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O:\BSS_NCRR-CIRRAU\###Doku\Hjemmeside\"/>
    </mc:Choice>
  </mc:AlternateContent>
  <xr:revisionPtr revIDLastSave="0" documentId="8_{0D4EDE2A-5B02-49DE-804F-646279550F6F}" xr6:coauthVersionLast="47" xr6:coauthVersionMax="47" xr10:uidLastSave="{00000000-0000-0000-0000-000000000000}"/>
  <bookViews>
    <workbookView xWindow="-120" yWindow="-120" windowWidth="24240" windowHeight="17520" tabRatio="538" activeTab="2" xr2:uid="{00000000-000D-0000-FFFF-FFFF00000000}"/>
  </bookViews>
  <sheets>
    <sheet name="Overview" sheetId="5" r:id="rId1"/>
    <sheet name="By topic" sheetId="4" r:id="rId2"/>
    <sheet name="All" sheetId="1" r:id="rId3"/>
  </sheets>
  <definedNames>
    <definedName name="ADOP">All!$B$3</definedName>
    <definedName name="AKM">All!$B$12</definedName>
    <definedName name="AMFO">All!$B$59</definedName>
    <definedName name="BARNFORA">All!$B$69</definedName>
    <definedName name="BBR_ADG">All!$B$75</definedName>
    <definedName name="BBRB">All!$B$80</definedName>
    <definedName name="BBRBYGNING">All!$B$87</definedName>
    <definedName name="BBRE">All!$B$92</definedName>
    <definedName name="BBRENHED">All!$B$109</definedName>
    <definedName name="BEF">All!$B$124</definedName>
    <definedName name="BEFADR">All!$B$161</definedName>
    <definedName name="BEFBOP">All!$B$169</definedName>
    <definedName name="BOERNFB">All!$B$207</definedName>
    <definedName name="BOERNSB">All!$B$218</definedName>
    <definedName name="BOL">All!$B$227</definedName>
    <definedName name="BUA">All!$B$240</definedName>
    <definedName name="BUAH">All!$B$252</definedName>
    <definedName name="BUAS">All!$B$300</definedName>
    <definedName name="BUFO">All!$B$314</definedName>
    <definedName name="CRAM_BC">All!#REF!</definedName>
    <definedName name="CRAM_LC">All!#REF!</definedName>
    <definedName name="DAGI">All!$B$324</definedName>
    <definedName name="DAR">All!$B$331</definedName>
    <definedName name="DOD">All!$B$360</definedName>
    <definedName name="DODSAARS">All!$B$366</definedName>
    <definedName name="DODSAASG">All!$B$401</definedName>
    <definedName name="DREAM">All!$B$443</definedName>
    <definedName name="DUR">All!$B$477</definedName>
    <definedName name="EJER">All!$B$485</definedName>
    <definedName name="EJSA">All!$B$499</definedName>
    <definedName name="EJVK">All!$B$507</definedName>
    <definedName name="FAFA">All!$B$516</definedName>
    <definedName name="FAHU">All!$B$521</definedName>
    <definedName name="FAIK">All!$B$528</definedName>
    <definedName name="FAIN">All!$B$558</definedName>
    <definedName name="FAM">All!$B$579</definedName>
    <definedName name="FIRM">All!#REF!</definedName>
    <definedName name="FOB">All!$B$588</definedName>
    <definedName name="FTDB">All!$B$599</definedName>
    <definedName name="HUST">All!$B$613</definedName>
    <definedName name="IDAN">All!$B$622</definedName>
    <definedName name="IDAP">All!$B$667</definedName>
    <definedName name="IDAS">All!$B$738</definedName>
    <definedName name="IDFI">All!$B$848</definedName>
    <definedName name="IEPE">All!$B$861</definedName>
    <definedName name="IND">All!$B$868</definedName>
    <definedName name="INDH">All!#REF!</definedName>
    <definedName name="INDK">All!#REF!</definedName>
    <definedName name="INST">All!#REF!</definedName>
    <definedName name="KOET">All!#REF!</definedName>
    <definedName name="KOTO">All!#REF!</definedName>
    <definedName name="KOTRE">All!$B$964</definedName>
    <definedName name="KRAF">All!$B$979</definedName>
    <definedName name="KRAN">All!$B$1010</definedName>
    <definedName name="KRIN">All!$B$1016</definedName>
    <definedName name="KRKO">All!$B$1030</definedName>
    <definedName name="KRMS">All!$B$1046</definedName>
    <definedName name="KROF">All!$B$1078</definedName>
    <definedName name="KRSI">All!$B$1087</definedName>
    <definedName name="LMDB">All!$B$1098</definedName>
    <definedName name="LON">All!$B$1140</definedName>
    <definedName name="LPR_F_DIAGNOSER">All!$B$1155</definedName>
    <definedName name="LPR_F_FORLOEB">All!$B$1162</definedName>
    <definedName name="LPR_F_HELBREDSFORLOEB">All!$B$1206</definedName>
    <definedName name="LPR_F_HENVISNING_TILLAEG">All!$B$1219</definedName>
    <definedName name="LPR_F_KONTAKTER">All!$B$1222</definedName>
    <definedName name="LPR_F_MORBARNFORLOEB">All!$B$1286</definedName>
    <definedName name="LPR_F_ORGANISATIONER">All!$B$1305</definedName>
    <definedName name="LPR_F_PROCEDURER_ANDRE">All!$B$1336</definedName>
    <definedName name="LPR_F_PROCEDURER_KIRURGI">All!$B$1359</definedName>
    <definedName name="LPR_F_RESULTATER">All!$B$1382</definedName>
    <definedName name="LPRADM">All!$B$1403</definedName>
    <definedName name="LPRBES">All!$B$1426</definedName>
    <definedName name="LPRDIAG">All!$B$1429</definedName>
    <definedName name="LPRDRG_S">All!$B$1435</definedName>
    <definedName name="LPRPOP">All!#REF!</definedName>
    <definedName name="LPRSKSOP">All!$B$1457</definedName>
    <definedName name="OF">All!$B$1476</definedName>
    <definedName name="PSYK_ADM">All!$B$1492</definedName>
    <definedName name="PSYK_DIAG">All!$B$1531</definedName>
    <definedName name="PSYK_PERS">All!$B$1538</definedName>
    <definedName name="PSYK_PSYKIO">All!$B$1548</definedName>
    <definedName name="RAS">All!$B$1579</definedName>
    <definedName name="RAS1980_">All!#REF!</definedName>
    <definedName name="RAS2008_">All!#REF!</definedName>
    <definedName name="SGDP">All!$B$1633</definedName>
    <definedName name="SKOL">All!#REF!</definedName>
    <definedName name="SOGNPOST">All!#REF!</definedName>
    <definedName name="SSKO">All!$B$1651</definedName>
    <definedName name="SSSY">All!$B$1661</definedName>
    <definedName name="SYSI">All!$B$1682</definedName>
    <definedName name="SYST">All!$B$1693</definedName>
    <definedName name="UDDA">All!$B$1702</definedName>
    <definedName name="UDDF">All!$B$1712</definedName>
    <definedName name="UDFK">All!$B$1760</definedName>
    <definedName name="UDG">All!$B$1780</definedName>
    <definedName name="UDGK">All!$B$1789</definedName>
    <definedName name="UDKV">All!$B$1808</definedName>
    <definedName name="UDSP">All!$B$1817</definedName>
    <definedName name="VEUV">All!$B$1833</definedName>
    <definedName name="VNDS">All!$B$1845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0" i="1" l="1"/>
  <c r="B176" i="1"/>
  <c r="B207" i="1"/>
  <c r="I176" i="1"/>
  <c r="I177" i="1"/>
  <c r="I178" i="1"/>
  <c r="I179" i="1"/>
  <c r="I180" i="1"/>
  <c r="I181" i="1"/>
  <c r="I183" i="1"/>
  <c r="I184" i="1"/>
  <c r="I185" i="1"/>
  <c r="I186" i="1"/>
  <c r="I187" i="1"/>
  <c r="I188" i="1"/>
  <c r="I189" i="1"/>
  <c r="I190" i="1"/>
  <c r="I191" i="1"/>
  <c r="I193" i="1"/>
  <c r="I194" i="1"/>
  <c r="I195" i="1"/>
  <c r="I196" i="1"/>
  <c r="I197" i="1"/>
  <c r="I198" i="1"/>
  <c r="I199" i="1"/>
  <c r="I200" i="1"/>
  <c r="I201" i="1"/>
  <c r="I203" i="1"/>
  <c r="I204" i="1"/>
  <c r="I205" i="1"/>
  <c r="I1802" i="1"/>
  <c r="B1802" i="1" s="1"/>
  <c r="I1803" i="1"/>
  <c r="I1804" i="1"/>
  <c r="I1805" i="1"/>
  <c r="I1806" i="1"/>
  <c r="J1802" i="1"/>
  <c r="J1803" i="1"/>
  <c r="J1804" i="1"/>
  <c r="J1805" i="1"/>
  <c r="J1806" i="1"/>
  <c r="I1746" i="1"/>
  <c r="I1747" i="1"/>
  <c r="B1744" i="1" s="1"/>
  <c r="I1748" i="1"/>
  <c r="I1749" i="1"/>
  <c r="I1750" i="1"/>
  <c r="I1751" i="1"/>
  <c r="I1752" i="1"/>
  <c r="I1753" i="1"/>
  <c r="I1754" i="1"/>
  <c r="I1755" i="1"/>
  <c r="I1756" i="1"/>
  <c r="I1757" i="1"/>
  <c r="I1758" i="1"/>
  <c r="I1745" i="1"/>
  <c r="I1744" i="1"/>
  <c r="I1710" i="1"/>
  <c r="J1744" i="1"/>
  <c r="J1745" i="1"/>
  <c r="J1746" i="1"/>
  <c r="J1747" i="1"/>
  <c r="J1748" i="1"/>
  <c r="J1749" i="1"/>
  <c r="J1750" i="1"/>
  <c r="J1751" i="1"/>
  <c r="J1752" i="1"/>
  <c r="J1753" i="1"/>
  <c r="J1754" i="1"/>
  <c r="J1755" i="1"/>
  <c r="J1756" i="1"/>
  <c r="J1757" i="1"/>
  <c r="J1758" i="1"/>
  <c r="J1719" i="1"/>
  <c r="B1719" i="1" s="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B1567" i="1"/>
  <c r="B1555" i="1"/>
  <c r="J1296" i="1"/>
  <c r="B1296" i="1" s="1"/>
  <c r="J1297" i="1"/>
  <c r="J1298" i="1"/>
  <c r="J1299" i="1"/>
  <c r="J1300" i="1"/>
  <c r="J1301" i="1"/>
  <c r="J1302" i="1"/>
  <c r="J1303" i="1"/>
  <c r="J1268" i="1"/>
  <c r="J1270" i="1"/>
  <c r="B1270" i="1" s="1"/>
  <c r="J1271" i="1"/>
  <c r="J1272" i="1"/>
  <c r="J1273" i="1"/>
  <c r="J1274" i="1"/>
  <c r="J1275" i="1"/>
  <c r="J1276" i="1"/>
  <c r="J1277" i="1"/>
  <c r="J1278" i="1"/>
  <c r="J1279" i="1"/>
  <c r="J1280" i="1"/>
  <c r="J1281" i="1"/>
  <c r="J1282" i="1"/>
  <c r="J1283" i="1"/>
  <c r="J1284" i="1"/>
  <c r="B1465" i="1"/>
  <c r="K1450" i="1"/>
  <c r="K1451" i="1"/>
  <c r="K1452" i="1"/>
  <c r="K1453" i="1"/>
  <c r="K1454" i="1"/>
  <c r="K1455" i="1"/>
  <c r="B1450" i="1"/>
  <c r="J499" i="1"/>
  <c r="J500" i="1"/>
  <c r="J501" i="1"/>
  <c r="J502" i="1"/>
  <c r="J503" i="1"/>
  <c r="J504" i="1"/>
  <c r="J505" i="1"/>
  <c r="I556" i="1"/>
  <c r="J556" i="1"/>
  <c r="I555" i="1"/>
  <c r="I159"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176" i="1"/>
  <c r="J169" i="1"/>
  <c r="B169" i="1" s="1"/>
  <c r="K121" i="1"/>
  <c r="J443" i="1"/>
  <c r="J1094" i="1"/>
  <c r="I1094" i="1"/>
  <c r="J1082" i="1"/>
  <c r="I1082" i="1"/>
  <c r="J1060" i="1"/>
  <c r="I1060" i="1"/>
  <c r="J1038" i="1"/>
  <c r="I1038" i="1"/>
  <c r="I1023" i="1"/>
  <c r="J1023" i="1"/>
  <c r="J1011" i="1"/>
  <c r="I1011" i="1"/>
  <c r="I461" i="1"/>
  <c r="I460" i="1"/>
  <c r="I459" i="1"/>
  <c r="I458" i="1"/>
  <c r="J461" i="1"/>
  <c r="J460" i="1"/>
  <c r="J459" i="1"/>
  <c r="J458" i="1"/>
  <c r="J1403" i="1"/>
  <c r="J78" i="1"/>
  <c r="J77" i="1"/>
  <c r="J76" i="1"/>
  <c r="J75" i="1"/>
  <c r="J1401" i="1"/>
  <c r="J1400" i="1"/>
  <c r="J1399" i="1"/>
  <c r="J1398" i="1"/>
  <c r="J1397" i="1"/>
  <c r="J1396" i="1"/>
  <c r="J1395" i="1"/>
  <c r="J1394" i="1"/>
  <c r="J1393" i="1"/>
  <c r="J1392" i="1"/>
  <c r="J1391" i="1"/>
  <c r="J1390" i="1"/>
  <c r="J1389" i="1"/>
  <c r="J1388" i="1"/>
  <c r="J1387" i="1"/>
  <c r="J1386" i="1"/>
  <c r="J1385" i="1"/>
  <c r="J1384" i="1"/>
  <c r="J1383" i="1"/>
  <c r="J1382" i="1"/>
  <c r="J1380" i="1"/>
  <c r="J1379" i="1"/>
  <c r="J1378" i="1"/>
  <c r="J1377" i="1"/>
  <c r="J1376" i="1"/>
  <c r="J1375" i="1"/>
  <c r="J1374" i="1"/>
  <c r="J1373" i="1"/>
  <c r="J1372" i="1"/>
  <c r="J1371" i="1"/>
  <c r="J1370" i="1"/>
  <c r="J1369" i="1"/>
  <c r="J1368" i="1"/>
  <c r="J1367" i="1"/>
  <c r="J1366" i="1"/>
  <c r="J1365" i="1"/>
  <c r="J1364" i="1"/>
  <c r="J1363" i="1"/>
  <c r="J1362" i="1"/>
  <c r="J1361" i="1"/>
  <c r="J1360" i="1"/>
  <c r="J1359" i="1"/>
  <c r="J1357" i="1"/>
  <c r="J1356" i="1"/>
  <c r="J1355" i="1"/>
  <c r="J1354" i="1"/>
  <c r="J1353" i="1"/>
  <c r="J1352" i="1"/>
  <c r="J1351" i="1"/>
  <c r="J1350" i="1"/>
  <c r="J1349" i="1"/>
  <c r="J1348" i="1"/>
  <c r="J1347" i="1"/>
  <c r="J1346" i="1"/>
  <c r="J1345" i="1"/>
  <c r="J1344" i="1"/>
  <c r="J1343" i="1"/>
  <c r="J1342" i="1"/>
  <c r="J1341" i="1"/>
  <c r="J1340" i="1"/>
  <c r="J1339" i="1"/>
  <c r="J1338" i="1"/>
  <c r="J1337" i="1"/>
  <c r="J1336" i="1"/>
  <c r="J1334" i="1"/>
  <c r="J1333" i="1"/>
  <c r="J1332"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8" i="1"/>
  <c r="J1307" i="1"/>
  <c r="J1306" i="1"/>
  <c r="J1305" i="1"/>
  <c r="J1294" i="1"/>
  <c r="J1293" i="1"/>
  <c r="J1292" i="1"/>
  <c r="J1291" i="1"/>
  <c r="J1290" i="1"/>
  <c r="J1289" i="1"/>
  <c r="J1288" i="1"/>
  <c r="J1287" i="1"/>
  <c r="J1286" i="1"/>
  <c r="B1286" i="1" s="1"/>
  <c r="J1267" i="1"/>
  <c r="J1266" i="1"/>
  <c r="J1265" i="1"/>
  <c r="J1264" i="1"/>
  <c r="J1263" i="1"/>
  <c r="J1262" i="1"/>
  <c r="J1261" i="1"/>
  <c r="J1260" i="1"/>
  <c r="J1259" i="1"/>
  <c r="J1258" i="1"/>
  <c r="J1257" i="1"/>
  <c r="J1256" i="1"/>
  <c r="J1255" i="1"/>
  <c r="J1254" i="1"/>
  <c r="J1253" i="1"/>
  <c r="J1252" i="1"/>
  <c r="J1251" i="1"/>
  <c r="J1250" i="1"/>
  <c r="J1249" i="1"/>
  <c r="J1248" i="1"/>
  <c r="J1246" i="1"/>
  <c r="J1245" i="1"/>
  <c r="J1244" i="1"/>
  <c r="J1243" i="1"/>
  <c r="J1242" i="1"/>
  <c r="J1241" i="1"/>
  <c r="J1240" i="1"/>
  <c r="J1239" i="1"/>
  <c r="J1238" i="1"/>
  <c r="J1237" i="1"/>
  <c r="J1236" i="1"/>
  <c r="J1235" i="1"/>
  <c r="J1234" i="1"/>
  <c r="J1233" i="1"/>
  <c r="J1232" i="1"/>
  <c r="J1231" i="1"/>
  <c r="J1230" i="1"/>
  <c r="J1229" i="1"/>
  <c r="J1228" i="1"/>
  <c r="J1227" i="1"/>
  <c r="J1247" i="1"/>
  <c r="J1226" i="1"/>
  <c r="J1225" i="1"/>
  <c r="J1224" i="1"/>
  <c r="J1223" i="1"/>
  <c r="J1222" i="1"/>
  <c r="B1222" i="1" s="1"/>
  <c r="J1220" i="1"/>
  <c r="J1219" i="1"/>
  <c r="J1217" i="1"/>
  <c r="J1216" i="1"/>
  <c r="J1215" i="1"/>
  <c r="J1214" i="1"/>
  <c r="J1213" i="1"/>
  <c r="J1212" i="1"/>
  <c r="J1211" i="1"/>
  <c r="J1210" i="1"/>
  <c r="J1209" i="1"/>
  <c r="J1208" i="1"/>
  <c r="J1207" i="1"/>
  <c r="J1206" i="1"/>
  <c r="J1204" i="1"/>
  <c r="J1203" i="1"/>
  <c r="J1202" i="1"/>
  <c r="J1201" i="1"/>
  <c r="J1200" i="1"/>
  <c r="J1199" i="1"/>
  <c r="J1198" i="1"/>
  <c r="J1197" i="1"/>
  <c r="J1196" i="1"/>
  <c r="J1195" i="1"/>
  <c r="J1194" i="1"/>
  <c r="J1193" i="1"/>
  <c r="J1192" i="1"/>
  <c r="J1191" i="1"/>
  <c r="J1190" i="1"/>
  <c r="J1189" i="1"/>
  <c r="J1188" i="1"/>
  <c r="J1187" i="1"/>
  <c r="J1186" i="1"/>
  <c r="J1184" i="1"/>
  <c r="J1183" i="1"/>
  <c r="J1182" i="1"/>
  <c r="J1181" i="1"/>
  <c r="J1180" i="1"/>
  <c r="J1179" i="1"/>
  <c r="J1178" i="1"/>
  <c r="J1177" i="1"/>
  <c r="J1176" i="1"/>
  <c r="J1175" i="1"/>
  <c r="J1174" i="1"/>
  <c r="J1173" i="1"/>
  <c r="J1172" i="1"/>
  <c r="J1171" i="1"/>
  <c r="J1170" i="1"/>
  <c r="J1169" i="1"/>
  <c r="J1168" i="1"/>
  <c r="J1167" i="1"/>
  <c r="J1185" i="1"/>
  <c r="J1166" i="1"/>
  <c r="J1165" i="1"/>
  <c r="J1164" i="1"/>
  <c r="J1163" i="1"/>
  <c r="J1162" i="1"/>
  <c r="J1160" i="1"/>
  <c r="J1159" i="1"/>
  <c r="J1158" i="1"/>
  <c r="J1157" i="1"/>
  <c r="J1156" i="1"/>
  <c r="J1155" i="1"/>
  <c r="J1661" i="1"/>
  <c r="J212" i="1"/>
  <c r="K212" i="1" s="1"/>
  <c r="J1712" i="1"/>
  <c r="B1712" i="1" s="1"/>
  <c r="J1713" i="1"/>
  <c r="J1714" i="1"/>
  <c r="J1715" i="1"/>
  <c r="J1716" i="1"/>
  <c r="J1717" i="1"/>
  <c r="I301" i="1"/>
  <c r="J301" i="1"/>
  <c r="J252" i="1"/>
  <c r="J492" i="1"/>
  <c r="I492" i="1"/>
  <c r="I509" i="1"/>
  <c r="J509" i="1"/>
  <c r="J314" i="1"/>
  <c r="J315" i="1"/>
  <c r="J316" i="1"/>
  <c r="J317" i="1"/>
  <c r="J318" i="1"/>
  <c r="J319" i="1"/>
  <c r="J320" i="1"/>
  <c r="J321" i="1"/>
  <c r="J322" i="1"/>
  <c r="J485" i="1"/>
  <c r="J486" i="1"/>
  <c r="J487" i="1"/>
  <c r="I487" i="1"/>
  <c r="J488" i="1"/>
  <c r="J489" i="1"/>
  <c r="J490" i="1"/>
  <c r="J491" i="1"/>
  <c r="J493" i="1"/>
  <c r="J494" i="1"/>
  <c r="J495" i="1"/>
  <c r="J496" i="1"/>
  <c r="I496" i="1"/>
  <c r="J497" i="1"/>
  <c r="J998" i="1"/>
  <c r="I998" i="1"/>
  <c r="I17" i="1"/>
  <c r="I45" i="1"/>
  <c r="J165" i="1"/>
  <c r="J519" i="1"/>
  <c r="J545" i="1"/>
  <c r="I1100" i="1"/>
  <c r="J1107" i="1"/>
  <c r="J1705" i="1"/>
  <c r="F103" i="4"/>
  <c r="G30" i="5"/>
  <c r="J1531" i="1"/>
  <c r="I1579" i="1"/>
  <c r="I1580" i="1"/>
  <c r="J1540" i="1"/>
  <c r="J1541" i="1"/>
  <c r="J1542" i="1"/>
  <c r="J1553" i="1"/>
  <c r="J1552" i="1"/>
  <c r="J1551" i="1"/>
  <c r="J1550" i="1"/>
  <c r="J1549" i="1"/>
  <c r="J1548" i="1"/>
  <c r="B1548" i="1" s="1"/>
  <c r="J1546" i="1"/>
  <c r="J1545" i="1"/>
  <c r="J1544" i="1"/>
  <c r="J1543" i="1"/>
  <c r="J1539" i="1"/>
  <c r="J1538" i="1"/>
  <c r="J1580" i="1"/>
  <c r="J1579" i="1"/>
  <c r="J862" i="1"/>
  <c r="J863" i="1"/>
  <c r="J864" i="1"/>
  <c r="J865" i="1"/>
  <c r="J866" i="1"/>
  <c r="J861" i="1"/>
  <c r="I470" i="1"/>
  <c r="J470" i="1"/>
  <c r="I447" i="1"/>
  <c r="J447" i="1"/>
  <c r="J357" i="1"/>
  <c r="J356" i="1"/>
  <c r="J355" i="1"/>
  <c r="J354" i="1"/>
  <c r="J340" i="1"/>
  <c r="J338" i="1"/>
  <c r="J337" i="1"/>
  <c r="J334" i="1"/>
  <c r="J331" i="1"/>
  <c r="B331" i="1" s="1"/>
  <c r="J162" i="1"/>
  <c r="J163" i="1"/>
  <c r="J164" i="1"/>
  <c r="J166" i="1"/>
  <c r="J167" i="1"/>
  <c r="J161" i="1"/>
  <c r="J170" i="1"/>
  <c r="J171" i="1"/>
  <c r="J172" i="1"/>
  <c r="J173" i="1"/>
  <c r="J174" i="1"/>
  <c r="J227" i="1"/>
  <c r="J616" i="1"/>
  <c r="J870" i="1"/>
  <c r="I870" i="1"/>
  <c r="I936" i="1"/>
  <c r="I948" i="1"/>
  <c r="I1102" i="1"/>
  <c r="I1107" i="1"/>
  <c r="I1123" i="1"/>
  <c r="J1131" i="1"/>
  <c r="J159" i="1"/>
  <c r="J716" i="1"/>
  <c r="J876" i="1"/>
  <c r="I1032" i="1"/>
  <c r="J878" i="1"/>
  <c r="J1620" i="1"/>
  <c r="I1125" i="1"/>
  <c r="J1710" i="1"/>
  <c r="J1604" i="1"/>
  <c r="J1458" i="1"/>
  <c r="I1137" i="1"/>
  <c r="J987" i="1"/>
  <c r="I956" i="1"/>
  <c r="I932" i="1"/>
  <c r="J708" i="1"/>
  <c r="J580" i="1"/>
  <c r="I1702" i="1"/>
  <c r="I1588" i="1"/>
  <c r="J1113" i="1"/>
  <c r="I1007" i="1"/>
  <c r="I935" i="1"/>
  <c r="J1404" i="1"/>
  <c r="J995" i="1"/>
  <c r="J677" i="1"/>
  <c r="J1123" i="1"/>
  <c r="I1042" i="1"/>
  <c r="I1030" i="1"/>
  <c r="I1004" i="1"/>
  <c r="I952" i="1"/>
  <c r="J937" i="1"/>
  <c r="J886" i="1"/>
  <c r="J874" i="1"/>
  <c r="I871" i="1"/>
  <c r="J725" i="1"/>
  <c r="I1602" i="1"/>
  <c r="J1527" i="1"/>
  <c r="I1429" i="1"/>
  <c r="I981" i="1"/>
  <c r="J535" i="1"/>
  <c r="J1587" i="1"/>
  <c r="J221" i="1"/>
  <c r="I221" i="1"/>
  <c r="I1628" i="1"/>
  <c r="I1616" i="1"/>
  <c r="I1586" i="1"/>
  <c r="I1445" i="1"/>
  <c r="J1034" i="1"/>
  <c r="J996" i="1"/>
  <c r="I993" i="1"/>
  <c r="I1706" i="1"/>
  <c r="I1624" i="1"/>
  <c r="J1612" i="1"/>
  <c r="I1600" i="1"/>
  <c r="I1437" i="1"/>
  <c r="J1413" i="1"/>
  <c r="I888" i="1"/>
  <c r="J888" i="1"/>
  <c r="I712" i="1"/>
  <c r="J691" i="1"/>
  <c r="J585" i="1"/>
  <c r="J569" i="1"/>
  <c r="I225" i="1"/>
  <c r="I1618" i="1"/>
  <c r="I1608" i="1"/>
  <c r="J1596" i="1"/>
  <c r="J1584" i="1"/>
  <c r="J1040" i="1"/>
  <c r="I1036" i="1"/>
  <c r="I991" i="1"/>
  <c r="I979" i="1"/>
  <c r="J957" i="1"/>
  <c r="J704" i="1"/>
  <c r="I950" i="1"/>
  <c r="I933" i="1"/>
  <c r="I736" i="1"/>
  <c r="J679" i="1"/>
  <c r="J568" i="1"/>
  <c r="J1459" i="1"/>
  <c r="J1421" i="1"/>
  <c r="I1405" i="1"/>
  <c r="J1405" i="1"/>
  <c r="J1133" i="1"/>
  <c r="I1002" i="1"/>
  <c r="I985" i="1"/>
  <c r="J982" i="1"/>
  <c r="J949" i="1"/>
  <c r="I875" i="1"/>
  <c r="J875" i="1"/>
  <c r="J713" i="1"/>
  <c r="J692" i="1"/>
  <c r="J649" i="1"/>
  <c r="J643" i="1"/>
  <c r="J526" i="1"/>
  <c r="J522" i="1"/>
  <c r="J229" i="1"/>
  <c r="I940" i="1"/>
  <c r="J548" i="1"/>
  <c r="J1110" i="1"/>
  <c r="I923" i="1"/>
  <c r="I915" i="1"/>
  <c r="J899" i="1"/>
  <c r="I891" i="1"/>
  <c r="I733" i="1"/>
  <c r="J620" i="1"/>
  <c r="I1426" i="1"/>
  <c r="I1410" i="1"/>
  <c r="J1138" i="1"/>
  <c r="I1113" i="1"/>
  <c r="I1103" i="1"/>
  <c r="J959" i="1"/>
  <c r="I931" i="1"/>
  <c r="I925" i="1"/>
  <c r="I917" i="1"/>
  <c r="AA909" i="1"/>
  <c r="Y909" i="1" s="1"/>
  <c r="I901" i="1"/>
  <c r="J893" i="1"/>
  <c r="I887" i="1"/>
  <c r="J884" i="1"/>
  <c r="J697" i="1"/>
  <c r="J681" i="1"/>
  <c r="I681" i="1"/>
  <c r="I563" i="1"/>
  <c r="I528" i="1"/>
  <c r="J1764" i="1"/>
  <c r="I1707" i="1"/>
  <c r="J1707" i="1"/>
  <c r="I1703" i="1"/>
  <c r="J1447" i="1"/>
  <c r="J1439" i="1"/>
  <c r="I1431" i="1"/>
  <c r="J1415" i="1"/>
  <c r="I1407" i="1"/>
  <c r="I1135" i="1"/>
  <c r="I1119" i="1"/>
  <c r="I1115" i="1"/>
  <c r="I990" i="1"/>
  <c r="J961" i="1"/>
  <c r="I944" i="1"/>
  <c r="J944" i="1"/>
  <c r="J941" i="1"/>
  <c r="I927" i="1"/>
  <c r="I919" i="1"/>
  <c r="I911" i="1"/>
  <c r="J895" i="1"/>
  <c r="J699" i="1"/>
  <c r="I1441" i="1"/>
  <c r="I1463" i="1"/>
  <c r="I1417" i="1"/>
  <c r="I1409" i="1"/>
  <c r="J1118" i="1"/>
  <c r="I1033" i="1"/>
  <c r="J999" i="1"/>
  <c r="J929" i="1"/>
  <c r="J921" i="1"/>
  <c r="J913" i="1"/>
  <c r="I905" i="1"/>
  <c r="I897" i="1"/>
  <c r="I880" i="1"/>
  <c r="I701" i="1"/>
  <c r="I960" i="1"/>
  <c r="J945" i="1"/>
  <c r="I928" i="1"/>
  <c r="I924" i="1"/>
  <c r="J707" i="1"/>
  <c r="J615" i="1"/>
  <c r="J573" i="1"/>
  <c r="I1121" i="1"/>
  <c r="I947" i="1"/>
  <c r="J872" i="1"/>
  <c r="I735" i="1"/>
  <c r="J715" i="1"/>
  <c r="J663" i="1"/>
  <c r="J618" i="1"/>
  <c r="J572" i="1"/>
  <c r="J552" i="1"/>
  <c r="J236" i="1"/>
  <c r="J516" i="1"/>
  <c r="J732" i="1"/>
  <c r="I724" i="1"/>
  <c r="J711" i="1"/>
  <c r="J671" i="1"/>
  <c r="J536" i="1"/>
  <c r="I238" i="1"/>
  <c r="J1517" i="1"/>
  <c r="I688" i="1"/>
  <c r="I673" i="1"/>
  <c r="J667" i="1"/>
  <c r="J625" i="1"/>
  <c r="J543" i="1"/>
  <c r="J1774" i="1"/>
  <c r="I1613" i="1"/>
  <c r="J1609" i="1"/>
  <c r="I1609" i="1"/>
  <c r="J1589" i="1"/>
  <c r="J1585" i="1"/>
  <c r="J1532" i="1"/>
  <c r="J1528" i="1"/>
  <c r="I1457" i="1"/>
  <c r="I1458" i="1"/>
  <c r="I1459" i="1"/>
  <c r="I1460" i="1"/>
  <c r="I1461" i="1"/>
  <c r="I1462" i="1"/>
  <c r="J1457" i="1"/>
  <c r="J1460" i="1"/>
  <c r="J1461" i="1"/>
  <c r="J1462" i="1"/>
  <c r="J1463" i="1"/>
  <c r="I1419" i="1"/>
  <c r="I1414" i="1"/>
  <c r="I962" i="1"/>
  <c r="I680" i="1"/>
  <c r="J675" i="1"/>
  <c r="J575" i="1"/>
  <c r="I575" i="1"/>
  <c r="I234" i="1"/>
  <c r="I1708" i="1"/>
  <c r="I1704" i="1"/>
  <c r="I1625" i="1"/>
  <c r="J1617" i="1"/>
  <c r="I1605" i="1"/>
  <c r="I1601" i="1"/>
  <c r="I1446" i="1"/>
  <c r="J727" i="1"/>
  <c r="J709" i="1"/>
  <c r="I705" i="1"/>
  <c r="J696" i="1"/>
  <c r="J687" i="1"/>
  <c r="I994" i="1"/>
  <c r="J731" i="1"/>
  <c r="I684" i="1"/>
  <c r="I669" i="1"/>
  <c r="I661" i="1"/>
  <c r="J577" i="1"/>
  <c r="I1621" i="1"/>
  <c r="I1443" i="1"/>
  <c r="J1438" i="1"/>
  <c r="I1435" i="1"/>
  <c r="I1430" i="1"/>
  <c r="J1430" i="1"/>
  <c r="I1427" i="1"/>
  <c r="I1422" i="1"/>
  <c r="I1131" i="1"/>
  <c r="I1099" i="1"/>
  <c r="J723" i="1"/>
  <c r="J683" i="1"/>
  <c r="J623" i="1"/>
  <c r="J570" i="1"/>
  <c r="I565" i="1"/>
  <c r="I524" i="1"/>
  <c r="I519" i="1"/>
  <c r="J695" i="1"/>
  <c r="I622" i="1"/>
  <c r="J551" i="1"/>
  <c r="J523" i="1"/>
  <c r="I672" i="1"/>
  <c r="I614" i="1"/>
  <c r="I579" i="1"/>
  <c r="J576" i="1"/>
  <c r="J567" i="1"/>
  <c r="J564" i="1"/>
  <c r="J544" i="1"/>
  <c r="I82" i="1"/>
  <c r="J85" i="1"/>
  <c r="I85" i="1"/>
  <c r="J83" i="1"/>
  <c r="I83" i="1"/>
  <c r="I81" i="1"/>
  <c r="J81" i="1"/>
  <c r="J1775" i="1"/>
  <c r="J1768" i="1"/>
  <c r="J1762" i="1"/>
  <c r="I1709" i="1"/>
  <c r="J1709" i="1"/>
  <c r="I1705" i="1"/>
  <c r="I1630" i="1"/>
  <c r="J1630" i="1"/>
  <c r="I1626" i="1"/>
  <c r="J1626" i="1"/>
  <c r="I1622" i="1"/>
  <c r="J1622" i="1"/>
  <c r="I1614" i="1"/>
  <c r="J1614" i="1"/>
  <c r="I1610" i="1"/>
  <c r="J1610" i="1"/>
  <c r="I1606" i="1"/>
  <c r="J1606" i="1"/>
  <c r="J1602" i="1"/>
  <c r="I1598" i="1"/>
  <c r="J1598" i="1"/>
  <c r="I1594" i="1"/>
  <c r="J1594" i="1"/>
  <c r="I1590" i="1"/>
  <c r="J1590" i="1"/>
  <c r="I1582" i="1"/>
  <c r="J1582" i="1"/>
  <c r="J1529" i="1"/>
  <c r="J1525" i="1"/>
  <c r="I1631" i="1"/>
  <c r="J1631" i="1"/>
  <c r="I1627" i="1"/>
  <c r="J1627" i="1"/>
  <c r="I1623" i="1"/>
  <c r="J1623" i="1"/>
  <c r="I1615" i="1"/>
  <c r="J1615" i="1"/>
  <c r="I1611" i="1"/>
  <c r="J1611" i="1"/>
  <c r="I1607" i="1"/>
  <c r="J1607" i="1"/>
  <c r="I1599" i="1"/>
  <c r="J1599" i="1"/>
  <c r="I1595" i="1"/>
  <c r="J1595" i="1"/>
  <c r="I1591" i="1"/>
  <c r="J1591" i="1"/>
  <c r="I1583" i="1"/>
  <c r="J1583" i="1"/>
  <c r="J1534" i="1"/>
  <c r="J1526" i="1"/>
  <c r="J1770" i="1"/>
  <c r="J1628" i="1"/>
  <c r="J1624" i="1"/>
  <c r="J1600" i="1"/>
  <c r="J1588" i="1"/>
  <c r="J1522" i="1"/>
  <c r="I1448" i="1"/>
  <c r="J1448" i="1"/>
  <c r="I1444" i="1"/>
  <c r="J1444" i="1"/>
  <c r="J1441" i="1"/>
  <c r="J1417" i="1"/>
  <c r="I1442" i="1"/>
  <c r="J1442" i="1"/>
  <c r="I1130" i="1"/>
  <c r="J1130" i="1"/>
  <c r="I1122" i="1"/>
  <c r="J1122" i="1"/>
  <c r="I1114" i="1"/>
  <c r="J1114" i="1"/>
  <c r="J1514" i="1"/>
  <c r="J1511" i="1"/>
  <c r="J1507" i="1"/>
  <c r="J1504" i="1"/>
  <c r="J1503" i="1"/>
  <c r="J1495" i="1"/>
  <c r="J1492" i="1"/>
  <c r="I1105" i="1"/>
  <c r="J1105" i="1"/>
  <c r="I1440" i="1"/>
  <c r="J1440" i="1"/>
  <c r="I1436" i="1"/>
  <c r="J1436" i="1"/>
  <c r="I1432" i="1"/>
  <c r="J1432" i="1"/>
  <c r="I1424" i="1"/>
  <c r="J1424" i="1"/>
  <c r="I1420" i="1"/>
  <c r="J1420" i="1"/>
  <c r="I1416" i="1"/>
  <c r="J1416" i="1"/>
  <c r="I1412" i="1"/>
  <c r="J1412" i="1"/>
  <c r="I1408" i="1"/>
  <c r="J1408" i="1"/>
  <c r="I1136" i="1"/>
  <c r="J1136" i="1"/>
  <c r="I1132" i="1"/>
  <c r="J1132" i="1"/>
  <c r="I1126" i="1"/>
  <c r="J1126" i="1"/>
  <c r="I1118" i="1"/>
  <c r="J1102" i="1"/>
  <c r="I1043" i="1"/>
  <c r="J1043" i="1"/>
  <c r="I1039" i="1"/>
  <c r="J1039" i="1"/>
  <c r="J1030" i="1"/>
  <c r="I1008" i="1"/>
  <c r="J1008" i="1"/>
  <c r="I1000" i="1"/>
  <c r="J1000" i="1"/>
  <c r="I983" i="1"/>
  <c r="J983" i="1"/>
  <c r="I951" i="1"/>
  <c r="J951" i="1"/>
  <c r="I955" i="1"/>
  <c r="J955" i="1"/>
  <c r="I939" i="1"/>
  <c r="J939" i="1"/>
  <c r="I1041" i="1"/>
  <c r="J1041" i="1"/>
  <c r="I1006" i="1"/>
  <c r="J1006" i="1"/>
  <c r="I997" i="1"/>
  <c r="J997" i="1"/>
  <c r="I989" i="1"/>
  <c r="J989" i="1"/>
  <c r="J985" i="1"/>
  <c r="I959" i="1"/>
  <c r="I943" i="1"/>
  <c r="J943" i="1"/>
  <c r="I1044" i="1"/>
  <c r="J1044" i="1"/>
  <c r="I1035" i="1"/>
  <c r="J1035" i="1"/>
  <c r="I1031" i="1"/>
  <c r="J1031" i="1"/>
  <c r="I1005" i="1"/>
  <c r="J1005" i="1"/>
  <c r="I1001" i="1"/>
  <c r="J1001" i="1"/>
  <c r="I996" i="1"/>
  <c r="I992" i="1"/>
  <c r="J992" i="1"/>
  <c r="I988" i="1"/>
  <c r="J988" i="1"/>
  <c r="I984" i="1"/>
  <c r="J984" i="1"/>
  <c r="I980" i="1"/>
  <c r="J980" i="1"/>
  <c r="J931" i="1"/>
  <c r="J956" i="1"/>
  <c r="J948" i="1"/>
  <c r="J936" i="1"/>
  <c r="J733" i="1"/>
  <c r="J717" i="1"/>
  <c r="I717" i="1"/>
  <c r="J676" i="1"/>
  <c r="I676" i="1"/>
  <c r="J668" i="1"/>
  <c r="I668" i="1"/>
  <c r="J644" i="1"/>
  <c r="I644" i="1"/>
  <c r="J728" i="1"/>
  <c r="I728" i="1"/>
  <c r="J721" i="1"/>
  <c r="I721" i="1"/>
  <c r="J712" i="1"/>
  <c r="J689" i="1"/>
  <c r="I689" i="1"/>
  <c r="J583" i="1"/>
  <c r="I583" i="1"/>
  <c r="J518" i="1"/>
  <c r="I518" i="1"/>
  <c r="I716" i="1"/>
  <c r="J700" i="1"/>
  <c r="I700" i="1"/>
  <c r="J693" i="1"/>
  <c r="I693" i="1"/>
  <c r="J664" i="1"/>
  <c r="I664" i="1"/>
  <c r="J648" i="1"/>
  <c r="I648" i="1"/>
  <c r="J617" i="1"/>
  <c r="I617" i="1"/>
  <c r="J613" i="1"/>
  <c r="I613" i="1"/>
  <c r="J729" i="1"/>
  <c r="I729" i="1"/>
  <c r="J720" i="1"/>
  <c r="I720" i="1"/>
  <c r="I699" i="1"/>
  <c r="J685" i="1"/>
  <c r="I685" i="1"/>
  <c r="J563" i="1"/>
  <c r="J562" i="1"/>
  <c r="I562" i="1"/>
  <c r="J574" i="1"/>
  <c r="I574" i="1"/>
  <c r="J559" i="1"/>
  <c r="I559" i="1"/>
  <c r="J558" i="1"/>
  <c r="I558" i="1"/>
  <c r="J541" i="1"/>
  <c r="I541" i="1"/>
  <c r="J525" i="1"/>
  <c r="I525" i="1"/>
  <c r="I616" i="1"/>
  <c r="J586" i="1"/>
  <c r="I586" i="1"/>
  <c r="J571" i="1"/>
  <c r="I571" i="1"/>
  <c r="J521" i="1"/>
  <c r="I521" i="1"/>
  <c r="I580" i="1"/>
  <c r="J560" i="1"/>
  <c r="I560" i="1"/>
  <c r="I237" i="1"/>
  <c r="J237" i="1"/>
  <c r="I235" i="1"/>
  <c r="J235" i="1"/>
  <c r="J230" i="1"/>
  <c r="I230" i="1"/>
  <c r="J228" i="1"/>
  <c r="I228" i="1"/>
  <c r="I227" i="1"/>
  <c r="I154" i="1"/>
  <c r="J154" i="1"/>
  <c r="I125" i="1"/>
  <c r="J125" i="1"/>
  <c r="I126" i="1"/>
  <c r="J126" i="1"/>
  <c r="I127" i="1"/>
  <c r="J127" i="1"/>
  <c r="I128" i="1"/>
  <c r="J128" i="1"/>
  <c r="I129" i="1"/>
  <c r="J129" i="1"/>
  <c r="I130" i="1"/>
  <c r="J130" i="1"/>
  <c r="I131" i="1"/>
  <c r="J131" i="1"/>
  <c r="J1137" i="1"/>
  <c r="I1040" i="1"/>
  <c r="J1494" i="1"/>
  <c r="J1586" i="1"/>
  <c r="J614" i="1"/>
  <c r="J1407" i="1"/>
  <c r="J1515" i="1"/>
  <c r="I982" i="1"/>
  <c r="J1777" i="1"/>
  <c r="I899" i="1"/>
  <c r="I1584" i="1"/>
  <c r="I713" i="1"/>
  <c r="I568" i="1"/>
  <c r="J1533" i="1"/>
  <c r="J1500" i="1"/>
  <c r="J1508" i="1"/>
  <c r="I1110" i="1"/>
  <c r="I886" i="1"/>
  <c r="J950" i="1"/>
  <c r="I727" i="1"/>
  <c r="I696" i="1"/>
  <c r="J1125" i="1"/>
  <c r="J724" i="1"/>
  <c r="I675" i="1"/>
  <c r="J1002" i="1"/>
  <c r="I572" i="1"/>
  <c r="J669" i="1"/>
  <c r="J673" i="1"/>
  <c r="J1033" i="1"/>
  <c r="J1502" i="1"/>
  <c r="J736" i="1"/>
  <c r="J991" i="1"/>
  <c r="J1445" i="1"/>
  <c r="I535" i="1"/>
  <c r="I671" i="1"/>
  <c r="I725" i="1"/>
  <c r="J952" i="1"/>
  <c r="I1404" i="1"/>
  <c r="I937" i="1"/>
  <c r="I625" i="1"/>
  <c r="J688" i="1"/>
  <c r="J680" i="1"/>
  <c r="I695" i="1"/>
  <c r="J1524" i="1"/>
  <c r="J1004" i="1"/>
  <c r="J880" i="1"/>
  <c r="I570" i="1"/>
  <c r="I704" i="1"/>
  <c r="J981" i="1"/>
  <c r="J935" i="1"/>
  <c r="J932" i="1"/>
  <c r="J933" i="1"/>
  <c r="J528" i="1"/>
  <c r="I691" i="1"/>
  <c r="J923" i="1"/>
  <c r="I1413" i="1"/>
  <c r="J1608" i="1"/>
  <c r="J225" i="1"/>
  <c r="I884" i="1"/>
  <c r="I236" i="1"/>
  <c r="I543" i="1"/>
  <c r="I548" i="1"/>
  <c r="I536" i="1"/>
  <c r="I585" i="1"/>
  <c r="I677" i="1"/>
  <c r="I649" i="1"/>
  <c r="I667" i="1"/>
  <c r="I692" i="1"/>
  <c r="J701" i="1"/>
  <c r="J940" i="1"/>
  <c r="J1032" i="1"/>
  <c r="I995" i="1"/>
  <c r="J1410" i="1"/>
  <c r="J1429" i="1"/>
  <c r="I1612" i="1"/>
  <c r="I229" i="1"/>
  <c r="I618" i="1"/>
  <c r="I999" i="1"/>
  <c r="I987" i="1"/>
  <c r="I1034" i="1"/>
  <c r="J1501" i="1"/>
  <c r="J1505" i="1"/>
  <c r="J1426" i="1"/>
  <c r="I1596" i="1"/>
  <c r="I1620" i="1"/>
  <c r="J891" i="1"/>
  <c r="I961" i="1"/>
  <c r="I731" i="1"/>
  <c r="J871" i="1"/>
  <c r="I957" i="1"/>
  <c r="I921" i="1"/>
  <c r="J659" i="1"/>
  <c r="I659" i="1"/>
  <c r="I522" i="1"/>
  <c r="I620" i="1"/>
  <c r="I526" i="1"/>
  <c r="I569" i="1"/>
  <c r="I708" i="1"/>
  <c r="J924" i="1"/>
  <c r="J960" i="1"/>
  <c r="J1007" i="1"/>
  <c r="I1447" i="1"/>
  <c r="I1421" i="1"/>
  <c r="I1604" i="1"/>
  <c r="J1703" i="1"/>
  <c r="J238" i="1"/>
  <c r="J565" i="1"/>
  <c r="I679" i="1"/>
  <c r="J928" i="1"/>
  <c r="J1509" i="1"/>
  <c r="I1138" i="1"/>
  <c r="J1702" i="1"/>
  <c r="J1618" i="1"/>
  <c r="I1617" i="1"/>
  <c r="I876" i="1"/>
  <c r="J1419" i="1"/>
  <c r="J1446" i="1"/>
  <c r="I523" i="1"/>
  <c r="J579" i="1"/>
  <c r="J661" i="1"/>
  <c r="I687" i="1"/>
  <c r="J1427" i="1"/>
  <c r="J622" i="1"/>
  <c r="J684" i="1"/>
  <c r="I1438" i="1"/>
  <c r="I544" i="1"/>
  <c r="I567" i="1"/>
  <c r="J1506" i="1"/>
  <c r="J911" i="1"/>
  <c r="I949" i="1"/>
  <c r="J925" i="1"/>
  <c r="I551" i="1"/>
  <c r="I615" i="1"/>
  <c r="J962" i="1"/>
  <c r="J927" i="1"/>
  <c r="J979" i="1"/>
  <c r="J1431" i="1"/>
  <c r="I929" i="1"/>
  <c r="I516" i="1"/>
  <c r="I715" i="1"/>
  <c r="I732" i="1"/>
  <c r="I643" i="1"/>
  <c r="J705" i="1"/>
  <c r="J1036" i="1"/>
  <c r="J990" i="1"/>
  <c r="J1103" i="1"/>
  <c r="J1435" i="1"/>
  <c r="J1409" i="1"/>
  <c r="J1437" i="1"/>
  <c r="J1769" i="1"/>
  <c r="J1536" i="1"/>
  <c r="I895" i="1"/>
  <c r="I1587" i="1"/>
  <c r="J1706" i="1"/>
  <c r="J1704" i="1"/>
  <c r="I878" i="1"/>
  <c r="I893" i="1"/>
  <c r="J524" i="1"/>
  <c r="I1133" i="1"/>
  <c r="J1605" i="1"/>
  <c r="J1115" i="1"/>
  <c r="I552" i="1"/>
  <c r="I663" i="1"/>
  <c r="I697" i="1"/>
  <c r="I577" i="1"/>
  <c r="I707" i="1"/>
  <c r="J994" i="1"/>
  <c r="I1439" i="1"/>
  <c r="J1518" i="1"/>
  <c r="I1589" i="1"/>
  <c r="J905" i="1"/>
  <c r="J234" i="1"/>
  <c r="I573" i="1"/>
  <c r="I709" i="1"/>
  <c r="J947" i="1"/>
  <c r="J1135" i="1"/>
  <c r="I1415" i="1"/>
  <c r="J735" i="1"/>
  <c r="J1625" i="1"/>
  <c r="J82" i="1"/>
  <c r="I872" i="1"/>
  <c r="J1099" i="1"/>
  <c r="J1443" i="1"/>
  <c r="J1613" i="1"/>
  <c r="J1512" i="1"/>
  <c r="I986" i="1"/>
  <c r="J986" i="1"/>
  <c r="I1037" i="1"/>
  <c r="J1037" i="1"/>
  <c r="J581" i="1"/>
  <c r="I581" i="1"/>
  <c r="J1619" i="1"/>
  <c r="I1619" i="1"/>
  <c r="J1535" i="1"/>
  <c r="J1129" i="1"/>
  <c r="I1129" i="1"/>
  <c r="J561" i="1"/>
  <c r="I561" i="1"/>
  <c r="J626" i="1"/>
  <c r="I626" i="1"/>
  <c r="J993" i="1"/>
  <c r="J1406" i="1"/>
  <c r="I1406" i="1"/>
  <c r="I1597" i="1"/>
  <c r="J1597" i="1"/>
  <c r="J84" i="1"/>
  <c r="I84" i="1"/>
  <c r="J531" i="1"/>
  <c r="I531" i="1"/>
  <c r="I1098" i="1"/>
  <c r="J1098" i="1"/>
  <c r="I1433" i="1"/>
  <c r="J1433" i="1"/>
  <c r="J1423" i="1"/>
  <c r="I1423" i="1"/>
  <c r="J1760" i="1"/>
  <c r="B1760" i="1" s="1"/>
  <c r="I1003" i="1"/>
  <c r="J1003" i="1"/>
  <c r="J1603" i="1"/>
  <c r="I1603" i="1"/>
  <c r="J1496" i="1"/>
  <c r="I711" i="1"/>
  <c r="J1513" i="1"/>
  <c r="J619" i="1"/>
  <c r="I619" i="1"/>
  <c r="J655" i="1"/>
  <c r="I655" i="1"/>
  <c r="I1592" i="1"/>
  <c r="J1592" i="1"/>
  <c r="I868" i="1"/>
  <c r="J868" i="1"/>
  <c r="J1042" i="1"/>
  <c r="J1616" i="1"/>
  <c r="I907" i="1"/>
  <c r="J907" i="1"/>
  <c r="J1422" i="1"/>
  <c r="J1708" i="1"/>
  <c r="J901" i="1"/>
  <c r="I564" i="1"/>
  <c r="I545" i="1"/>
  <c r="J1414" i="1"/>
  <c r="J917" i="1"/>
  <c r="I576" i="1"/>
  <c r="I723" i="1"/>
  <c r="J1498" i="1"/>
  <c r="I945" i="1"/>
  <c r="I874" i="1"/>
  <c r="I623" i="1"/>
  <c r="J672" i="1"/>
  <c r="I1585" i="1"/>
  <c r="J1601" i="1"/>
  <c r="J1119" i="1"/>
  <c r="J1629" i="1"/>
  <c r="I1629" i="1"/>
  <c r="J1761" i="1"/>
  <c r="I913" i="1"/>
  <c r="J1134" i="1"/>
  <c r="I1134" i="1"/>
  <c r="J233" i="1"/>
  <c r="I233" i="1"/>
  <c r="J903" i="1"/>
  <c r="I903" i="1"/>
  <c r="I1106" i="1"/>
  <c r="J1106" i="1"/>
  <c r="I1418" i="1"/>
  <c r="J1418" i="1"/>
  <c r="J1499" i="1"/>
  <c r="J953" i="1"/>
  <c r="I953" i="1"/>
  <c r="I879" i="1"/>
  <c r="J879" i="1"/>
  <c r="I883" i="1"/>
  <c r="J883" i="1"/>
  <c r="I1403" i="1"/>
  <c r="I1593" i="1"/>
  <c r="J1593" i="1"/>
  <c r="J1493" i="1"/>
  <c r="J1510" i="1"/>
  <c r="I80" i="1"/>
  <c r="J80" i="1"/>
  <c r="J1411" i="1"/>
  <c r="I1411" i="1"/>
  <c r="J1581" i="1"/>
  <c r="I1581" i="1"/>
  <c r="I683" i="1"/>
  <c r="J934" i="1"/>
  <c r="I934" i="1"/>
  <c r="J1520" i="1"/>
  <c r="J942" i="1"/>
  <c r="I942" i="1"/>
  <c r="J882" i="1"/>
  <c r="I882" i="1"/>
  <c r="J1621" i="1"/>
  <c r="J1121" i="1"/>
  <c r="J897" i="1"/>
  <c r="J890" i="1"/>
  <c r="I890" i="1"/>
  <c r="J894" i="1"/>
  <c r="I894" i="1"/>
  <c r="J898" i="1"/>
  <c r="I898" i="1"/>
  <c r="J902" i="1"/>
  <c r="I902" i="1"/>
  <c r="J906" i="1"/>
  <c r="I906" i="1"/>
  <c r="J910" i="1"/>
  <c r="I910" i="1"/>
  <c r="J914" i="1"/>
  <c r="I914" i="1"/>
  <c r="J918" i="1"/>
  <c r="I918" i="1"/>
  <c r="J922" i="1"/>
  <c r="I922" i="1"/>
  <c r="J926" i="1"/>
  <c r="I926" i="1"/>
  <c r="J958" i="1"/>
  <c r="I958" i="1"/>
  <c r="J1497" i="1"/>
  <c r="J915" i="1"/>
  <c r="J919" i="1"/>
  <c r="J1521" i="1"/>
  <c r="I941" i="1"/>
  <c r="J887" i="1"/>
  <c r="I1109" i="1"/>
  <c r="J1109" i="1"/>
  <c r="J892" i="1"/>
  <c r="I892" i="1"/>
  <c r="J896" i="1"/>
  <c r="I896" i="1"/>
  <c r="J900" i="1"/>
  <c r="I900" i="1"/>
  <c r="J904" i="1"/>
  <c r="I904" i="1"/>
  <c r="J908" i="1"/>
  <c r="I908" i="1"/>
  <c r="J912" i="1"/>
  <c r="I912" i="1"/>
  <c r="J916" i="1"/>
  <c r="I916" i="1"/>
  <c r="J920" i="1"/>
  <c r="I920" i="1"/>
  <c r="J224" i="1"/>
  <c r="I224" i="1"/>
  <c r="J703" i="1"/>
  <c r="I703" i="1"/>
  <c r="J719" i="1"/>
  <c r="I719" i="1"/>
  <c r="I1111" i="1"/>
  <c r="J1111" i="1"/>
  <c r="I873" i="1"/>
  <c r="J873" i="1"/>
  <c r="I954" i="1"/>
  <c r="J954" i="1"/>
  <c r="J222" i="1"/>
  <c r="I222" i="1"/>
  <c r="I220" i="1"/>
  <c r="J220" i="1"/>
  <c r="I869" i="1"/>
  <c r="J869" i="1"/>
  <c r="I877" i="1"/>
  <c r="J877" i="1"/>
  <c r="I885" i="1"/>
  <c r="J885" i="1"/>
  <c r="I881" i="1"/>
  <c r="J881" i="1"/>
  <c r="I889" i="1"/>
  <c r="J889" i="1"/>
  <c r="I938" i="1"/>
  <c r="J938" i="1"/>
  <c r="I218" i="1"/>
  <c r="J218" i="1"/>
  <c r="I946" i="1"/>
  <c r="J946" i="1"/>
  <c r="I1117" i="1"/>
  <c r="J1117" i="1"/>
  <c r="J1516" i="1"/>
  <c r="I930" i="1"/>
  <c r="J930" i="1"/>
  <c r="J710" i="1"/>
  <c r="I710" i="1"/>
  <c r="J718" i="1"/>
  <c r="I718" i="1"/>
  <c r="J714" i="1"/>
  <c r="I714" i="1"/>
  <c r="I1104" i="1"/>
  <c r="J1104" i="1"/>
  <c r="I1112" i="1"/>
  <c r="J1112" i="1"/>
  <c r="J1519" i="1"/>
  <c r="J232" i="1"/>
  <c r="I232" i="1"/>
  <c r="J694" i="1"/>
  <c r="I694" i="1"/>
  <c r="J722" i="1"/>
  <c r="I722" i="1"/>
  <c r="J702" i="1"/>
  <c r="I702" i="1"/>
  <c r="J533" i="1"/>
  <c r="I533" i="1"/>
  <c r="J566" i="1"/>
  <c r="I566" i="1"/>
  <c r="J1100" i="1"/>
  <c r="I1116" i="1"/>
  <c r="J1116" i="1"/>
  <c r="J1523" i="1"/>
  <c r="J706" i="1"/>
  <c r="I706" i="1"/>
  <c r="J654" i="1"/>
  <c r="I654" i="1"/>
  <c r="J662" i="1"/>
  <c r="I662" i="1"/>
  <c r="J670" i="1"/>
  <c r="I670" i="1"/>
  <c r="J678" i="1"/>
  <c r="I678" i="1"/>
  <c r="J686" i="1"/>
  <c r="I686" i="1"/>
  <c r="J698" i="1"/>
  <c r="I698" i="1"/>
  <c r="J730" i="1"/>
  <c r="I730" i="1"/>
  <c r="I1120" i="1"/>
  <c r="J1120" i="1"/>
  <c r="J231" i="1"/>
  <c r="I231" i="1"/>
  <c r="J726" i="1"/>
  <c r="I726" i="1"/>
  <c r="J674" i="1"/>
  <c r="I674" i="1"/>
  <c r="J682" i="1"/>
  <c r="I682" i="1"/>
  <c r="J690" i="1"/>
  <c r="I690" i="1"/>
  <c r="J734" i="1"/>
  <c r="I734" i="1"/>
  <c r="J517" i="1"/>
  <c r="I517" i="1"/>
  <c r="I1101" i="1"/>
  <c r="J1101" i="1"/>
  <c r="I1108" i="1"/>
  <c r="J1108" i="1"/>
  <c r="I1124" i="1"/>
  <c r="J1124" i="1"/>
  <c r="I665" i="1"/>
  <c r="J665" i="1"/>
  <c r="I624" i="1"/>
  <c r="J624" i="1"/>
  <c r="I211" i="1"/>
  <c r="J211" i="1"/>
  <c r="I207" i="1"/>
  <c r="J207" i="1"/>
  <c r="I208" i="1"/>
  <c r="J208" i="1"/>
  <c r="I209" i="1"/>
  <c r="J209" i="1"/>
  <c r="I210" i="1"/>
  <c r="J210" i="1"/>
  <c r="I213" i="1"/>
  <c r="J213" i="1"/>
  <c r="I214" i="1"/>
  <c r="J214" i="1"/>
  <c r="I215" i="1"/>
  <c r="J215" i="1"/>
  <c r="I216" i="1"/>
  <c r="J216" i="1"/>
  <c r="I219" i="1"/>
  <c r="J219" i="1"/>
  <c r="I223" i="1"/>
  <c r="J223" i="1"/>
  <c r="J1765" i="1"/>
  <c r="J1766" i="1"/>
  <c r="J1767" i="1"/>
  <c r="J1771" i="1"/>
  <c r="J1772" i="1"/>
  <c r="J1773" i="1"/>
  <c r="J1829" i="1"/>
  <c r="I1829" i="1"/>
  <c r="J1828" i="1"/>
  <c r="I1828" i="1"/>
  <c r="J1830" i="1"/>
  <c r="I1830" i="1"/>
  <c r="J303" i="1"/>
  <c r="I303" i="1"/>
  <c r="J258" i="1"/>
  <c r="I582" i="1"/>
  <c r="J582" i="1"/>
  <c r="I584" i="1"/>
  <c r="J584" i="1"/>
  <c r="J1780" i="1"/>
  <c r="J1781" i="1"/>
  <c r="J1782" i="1"/>
  <c r="J1783" i="1"/>
  <c r="J1784" i="1"/>
  <c r="J1785" i="1"/>
  <c r="J1786" i="1"/>
  <c r="J1787" i="1"/>
  <c r="J1789" i="1"/>
  <c r="J1790" i="1"/>
  <c r="J1791" i="1"/>
  <c r="J1792" i="1"/>
  <c r="J1793" i="1"/>
  <c r="J1794" i="1"/>
  <c r="J1795" i="1"/>
  <c r="J1796" i="1"/>
  <c r="J1797" i="1"/>
  <c r="J1798" i="1"/>
  <c r="J1799" i="1"/>
  <c r="J1800" i="1"/>
  <c r="J1845" i="1"/>
  <c r="J1846" i="1"/>
  <c r="J1847" i="1"/>
  <c r="J1848" i="1"/>
  <c r="J1849" i="1"/>
  <c r="J1850" i="1"/>
  <c r="J360" i="1"/>
  <c r="J361" i="1"/>
  <c r="J362" i="1"/>
  <c r="J363" i="1"/>
  <c r="J364" i="1"/>
  <c r="J401" i="1"/>
  <c r="B401" i="1" s="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I443" i="1"/>
  <c r="I444" i="1"/>
  <c r="J444" i="1"/>
  <c r="I445" i="1"/>
  <c r="J445" i="1"/>
  <c r="I446" i="1"/>
  <c r="J446" i="1"/>
  <c r="I448" i="1"/>
  <c r="J448" i="1"/>
  <c r="I449" i="1"/>
  <c r="J449" i="1"/>
  <c r="I450" i="1"/>
  <c r="J450" i="1"/>
  <c r="I451" i="1"/>
  <c r="J451" i="1"/>
  <c r="I452" i="1"/>
  <c r="J452" i="1"/>
  <c r="I453" i="1"/>
  <c r="J453" i="1"/>
  <c r="I454" i="1"/>
  <c r="J454" i="1"/>
  <c r="I455" i="1"/>
  <c r="J455" i="1"/>
  <c r="I456" i="1"/>
  <c r="J456" i="1"/>
  <c r="I457" i="1"/>
  <c r="J457" i="1"/>
  <c r="I462" i="1"/>
  <c r="J462" i="1"/>
  <c r="I463" i="1"/>
  <c r="J463" i="1"/>
  <c r="I464" i="1"/>
  <c r="J464" i="1"/>
  <c r="I465" i="1"/>
  <c r="J465" i="1"/>
  <c r="I466" i="1"/>
  <c r="J466" i="1"/>
  <c r="I467" i="1"/>
  <c r="J467" i="1"/>
  <c r="I468" i="1"/>
  <c r="J468" i="1"/>
  <c r="I469" i="1"/>
  <c r="J469" i="1"/>
  <c r="I471" i="1"/>
  <c r="J471" i="1"/>
  <c r="I472" i="1"/>
  <c r="J472" i="1"/>
  <c r="I473" i="1"/>
  <c r="J473" i="1"/>
  <c r="I474" i="1"/>
  <c r="J474" i="1"/>
  <c r="I475" i="1"/>
  <c r="J475" i="1"/>
  <c r="I485" i="1"/>
  <c r="I486" i="1"/>
  <c r="I488" i="1"/>
  <c r="I489" i="1"/>
  <c r="I490" i="1"/>
  <c r="I491" i="1"/>
  <c r="I493" i="1"/>
  <c r="I494" i="1"/>
  <c r="I495" i="1"/>
  <c r="I497" i="1"/>
  <c r="I507" i="1"/>
  <c r="J507" i="1"/>
  <c r="I508" i="1"/>
  <c r="J508" i="1"/>
  <c r="I510" i="1"/>
  <c r="J510" i="1"/>
  <c r="I511" i="1"/>
  <c r="J511" i="1"/>
  <c r="I512" i="1"/>
  <c r="J512" i="1"/>
  <c r="I513" i="1"/>
  <c r="J513" i="1"/>
  <c r="I514" i="1"/>
  <c r="J514" i="1"/>
  <c r="I529" i="1"/>
  <c r="J529" i="1"/>
  <c r="I530" i="1"/>
  <c r="J530" i="1"/>
  <c r="I532" i="1"/>
  <c r="J532" i="1"/>
  <c r="I534" i="1"/>
  <c r="J534" i="1"/>
  <c r="I537" i="1"/>
  <c r="J537" i="1"/>
  <c r="I538" i="1"/>
  <c r="J538" i="1"/>
  <c r="I539" i="1"/>
  <c r="J539" i="1"/>
  <c r="I540" i="1"/>
  <c r="J540" i="1"/>
  <c r="I542" i="1"/>
  <c r="J542" i="1"/>
  <c r="I546" i="1"/>
  <c r="J546" i="1"/>
  <c r="I547" i="1"/>
  <c r="J547" i="1"/>
  <c r="I549" i="1"/>
  <c r="J549" i="1"/>
  <c r="I550" i="1"/>
  <c r="J550" i="1"/>
  <c r="I553" i="1"/>
  <c r="J553" i="1"/>
  <c r="I554" i="1"/>
  <c r="J554" i="1"/>
  <c r="J555" i="1"/>
  <c r="J964" i="1"/>
  <c r="B964" i="1" s="1"/>
  <c r="J965" i="1"/>
  <c r="J966" i="1"/>
  <c r="J967" i="1"/>
  <c r="J968" i="1"/>
  <c r="J969" i="1"/>
  <c r="J970" i="1"/>
  <c r="J971" i="1"/>
  <c r="J972" i="1"/>
  <c r="J973" i="1"/>
  <c r="J974" i="1"/>
  <c r="J975" i="1"/>
  <c r="J976" i="1"/>
  <c r="J977" i="1"/>
  <c r="I1010" i="1"/>
  <c r="J1010" i="1"/>
  <c r="I1012" i="1"/>
  <c r="J1012" i="1"/>
  <c r="I1013" i="1"/>
  <c r="J1013" i="1"/>
  <c r="I1014" i="1"/>
  <c r="J1014" i="1"/>
  <c r="I1078" i="1"/>
  <c r="J1078" i="1"/>
  <c r="I1079" i="1"/>
  <c r="J1079" i="1"/>
  <c r="I1080" i="1"/>
  <c r="J1080" i="1"/>
  <c r="I1081" i="1"/>
  <c r="J1081" i="1"/>
  <c r="I1083" i="1"/>
  <c r="J1083" i="1"/>
  <c r="I1084" i="1"/>
  <c r="J1084" i="1"/>
  <c r="I1085" i="1"/>
  <c r="J1085" i="1"/>
  <c r="I1127" i="1"/>
  <c r="J1127" i="1"/>
  <c r="I1128" i="1"/>
  <c r="J1128" i="1"/>
  <c r="I151" i="1"/>
  <c r="J151" i="1"/>
  <c r="I152" i="1"/>
  <c r="J152" i="1"/>
  <c r="I153" i="1"/>
  <c r="J153" i="1"/>
  <c r="I155" i="1"/>
  <c r="J155" i="1"/>
  <c r="I156" i="1"/>
  <c r="J156" i="1"/>
  <c r="I157" i="1"/>
  <c r="J157" i="1"/>
  <c r="I158" i="1"/>
  <c r="J158" i="1"/>
  <c r="I124" i="1"/>
  <c r="J124"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33" i="1"/>
  <c r="J33" i="1"/>
  <c r="I35" i="1"/>
  <c r="J35" i="1"/>
  <c r="I40" i="1"/>
  <c r="J40" i="1"/>
  <c r="I41" i="1"/>
  <c r="J41" i="1"/>
  <c r="J45" i="1"/>
  <c r="I49" i="1"/>
  <c r="J49" i="1"/>
  <c r="I51" i="1"/>
  <c r="J51" i="1"/>
  <c r="I52" i="1"/>
  <c r="J52" i="1"/>
  <c r="J1812" i="1"/>
  <c r="J1808" i="1"/>
  <c r="B1808" i="1" s="1"/>
  <c r="J1814" i="1"/>
  <c r="J1813" i="1"/>
  <c r="J1811" i="1"/>
  <c r="J1776" i="1"/>
  <c r="J1763" i="1"/>
  <c r="I50" i="1"/>
  <c r="J50" i="1"/>
  <c r="I42" i="1"/>
  <c r="J42" i="1"/>
  <c r="J1778" i="1"/>
  <c r="I1046" i="1"/>
  <c r="I1047" i="1"/>
  <c r="I1048" i="1"/>
  <c r="J1048" i="1"/>
  <c r="I1049" i="1"/>
  <c r="I1050" i="1"/>
  <c r="I1051" i="1"/>
  <c r="I1052" i="1"/>
  <c r="I1053" i="1"/>
  <c r="I1054" i="1"/>
  <c r="I1055" i="1"/>
  <c r="I1056" i="1"/>
  <c r="I1057" i="1"/>
  <c r="J1057" i="1"/>
  <c r="I1058" i="1"/>
  <c r="I1059" i="1"/>
  <c r="I1061" i="1"/>
  <c r="I1062" i="1"/>
  <c r="I1063" i="1"/>
  <c r="J1063" i="1"/>
  <c r="I1064" i="1"/>
  <c r="I1065" i="1"/>
  <c r="J1065" i="1"/>
  <c r="I1066" i="1"/>
  <c r="I1067" i="1"/>
  <c r="I1068" i="1"/>
  <c r="I1069" i="1"/>
  <c r="I1070" i="1"/>
  <c r="I1071" i="1"/>
  <c r="I1072" i="1"/>
  <c r="I1073" i="1"/>
  <c r="J1073" i="1"/>
  <c r="I1074" i="1"/>
  <c r="J1074" i="1"/>
  <c r="I1075" i="1"/>
  <c r="I1076" i="1"/>
  <c r="J1046" i="1"/>
  <c r="J1047" i="1"/>
  <c r="J1049" i="1"/>
  <c r="J1050" i="1"/>
  <c r="J1051" i="1"/>
  <c r="J1052" i="1"/>
  <c r="J1053" i="1"/>
  <c r="J1054" i="1"/>
  <c r="J1055" i="1"/>
  <c r="J1056" i="1"/>
  <c r="J1058" i="1"/>
  <c r="J1059" i="1"/>
  <c r="K1059" i="1" s="1"/>
  <c r="J1061" i="1"/>
  <c r="J1062" i="1"/>
  <c r="K1062" i="1" s="1"/>
  <c r="J1064" i="1"/>
  <c r="J1066" i="1"/>
  <c r="J1067" i="1"/>
  <c r="J1068" i="1"/>
  <c r="J1069" i="1"/>
  <c r="J1070" i="1"/>
  <c r="J1071" i="1"/>
  <c r="J1072" i="1"/>
  <c r="J1075" i="1"/>
  <c r="J1076" i="1"/>
  <c r="I324" i="1"/>
  <c r="I325" i="1"/>
  <c r="I326" i="1"/>
  <c r="I327" i="1"/>
  <c r="I328" i="1"/>
  <c r="I329" i="1"/>
  <c r="J324" i="1"/>
  <c r="J325" i="1"/>
  <c r="J326" i="1"/>
  <c r="J327" i="1"/>
  <c r="J328" i="1"/>
  <c r="J329" i="1"/>
  <c r="I300" i="1"/>
  <c r="I302" i="1"/>
  <c r="I304" i="1"/>
  <c r="J304" i="1"/>
  <c r="I305" i="1"/>
  <c r="I306" i="1"/>
  <c r="I307" i="1"/>
  <c r="I308" i="1"/>
  <c r="I309" i="1"/>
  <c r="I310" i="1"/>
  <c r="J310" i="1"/>
  <c r="I311" i="1"/>
  <c r="J311" i="1"/>
  <c r="I312" i="1"/>
  <c r="J312" i="1"/>
  <c r="J300" i="1"/>
  <c r="J302" i="1"/>
  <c r="J305" i="1"/>
  <c r="J306" i="1"/>
  <c r="J307" i="1"/>
  <c r="J308" i="1"/>
  <c r="J309" i="1"/>
  <c r="J17" i="1"/>
  <c r="I1476" i="1"/>
  <c r="I1477" i="1"/>
  <c r="I1478" i="1"/>
  <c r="J1478" i="1"/>
  <c r="I1479" i="1"/>
  <c r="J1479" i="1"/>
  <c r="I1480" i="1"/>
  <c r="I1481" i="1"/>
  <c r="I1482" i="1"/>
  <c r="I1483" i="1"/>
  <c r="I1484" i="1"/>
  <c r="I1485" i="1"/>
  <c r="I1486" i="1"/>
  <c r="I1487" i="1"/>
  <c r="I1488" i="1"/>
  <c r="I1489" i="1"/>
  <c r="I1490" i="1"/>
  <c r="J1476" i="1"/>
  <c r="J1477" i="1"/>
  <c r="J1480" i="1"/>
  <c r="J1481" i="1"/>
  <c r="J1482" i="1"/>
  <c r="J1483" i="1"/>
  <c r="J1484" i="1"/>
  <c r="J1485" i="1"/>
  <c r="J1486" i="1"/>
  <c r="J1487" i="1"/>
  <c r="J1488" i="1"/>
  <c r="J1489" i="1"/>
  <c r="J1490" i="1"/>
  <c r="I57" i="1"/>
  <c r="J57" i="1"/>
  <c r="I59" i="1"/>
  <c r="J59" i="1"/>
  <c r="I60" i="1"/>
  <c r="I61" i="1"/>
  <c r="I62" i="1"/>
  <c r="I63" i="1"/>
  <c r="I64" i="1"/>
  <c r="I65" i="1"/>
  <c r="I66" i="1"/>
  <c r="I67" i="1"/>
  <c r="J60" i="1"/>
  <c r="J61" i="1"/>
  <c r="J62" i="1"/>
  <c r="J63" i="1"/>
  <c r="J64" i="1"/>
  <c r="J65" i="1"/>
  <c r="J66" i="1"/>
  <c r="J67" i="1"/>
  <c r="J69" i="1"/>
  <c r="J70" i="1"/>
  <c r="J71" i="1"/>
  <c r="J72" i="1"/>
  <c r="J73" i="1"/>
  <c r="J240" i="1"/>
  <c r="J241" i="1"/>
  <c r="J242" i="1"/>
  <c r="J243" i="1"/>
  <c r="J244" i="1"/>
  <c r="J245" i="1"/>
  <c r="J246" i="1"/>
  <c r="J247" i="1"/>
  <c r="J248" i="1"/>
  <c r="J249" i="1"/>
  <c r="J250" i="1"/>
  <c r="J253" i="1"/>
  <c r="J254" i="1"/>
  <c r="J255" i="1"/>
  <c r="J256" i="1"/>
  <c r="J257"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366" i="1"/>
  <c r="B366" i="1" s="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I477" i="1"/>
  <c r="J477" i="1"/>
  <c r="I478" i="1"/>
  <c r="I479" i="1"/>
  <c r="I480" i="1"/>
  <c r="I481" i="1"/>
  <c r="J481" i="1"/>
  <c r="I482" i="1"/>
  <c r="I483" i="1"/>
  <c r="J478" i="1"/>
  <c r="J479" i="1"/>
  <c r="J480" i="1"/>
  <c r="J482" i="1"/>
  <c r="J483" i="1"/>
  <c r="J588" i="1"/>
  <c r="B588" i="1" s="1"/>
  <c r="J589" i="1"/>
  <c r="J590" i="1"/>
  <c r="J591" i="1"/>
  <c r="J592" i="1"/>
  <c r="J593" i="1"/>
  <c r="J594" i="1"/>
  <c r="J595" i="1"/>
  <c r="J596" i="1"/>
  <c r="J597" i="1"/>
  <c r="J599" i="1"/>
  <c r="B599" i="1" s="1"/>
  <c r="J600" i="1"/>
  <c r="J601" i="1"/>
  <c r="J602" i="1"/>
  <c r="J603" i="1"/>
  <c r="J604" i="1"/>
  <c r="J605" i="1"/>
  <c r="J606" i="1"/>
  <c r="J607" i="1"/>
  <c r="J608" i="1"/>
  <c r="J609" i="1"/>
  <c r="J610" i="1"/>
  <c r="J611" i="1"/>
  <c r="I627" i="1"/>
  <c r="I628" i="1"/>
  <c r="I629" i="1"/>
  <c r="J629" i="1"/>
  <c r="I630" i="1"/>
  <c r="I631" i="1"/>
  <c r="I632" i="1"/>
  <c r="I633" i="1"/>
  <c r="I634" i="1"/>
  <c r="I635" i="1"/>
  <c r="I636" i="1"/>
  <c r="J636" i="1"/>
  <c r="I637" i="1"/>
  <c r="I638" i="1"/>
  <c r="I639" i="1"/>
  <c r="I640" i="1"/>
  <c r="I641" i="1"/>
  <c r="I642" i="1"/>
  <c r="I645" i="1"/>
  <c r="I646" i="1"/>
  <c r="I647" i="1"/>
  <c r="J647" i="1"/>
  <c r="I650" i="1"/>
  <c r="I651" i="1"/>
  <c r="I652" i="1"/>
  <c r="I653" i="1"/>
  <c r="I656" i="1"/>
  <c r="I657" i="1"/>
  <c r="I658" i="1"/>
  <c r="J658" i="1"/>
  <c r="I660" i="1"/>
  <c r="J660" i="1"/>
  <c r="J627" i="1"/>
  <c r="J628" i="1"/>
  <c r="J630" i="1"/>
  <c r="J631" i="1"/>
  <c r="J632" i="1"/>
  <c r="J633" i="1"/>
  <c r="J634" i="1"/>
  <c r="J635" i="1"/>
  <c r="J637" i="1"/>
  <c r="J638" i="1"/>
  <c r="J639" i="1"/>
  <c r="J640" i="1"/>
  <c r="J641" i="1"/>
  <c r="J642" i="1"/>
  <c r="J645" i="1"/>
  <c r="J646" i="1"/>
  <c r="J650" i="1"/>
  <c r="J651" i="1"/>
  <c r="J652" i="1"/>
  <c r="J653" i="1"/>
  <c r="J656" i="1"/>
  <c r="J657" i="1"/>
  <c r="I738" i="1"/>
  <c r="J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J772" i="1"/>
  <c r="I773" i="1"/>
  <c r="J773" i="1"/>
  <c r="I774" i="1"/>
  <c r="I775" i="1"/>
  <c r="I776" i="1"/>
  <c r="I777" i="1"/>
  <c r="I778" i="1"/>
  <c r="I779" i="1"/>
  <c r="I780" i="1"/>
  <c r="I781" i="1"/>
  <c r="I782" i="1"/>
  <c r="I783" i="1"/>
  <c r="I784" i="1"/>
  <c r="I785" i="1"/>
  <c r="I786" i="1"/>
  <c r="I787" i="1"/>
  <c r="I788" i="1"/>
  <c r="I789" i="1"/>
  <c r="I790" i="1"/>
  <c r="I791" i="1"/>
  <c r="I792" i="1"/>
  <c r="I793" i="1"/>
  <c r="I794" i="1"/>
  <c r="I795" i="1"/>
  <c r="I796" i="1"/>
  <c r="J796" i="1"/>
  <c r="I797" i="1"/>
  <c r="J797" i="1"/>
  <c r="I798" i="1"/>
  <c r="I799" i="1"/>
  <c r="I800" i="1"/>
  <c r="I801" i="1"/>
  <c r="I802" i="1"/>
  <c r="I803" i="1"/>
  <c r="I804" i="1"/>
  <c r="I805" i="1"/>
  <c r="I806" i="1"/>
  <c r="I807" i="1"/>
  <c r="I808" i="1"/>
  <c r="I809" i="1"/>
  <c r="I810" i="1"/>
  <c r="I811" i="1"/>
  <c r="I812" i="1"/>
  <c r="I813" i="1"/>
  <c r="I814" i="1"/>
  <c r="I815" i="1"/>
  <c r="I816" i="1"/>
  <c r="I817" i="1"/>
  <c r="I818" i="1"/>
  <c r="I819" i="1"/>
  <c r="I820" i="1"/>
  <c r="I821" i="1"/>
  <c r="J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4" i="1"/>
  <c r="J775" i="1"/>
  <c r="J776" i="1"/>
  <c r="J777" i="1"/>
  <c r="J778" i="1"/>
  <c r="J779" i="1"/>
  <c r="J780" i="1"/>
  <c r="J781" i="1"/>
  <c r="J782" i="1"/>
  <c r="J783" i="1"/>
  <c r="J784" i="1"/>
  <c r="J785" i="1"/>
  <c r="J786" i="1"/>
  <c r="J787" i="1"/>
  <c r="J788" i="1"/>
  <c r="J789" i="1"/>
  <c r="J790" i="1"/>
  <c r="J791" i="1"/>
  <c r="J792" i="1"/>
  <c r="J793" i="1"/>
  <c r="J794" i="1"/>
  <c r="J795" i="1"/>
  <c r="J798" i="1"/>
  <c r="J799" i="1"/>
  <c r="J800" i="1"/>
  <c r="J801" i="1"/>
  <c r="J802" i="1"/>
  <c r="J803" i="1"/>
  <c r="J804" i="1"/>
  <c r="J805" i="1"/>
  <c r="J806" i="1"/>
  <c r="J807" i="1"/>
  <c r="J808" i="1"/>
  <c r="J809" i="1"/>
  <c r="J810" i="1"/>
  <c r="J811" i="1"/>
  <c r="J812" i="1"/>
  <c r="J813" i="1"/>
  <c r="J814" i="1"/>
  <c r="J815" i="1"/>
  <c r="J816" i="1"/>
  <c r="J817" i="1"/>
  <c r="J818" i="1"/>
  <c r="J819" i="1"/>
  <c r="J820"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I848" i="1"/>
  <c r="J848" i="1"/>
  <c r="I849" i="1"/>
  <c r="I850" i="1"/>
  <c r="I851" i="1"/>
  <c r="I852" i="1"/>
  <c r="I853" i="1"/>
  <c r="I854" i="1"/>
  <c r="I855" i="1"/>
  <c r="I856" i="1"/>
  <c r="I857" i="1"/>
  <c r="I858" i="1"/>
  <c r="I859" i="1"/>
  <c r="J849" i="1"/>
  <c r="J850" i="1"/>
  <c r="J851" i="1"/>
  <c r="J852" i="1"/>
  <c r="J853" i="1"/>
  <c r="J854" i="1"/>
  <c r="J855" i="1"/>
  <c r="J856" i="1"/>
  <c r="J857" i="1"/>
  <c r="J858" i="1"/>
  <c r="J859" i="1"/>
  <c r="I1016" i="1"/>
  <c r="J1016" i="1"/>
  <c r="I1017" i="1"/>
  <c r="I1018" i="1"/>
  <c r="I1019" i="1"/>
  <c r="J1019" i="1"/>
  <c r="I1020" i="1"/>
  <c r="I1021" i="1"/>
  <c r="I1022" i="1"/>
  <c r="I1024" i="1"/>
  <c r="I1025" i="1"/>
  <c r="I1026" i="1"/>
  <c r="I1027" i="1"/>
  <c r="I1028" i="1"/>
  <c r="J1028" i="1"/>
  <c r="J1017" i="1"/>
  <c r="J1018" i="1"/>
  <c r="J1020" i="1"/>
  <c r="J1021" i="1"/>
  <c r="J1022" i="1"/>
  <c r="J1024" i="1"/>
  <c r="J1025" i="1"/>
  <c r="J1026" i="1"/>
  <c r="J1027" i="1"/>
  <c r="I1087" i="1"/>
  <c r="J1087" i="1"/>
  <c r="I1088" i="1"/>
  <c r="I1089" i="1"/>
  <c r="I1090" i="1"/>
  <c r="I1091" i="1"/>
  <c r="I1092" i="1"/>
  <c r="I1093" i="1"/>
  <c r="I1095" i="1"/>
  <c r="I1096" i="1"/>
  <c r="J1088" i="1"/>
  <c r="J1089" i="1"/>
  <c r="J1090" i="1"/>
  <c r="J1091" i="1"/>
  <c r="J1092" i="1"/>
  <c r="J1093" i="1"/>
  <c r="J1095" i="1"/>
  <c r="J1096" i="1"/>
  <c r="I1140" i="1"/>
  <c r="J1140" i="1"/>
  <c r="I1141" i="1"/>
  <c r="I1142" i="1"/>
  <c r="I1143" i="1"/>
  <c r="I1144" i="1"/>
  <c r="I1145" i="1"/>
  <c r="I1146" i="1"/>
  <c r="I1147" i="1"/>
  <c r="J1147" i="1"/>
  <c r="I1148" i="1"/>
  <c r="J1148" i="1"/>
  <c r="I1149" i="1"/>
  <c r="J1149" i="1"/>
  <c r="I1150" i="1"/>
  <c r="I1151" i="1"/>
  <c r="I1152" i="1"/>
  <c r="I1153" i="1"/>
  <c r="J1141" i="1"/>
  <c r="J1142" i="1"/>
  <c r="J1143" i="1"/>
  <c r="J1144" i="1"/>
  <c r="J1145" i="1"/>
  <c r="K1145" i="1" s="1"/>
  <c r="J1146" i="1"/>
  <c r="J1150" i="1"/>
  <c r="J1151" i="1"/>
  <c r="J1152" i="1"/>
  <c r="J1153" i="1"/>
  <c r="I1633" i="1"/>
  <c r="J1633" i="1"/>
  <c r="I1634" i="1"/>
  <c r="I1635" i="1"/>
  <c r="I1636" i="1"/>
  <c r="I1637" i="1"/>
  <c r="I1638" i="1"/>
  <c r="I1639" i="1"/>
  <c r="I1640" i="1"/>
  <c r="I1641" i="1"/>
  <c r="I1642" i="1"/>
  <c r="I1643" i="1"/>
  <c r="I1644" i="1"/>
  <c r="I1645" i="1"/>
  <c r="I1646" i="1"/>
  <c r="I1647" i="1"/>
  <c r="I1648" i="1"/>
  <c r="I1649" i="1"/>
  <c r="J1634" i="1"/>
  <c r="J1635" i="1"/>
  <c r="J1636" i="1"/>
  <c r="J1637" i="1"/>
  <c r="J1638" i="1"/>
  <c r="J1639" i="1"/>
  <c r="J1640" i="1"/>
  <c r="J1641" i="1"/>
  <c r="J1642" i="1"/>
  <c r="J1643" i="1"/>
  <c r="J1644" i="1"/>
  <c r="J1645" i="1"/>
  <c r="J1646" i="1"/>
  <c r="J1647" i="1"/>
  <c r="J1648" i="1"/>
  <c r="J1649" i="1"/>
  <c r="I1651" i="1"/>
  <c r="J1651" i="1"/>
  <c r="I1652" i="1"/>
  <c r="I1653" i="1"/>
  <c r="I1654" i="1"/>
  <c r="I1655" i="1"/>
  <c r="I1656" i="1"/>
  <c r="I1657" i="1"/>
  <c r="I1658" i="1"/>
  <c r="I1659" i="1"/>
  <c r="J1652" i="1"/>
  <c r="J1653" i="1"/>
  <c r="J1654" i="1"/>
  <c r="K1654" i="1" s="1"/>
  <c r="J1655" i="1"/>
  <c r="J1656" i="1"/>
  <c r="K1656" i="1" s="1"/>
  <c r="J1657" i="1"/>
  <c r="J1658" i="1"/>
  <c r="K1658" i="1" s="1"/>
  <c r="J1659" i="1"/>
  <c r="K1659" i="1" s="1"/>
  <c r="I1661" i="1"/>
  <c r="I1662" i="1"/>
  <c r="I1663" i="1"/>
  <c r="I1664" i="1"/>
  <c r="I1665" i="1"/>
  <c r="I1666" i="1"/>
  <c r="I1667" i="1"/>
  <c r="I1668" i="1"/>
  <c r="I1669" i="1"/>
  <c r="I1670" i="1"/>
  <c r="I1671" i="1"/>
  <c r="I1672" i="1"/>
  <c r="I1673" i="1"/>
  <c r="I1674" i="1"/>
  <c r="I1675" i="1"/>
  <c r="I1676" i="1"/>
  <c r="I1677" i="1"/>
  <c r="I1678" i="1"/>
  <c r="J1678" i="1"/>
  <c r="I1679" i="1"/>
  <c r="I1680" i="1"/>
  <c r="J1662" i="1"/>
  <c r="J1663" i="1"/>
  <c r="J1664" i="1"/>
  <c r="J1665" i="1"/>
  <c r="J1666" i="1"/>
  <c r="J1667" i="1"/>
  <c r="J1668" i="1"/>
  <c r="J1669" i="1"/>
  <c r="J1670" i="1"/>
  <c r="J1671" i="1"/>
  <c r="J1672" i="1"/>
  <c r="J1673" i="1"/>
  <c r="J1674" i="1"/>
  <c r="J1675" i="1"/>
  <c r="J1676" i="1"/>
  <c r="J1677" i="1"/>
  <c r="J1679" i="1"/>
  <c r="J1680" i="1"/>
  <c r="I1682" i="1"/>
  <c r="J1682" i="1"/>
  <c r="I1683" i="1"/>
  <c r="I1684" i="1"/>
  <c r="I1685" i="1"/>
  <c r="I1686" i="1"/>
  <c r="I1687" i="1"/>
  <c r="I1688" i="1"/>
  <c r="I1689" i="1"/>
  <c r="I1690" i="1"/>
  <c r="I1691" i="1"/>
  <c r="J1683" i="1"/>
  <c r="J1684" i="1"/>
  <c r="J1685" i="1"/>
  <c r="J1686" i="1"/>
  <c r="J1687" i="1"/>
  <c r="J1688" i="1"/>
  <c r="J1689" i="1"/>
  <c r="J1690" i="1"/>
  <c r="J1691" i="1"/>
  <c r="I1693" i="1"/>
  <c r="J1693" i="1"/>
  <c r="I1694" i="1"/>
  <c r="I1695" i="1"/>
  <c r="I1696" i="1"/>
  <c r="I1697" i="1"/>
  <c r="I1698" i="1"/>
  <c r="I1699" i="1"/>
  <c r="I1700" i="1"/>
  <c r="J1694" i="1"/>
  <c r="J1695" i="1"/>
  <c r="J1696" i="1"/>
  <c r="J1697" i="1"/>
  <c r="J1698" i="1"/>
  <c r="J1699" i="1"/>
  <c r="J1700" i="1"/>
  <c r="J1809" i="1"/>
  <c r="J1810" i="1"/>
  <c r="J1815" i="1"/>
  <c r="I1817" i="1"/>
  <c r="J1817" i="1"/>
  <c r="I1818" i="1"/>
  <c r="I1819" i="1"/>
  <c r="J1819" i="1"/>
  <c r="I1820" i="1"/>
  <c r="I1821" i="1"/>
  <c r="I1822" i="1"/>
  <c r="I1823" i="1"/>
  <c r="I1824" i="1"/>
  <c r="I1825" i="1"/>
  <c r="J1825" i="1"/>
  <c r="I1826" i="1"/>
  <c r="J1826" i="1"/>
  <c r="I1827" i="1"/>
  <c r="I1831" i="1"/>
  <c r="J1818" i="1"/>
  <c r="J1820" i="1"/>
  <c r="J1821" i="1"/>
  <c r="J1822" i="1"/>
  <c r="J1823" i="1"/>
  <c r="J1824" i="1"/>
  <c r="J1827" i="1"/>
  <c r="J1831" i="1"/>
  <c r="J1833" i="1"/>
  <c r="B1833" i="1" s="1"/>
  <c r="J1834" i="1"/>
  <c r="J1835" i="1"/>
  <c r="J1836" i="1"/>
  <c r="J1837" i="1"/>
  <c r="J1838" i="1"/>
  <c r="J1839" i="1"/>
  <c r="J1840" i="1"/>
  <c r="J1841" i="1"/>
  <c r="J1842" i="1"/>
  <c r="J1843" i="1"/>
  <c r="I12" i="1"/>
  <c r="J12" i="1"/>
  <c r="I13" i="1"/>
  <c r="I14" i="1"/>
  <c r="I15" i="1"/>
  <c r="I16" i="1"/>
  <c r="I18" i="1"/>
  <c r="I19" i="1"/>
  <c r="J19" i="1"/>
  <c r="I20" i="1"/>
  <c r="I21" i="1"/>
  <c r="I22" i="1"/>
  <c r="I23" i="1"/>
  <c r="J23" i="1"/>
  <c r="I24" i="1"/>
  <c r="I25" i="1"/>
  <c r="I26" i="1"/>
  <c r="I27" i="1"/>
  <c r="J27" i="1"/>
  <c r="I28" i="1"/>
  <c r="I29" i="1"/>
  <c r="I30" i="1"/>
  <c r="I31" i="1"/>
  <c r="J31" i="1"/>
  <c r="I32" i="1"/>
  <c r="I34" i="1"/>
  <c r="I36" i="1"/>
  <c r="I37" i="1"/>
  <c r="I38" i="1"/>
  <c r="I39" i="1"/>
  <c r="I43" i="1"/>
  <c r="I44" i="1"/>
  <c r="I46" i="1"/>
  <c r="J46" i="1"/>
  <c r="I47" i="1"/>
  <c r="I48" i="1"/>
  <c r="I53" i="1"/>
  <c r="I54" i="1"/>
  <c r="I55" i="1"/>
  <c r="I56" i="1"/>
  <c r="J13" i="1"/>
  <c r="J14" i="1"/>
  <c r="J15" i="1"/>
  <c r="J16" i="1"/>
  <c r="J18" i="1"/>
  <c r="J20" i="1"/>
  <c r="J21" i="1"/>
  <c r="J22" i="1"/>
  <c r="J24" i="1"/>
  <c r="J25" i="1"/>
  <c r="J26" i="1"/>
  <c r="J28" i="1"/>
  <c r="J29" i="1"/>
  <c r="J30" i="1"/>
  <c r="J32" i="1"/>
  <c r="J34" i="1"/>
  <c r="J36" i="1"/>
  <c r="J37" i="1"/>
  <c r="J38" i="1"/>
  <c r="J39" i="1"/>
  <c r="J43" i="1"/>
  <c r="J44" i="1"/>
  <c r="J47" i="1"/>
  <c r="J48" i="1"/>
  <c r="J53" i="1"/>
  <c r="J54" i="1"/>
  <c r="J55" i="1"/>
  <c r="J56" i="1"/>
  <c r="I4" i="1"/>
  <c r="I5" i="1"/>
  <c r="I6" i="1"/>
  <c r="I7" i="1"/>
  <c r="I8" i="1"/>
  <c r="I9" i="1"/>
  <c r="I10" i="1"/>
  <c r="J4" i="1"/>
  <c r="J5" i="1"/>
  <c r="J6" i="1"/>
  <c r="J7" i="1"/>
  <c r="J8" i="1"/>
  <c r="J9" i="1"/>
  <c r="J10" i="1"/>
  <c r="I3" i="1"/>
  <c r="J3" i="1"/>
  <c r="K1092" i="1" l="1"/>
  <c r="B1702" i="1"/>
  <c r="K1096" i="1"/>
  <c r="K62" i="1"/>
  <c r="K1075" i="1"/>
  <c r="B1457" i="1"/>
  <c r="F126" i="4" s="1"/>
  <c r="B1429" i="1"/>
  <c r="F123" i="4" s="1"/>
  <c r="K1141" i="1"/>
  <c r="K556" i="1"/>
  <c r="K1091" i="1"/>
  <c r="K1090" i="1"/>
  <c r="K1061" i="1"/>
  <c r="K61" i="1"/>
  <c r="K1580" i="1"/>
  <c r="K1657" i="1"/>
  <c r="B1661" i="1"/>
  <c r="B1087" i="1"/>
  <c r="G56" i="5" s="1"/>
  <c r="B1016" i="1"/>
  <c r="G52" i="5" s="1"/>
  <c r="B738" i="1"/>
  <c r="B218" i="1"/>
  <c r="F41" i="4" s="1"/>
  <c r="B80" i="1"/>
  <c r="F93" i="4" s="1"/>
  <c r="B227" i="1"/>
  <c r="G20" i="5" s="1"/>
  <c r="B314" i="1"/>
  <c r="G24" i="5" s="1"/>
  <c r="B1155" i="1"/>
  <c r="F109" i="4" s="1"/>
  <c r="F113" i="4"/>
  <c r="B1305" i="1"/>
  <c r="G67" i="5" s="1"/>
  <c r="B3" i="1"/>
  <c r="G5" i="5" s="1"/>
  <c r="F5" i="5" s="1"/>
  <c r="B1682" i="1"/>
  <c r="B477" i="1"/>
  <c r="B1098" i="1"/>
  <c r="B979" i="1"/>
  <c r="G50" i="5" s="1"/>
  <c r="B1206" i="1"/>
  <c r="G61" i="5" s="1"/>
  <c r="B1817" i="1"/>
  <c r="G99" i="5" s="1"/>
  <c r="B1651" i="1"/>
  <c r="G87" i="5" s="1"/>
  <c r="B1633" i="1"/>
  <c r="F80" i="4" s="1"/>
  <c r="B69" i="1"/>
  <c r="G8" i="5" s="1"/>
  <c r="B507" i="1"/>
  <c r="B485" i="1"/>
  <c r="B528" i="1"/>
  <c r="B161" i="1"/>
  <c r="G15" i="5" s="1"/>
  <c r="B1382" i="1"/>
  <c r="F120" i="4" s="1"/>
  <c r="B87" i="1"/>
  <c r="F94" i="4" s="1"/>
  <c r="B12" i="1"/>
  <c r="B300" i="1"/>
  <c r="G23" i="5" s="1"/>
  <c r="B1046" i="1"/>
  <c r="G54" i="5" s="1"/>
  <c r="B124" i="1"/>
  <c r="B1078" i="1"/>
  <c r="F88" i="4" s="1"/>
  <c r="B1010" i="1"/>
  <c r="F84" i="4" s="1"/>
  <c r="B1845" i="1"/>
  <c r="F24" i="4" s="1"/>
  <c r="F32" i="4"/>
  <c r="B1435" i="1"/>
  <c r="F124" i="4" s="1"/>
  <c r="B861" i="1"/>
  <c r="G47" i="5" s="1"/>
  <c r="B1538" i="1"/>
  <c r="B1579" i="1"/>
  <c r="F53" i="4" s="1"/>
  <c r="B59" i="1"/>
  <c r="B1476" i="1"/>
  <c r="F69" i="4" s="1"/>
  <c r="B516" i="1"/>
  <c r="G35" i="5" s="1"/>
  <c r="F35" i="5" s="1"/>
  <c r="B667" i="1"/>
  <c r="B521" i="1"/>
  <c r="B1492" i="1"/>
  <c r="G79" i="5" s="1"/>
  <c r="B622" i="1"/>
  <c r="G43" i="5" s="1"/>
  <c r="B1426" i="1"/>
  <c r="F129" i="4" s="1"/>
  <c r="B1030" i="1"/>
  <c r="G53" i="5" s="1"/>
  <c r="G16" i="5"/>
  <c r="B1531" i="1"/>
  <c r="F130" i="4" s="1"/>
  <c r="B1359" i="1"/>
  <c r="F119" i="4" s="1"/>
  <c r="B1693" i="1"/>
  <c r="B240" i="1"/>
  <c r="G21" i="5" s="1"/>
  <c r="G27" i="5"/>
  <c r="B1403" i="1"/>
  <c r="B499" i="1"/>
  <c r="G33" i="5" s="1"/>
  <c r="B252" i="1"/>
  <c r="G22" i="5" s="1"/>
  <c r="B1219" i="1"/>
  <c r="G62" i="5" s="1"/>
  <c r="B1140" i="1"/>
  <c r="B848" i="1"/>
  <c r="F40" i="4"/>
  <c r="B1162" i="1"/>
  <c r="F110" i="4" s="1"/>
  <c r="B1336" i="1"/>
  <c r="G68" i="5" s="1"/>
  <c r="B75" i="1"/>
  <c r="G9" i="5" s="1"/>
  <c r="B109" i="1"/>
  <c r="F96" i="4" s="1"/>
  <c r="B324" i="1"/>
  <c r="F46" i="4" s="1"/>
  <c r="F35" i="4"/>
  <c r="B1789" i="1"/>
  <c r="G97" i="5" s="1"/>
  <c r="B1780" i="1"/>
  <c r="F33" i="4" s="1"/>
  <c r="B558" i="1"/>
  <c r="F18" i="4" s="1"/>
  <c r="E18" i="4" s="1"/>
  <c r="B613" i="1"/>
  <c r="B579" i="1"/>
  <c r="G91" i="5"/>
  <c r="F115" i="4"/>
  <c r="K1088" i="1"/>
  <c r="K1095" i="1"/>
  <c r="K1093" i="1"/>
  <c r="K458" i="1"/>
  <c r="K1082" i="1"/>
  <c r="K1094" i="1"/>
  <c r="K1023" i="1"/>
  <c r="K1060" i="1"/>
  <c r="K1038" i="1"/>
  <c r="K460" i="1"/>
  <c r="K461" i="1"/>
  <c r="K459" i="1"/>
  <c r="K1011" i="1"/>
  <c r="K1655" i="1"/>
  <c r="K66" i="1"/>
  <c r="K1664" i="1"/>
  <c r="K642" i="1"/>
  <c r="K1066" i="1"/>
  <c r="K60" i="1"/>
  <c r="K646" i="1"/>
  <c r="K1068" i="1"/>
  <c r="K1047" i="1"/>
  <c r="K1460" i="1"/>
  <c r="K1663" i="1"/>
  <c r="K641" i="1"/>
  <c r="K1669" i="1"/>
  <c r="K639" i="1"/>
  <c r="K1071" i="1"/>
  <c r="K1670" i="1"/>
  <c r="K1662" i="1"/>
  <c r="K1462" i="1"/>
  <c r="K1668" i="1"/>
  <c r="K638" i="1"/>
  <c r="K1070" i="1"/>
  <c r="K1667" i="1"/>
  <c r="K1461" i="1"/>
  <c r="K1673" i="1"/>
  <c r="K1665" i="1"/>
  <c r="K645" i="1"/>
  <c r="K1067" i="1"/>
  <c r="K1046" i="1"/>
  <c r="K1146" i="1"/>
  <c r="K1142" i="1"/>
  <c r="K495" i="1"/>
  <c r="K490" i="1"/>
  <c r="K1661" i="1"/>
  <c r="K1417" i="1"/>
  <c r="K998" i="1"/>
  <c r="K487" i="1"/>
  <c r="K494" i="1"/>
  <c r="K489" i="1"/>
  <c r="K17" i="1"/>
  <c r="K497" i="1"/>
  <c r="K1032" i="1"/>
  <c r="K669" i="1"/>
  <c r="K447" i="1"/>
  <c r="K1107" i="1"/>
  <c r="K1579" i="1"/>
  <c r="K302" i="1"/>
  <c r="K1426" i="1"/>
  <c r="K616" i="1"/>
  <c r="K492" i="1"/>
  <c r="K301" i="1"/>
  <c r="K32" i="1"/>
  <c r="K760" i="1"/>
  <c r="K1682" i="1"/>
  <c r="K686" i="1"/>
  <c r="K875" i="1"/>
  <c r="K1628" i="1"/>
  <c r="K519" i="1"/>
  <c r="K300" i="1"/>
  <c r="K491" i="1"/>
  <c r="K1031" i="1"/>
  <c r="K944" i="1"/>
  <c r="K544" i="1"/>
  <c r="K222" i="1"/>
  <c r="K713" i="1"/>
  <c r="K1041" i="1"/>
  <c r="K681" i="1"/>
  <c r="K227" i="1"/>
  <c r="K1058" i="1"/>
  <c r="K38" i="1"/>
  <c r="K156" i="1"/>
  <c r="K1427" i="1"/>
  <c r="K999" i="1"/>
  <c r="K1710" i="1"/>
  <c r="K1457" i="1"/>
  <c r="K1702" i="1"/>
  <c r="K1007" i="1"/>
  <c r="K979" i="1"/>
  <c r="K701" i="1"/>
  <c r="K568" i="1"/>
  <c r="K1612" i="1"/>
  <c r="K1076" i="1"/>
  <c r="K209" i="1"/>
  <c r="K689" i="1"/>
  <c r="K931" i="1"/>
  <c r="K997" i="1"/>
  <c r="K1039" i="1"/>
  <c r="K1122" i="1"/>
  <c r="K1598" i="1"/>
  <c r="K1447" i="1"/>
  <c r="K995" i="1"/>
  <c r="K567" i="1"/>
  <c r="K950" i="1"/>
  <c r="K9" i="1"/>
  <c r="K5" i="1"/>
  <c r="K44" i="1"/>
  <c r="K1698" i="1"/>
  <c r="K1087" i="1"/>
  <c r="K1019" i="1"/>
  <c r="K850" i="1"/>
  <c r="K813" i="1"/>
  <c r="K809" i="1"/>
  <c r="K801" i="1"/>
  <c r="K779" i="1"/>
  <c r="K761" i="1"/>
  <c r="K757" i="1"/>
  <c r="K753" i="1"/>
  <c r="K738" i="1"/>
  <c r="K634" i="1"/>
  <c r="K630" i="1"/>
  <c r="K1486" i="1"/>
  <c r="K1479" i="1"/>
  <c r="K1476" i="1"/>
  <c r="K312" i="1"/>
  <c r="K304" i="1"/>
  <c r="K1063" i="1"/>
  <c r="K147" i="1"/>
  <c r="K144" i="1"/>
  <c r="K142" i="1"/>
  <c r="K153" i="1"/>
  <c r="K151" i="1"/>
  <c r="K1127" i="1"/>
  <c r="K1084" i="1"/>
  <c r="K1081" i="1"/>
  <c r="K1014" i="1"/>
  <c r="K1012" i="1"/>
  <c r="K303" i="1"/>
  <c r="K1828" i="1"/>
  <c r="K219" i="1"/>
  <c r="K215" i="1"/>
  <c r="K207" i="1"/>
  <c r="K231" i="1"/>
  <c r="K670" i="1"/>
  <c r="K654" i="1"/>
  <c r="K1414" i="1"/>
  <c r="K1098" i="1"/>
  <c r="K1406" i="1"/>
  <c r="K911" i="1"/>
  <c r="K1703" i="1"/>
  <c r="K886" i="1"/>
  <c r="K129" i="1"/>
  <c r="K125" i="1"/>
  <c r="K1609" i="1"/>
  <c r="K982" i="1"/>
  <c r="K1679" i="1"/>
  <c r="K1642" i="1"/>
  <c r="K1639" i="1"/>
  <c r="K1641" i="1"/>
  <c r="K887" i="1"/>
  <c r="K683" i="1"/>
  <c r="K1443" i="1"/>
  <c r="K707" i="1"/>
  <c r="K562" i="1"/>
  <c r="K676" i="1"/>
  <c r="K1588" i="1"/>
  <c r="K625" i="1"/>
  <c r="K699" i="1"/>
  <c r="K870" i="1"/>
  <c r="K841" i="1"/>
  <c r="K1647" i="1"/>
  <c r="K1027" i="1"/>
  <c r="K1022" i="1"/>
  <c r="K1018" i="1"/>
  <c r="K1404" i="1"/>
  <c r="K1407" i="1"/>
  <c r="K1143" i="1"/>
  <c r="K677" i="1"/>
  <c r="K952" i="1"/>
  <c r="K8" i="1"/>
  <c r="K1825" i="1"/>
  <c r="K310" i="1"/>
  <c r="K888" i="1"/>
  <c r="K27" i="1"/>
  <c r="K1148" i="1"/>
  <c r="K140" i="1"/>
  <c r="K833" i="1"/>
  <c r="K213" i="1"/>
  <c r="K820" i="1"/>
  <c r="K816" i="1"/>
  <c r="K808" i="1"/>
  <c r="K804" i="1"/>
  <c r="K800" i="1"/>
  <c r="K797" i="1"/>
  <c r="K790" i="1"/>
  <c r="K786" i="1"/>
  <c r="K778" i="1"/>
  <c r="K752" i="1"/>
  <c r="K633" i="1"/>
  <c r="K1489" i="1"/>
  <c r="K1485" i="1"/>
  <c r="K1481" i="1"/>
  <c r="K10" i="1"/>
  <c r="K12" i="1"/>
  <c r="K1824" i="1"/>
  <c r="K1819" i="1"/>
  <c r="K1683" i="1"/>
  <c r="K1028" i="1"/>
  <c r="K1020" i="1"/>
  <c r="K859" i="1"/>
  <c r="K1113" i="1"/>
  <c r="K575" i="1"/>
  <c r="K325" i="1"/>
  <c r="K1052" i="1"/>
  <c r="K1065" i="1"/>
  <c r="K42" i="1"/>
  <c r="K540" i="1"/>
  <c r="K538" i="1"/>
  <c r="K534" i="1"/>
  <c r="K530" i="1"/>
  <c r="K514" i="1"/>
  <c r="K510" i="1"/>
  <c r="K507" i="1"/>
  <c r="K474" i="1"/>
  <c r="K465" i="1"/>
  <c r="K463" i="1"/>
  <c r="K584" i="1"/>
  <c r="K224" i="1"/>
  <c r="K1603" i="1"/>
  <c r="K1429" i="1"/>
  <c r="K935" i="1"/>
  <c r="K572" i="1"/>
  <c r="K899" i="1"/>
  <c r="K131" i="1"/>
  <c r="K729" i="1"/>
  <c r="K728" i="1"/>
  <c r="K936" i="1"/>
  <c r="K1005" i="1"/>
  <c r="K1035" i="1"/>
  <c r="K983" i="1"/>
  <c r="K1008" i="1"/>
  <c r="K1408" i="1"/>
  <c r="K1424" i="1"/>
  <c r="K1602" i="1"/>
  <c r="K1704" i="1"/>
  <c r="K675" i="1"/>
  <c r="K990" i="1"/>
  <c r="K993" i="1"/>
  <c r="K855" i="1"/>
  <c r="K851" i="1"/>
  <c r="K818" i="1"/>
  <c r="K798" i="1"/>
  <c r="K792" i="1"/>
  <c r="K776" i="1"/>
  <c r="K770" i="1"/>
  <c r="K766" i="1"/>
  <c r="K746" i="1"/>
  <c r="K742" i="1"/>
  <c r="K846" i="1"/>
  <c r="K842" i="1"/>
  <c r="K637" i="1"/>
  <c r="K627" i="1"/>
  <c r="K631" i="1"/>
  <c r="K482" i="1"/>
  <c r="K1487" i="1"/>
  <c r="K1483" i="1"/>
  <c r="K1477" i="1"/>
  <c r="K51" i="1"/>
  <c r="K547" i="1"/>
  <c r="K532" i="1"/>
  <c r="K513" i="1"/>
  <c r="K475" i="1"/>
  <c r="K473" i="1"/>
  <c r="K471" i="1"/>
  <c r="K468" i="1"/>
  <c r="K466" i="1"/>
  <c r="K462" i="1"/>
  <c r="K456" i="1"/>
  <c r="K454" i="1"/>
  <c r="K445" i="1"/>
  <c r="K533" i="1"/>
  <c r="K722" i="1"/>
  <c r="K718" i="1"/>
  <c r="K942" i="1"/>
  <c r="K874" i="1"/>
  <c r="K1003" i="1"/>
  <c r="K1625" i="1"/>
  <c r="K620" i="1"/>
  <c r="K981" i="1"/>
  <c r="K128" i="1"/>
  <c r="K721" i="1"/>
  <c r="K1001" i="1"/>
  <c r="K1044" i="1"/>
  <c r="K1000" i="1"/>
  <c r="K1126" i="1"/>
  <c r="K1136" i="1"/>
  <c r="K1412" i="1"/>
  <c r="K1420" i="1"/>
  <c r="K1432" i="1"/>
  <c r="K1440" i="1"/>
  <c r="K1624" i="1"/>
  <c r="K1614" i="1"/>
  <c r="K1626" i="1"/>
  <c r="K1463" i="1"/>
  <c r="K941" i="1"/>
  <c r="K579" i="1"/>
  <c r="K1621" i="1"/>
  <c r="K516" i="1"/>
  <c r="K512" i="1"/>
  <c r="K872" i="1"/>
  <c r="K812" i="1"/>
  <c r="K837" i="1"/>
  <c r="K1423" i="1"/>
  <c r="K994" i="1"/>
  <c r="K1431" i="1"/>
  <c r="K957" i="1"/>
  <c r="K528" i="1"/>
  <c r="K992" i="1"/>
  <c r="K1442" i="1"/>
  <c r="K83" i="1"/>
  <c r="K1439" i="1"/>
  <c r="K697" i="1"/>
  <c r="K159" i="1"/>
  <c r="F14" i="4"/>
  <c r="G29" i="5"/>
  <c r="K772" i="1"/>
  <c r="K1072" i="1"/>
  <c r="K55" i="1"/>
  <c r="K47" i="1"/>
  <c r="K31" i="1"/>
  <c r="K1820" i="1"/>
  <c r="K1688" i="1"/>
  <c r="K1680" i="1"/>
  <c r="K1640" i="1"/>
  <c r="K1636" i="1"/>
  <c r="K1150" i="1"/>
  <c r="K1152" i="1"/>
  <c r="K1149" i="1"/>
  <c r="K1147" i="1"/>
  <c r="K1021" i="1"/>
  <c r="K807" i="1"/>
  <c r="K799" i="1"/>
  <c r="K755" i="1"/>
  <c r="K751" i="1"/>
  <c r="K747" i="1"/>
  <c r="K739" i="1"/>
  <c r="K656" i="1"/>
  <c r="K650" i="1"/>
  <c r="K652" i="1"/>
  <c r="K647" i="1"/>
  <c r="K483" i="1"/>
  <c r="K477" i="1"/>
  <c r="K49" i="1"/>
  <c r="K748" i="1"/>
  <c r="X909" i="1"/>
  <c r="Z909" i="1" s="1"/>
  <c r="V909" i="1" s="1"/>
  <c r="K218" i="1"/>
  <c r="K1488" i="1"/>
  <c r="K311" i="1"/>
  <c r="K305" i="1"/>
  <c r="K326" i="1"/>
  <c r="K328" i="1"/>
  <c r="K324" i="1"/>
  <c r="K1055" i="1"/>
  <c r="K1051" i="1"/>
  <c r="K1074" i="1"/>
  <c r="K1064" i="1"/>
  <c r="K1057" i="1"/>
  <c r="K1053" i="1"/>
  <c r="K1049" i="1"/>
  <c r="K141" i="1"/>
  <c r="K139" i="1"/>
  <c r="K137" i="1"/>
  <c r="K124" i="1"/>
  <c r="K1085" i="1"/>
  <c r="K1080" i="1"/>
  <c r="K1829" i="1"/>
  <c r="K208" i="1"/>
  <c r="K665" i="1"/>
  <c r="K662" i="1"/>
  <c r="K694" i="1"/>
  <c r="K220" i="1"/>
  <c r="K892" i="1"/>
  <c r="K894" i="1"/>
  <c r="K1593" i="1"/>
  <c r="K1601" i="1"/>
  <c r="K576" i="1"/>
  <c r="K577" i="1"/>
  <c r="K643" i="1"/>
  <c r="K684" i="1"/>
  <c r="K924" i="1"/>
  <c r="K1596" i="1"/>
  <c r="K1410" i="1"/>
  <c r="K225" i="1"/>
  <c r="K688" i="1"/>
  <c r="K1002" i="1"/>
  <c r="K614" i="1"/>
  <c r="K559" i="1"/>
  <c r="K685" i="1"/>
  <c r="K617" i="1"/>
  <c r="K664" i="1"/>
  <c r="K693" i="1"/>
  <c r="K583" i="1"/>
  <c r="K980" i="1"/>
  <c r="K988" i="1"/>
  <c r="K989" i="1"/>
  <c r="K1006" i="1"/>
  <c r="K951" i="1"/>
  <c r="K1030" i="1"/>
  <c r="K1043" i="1"/>
  <c r="K1130" i="1"/>
  <c r="K1591" i="1"/>
  <c r="K1599" i="1"/>
  <c r="K1611" i="1"/>
  <c r="K1631" i="1"/>
  <c r="K1594" i="1"/>
  <c r="K1705" i="1"/>
  <c r="K85" i="1"/>
  <c r="K1458" i="1"/>
  <c r="K663" i="1"/>
  <c r="K1707" i="1"/>
  <c r="K1459" i="1"/>
  <c r="K679" i="1"/>
  <c r="K1036" i="1"/>
  <c r="K569" i="1"/>
  <c r="K712" i="1"/>
  <c r="K1831" i="1"/>
  <c r="K928" i="1"/>
  <c r="K987" i="1"/>
  <c r="K691" i="1"/>
  <c r="K932" i="1"/>
  <c r="K991" i="1"/>
  <c r="K787" i="1"/>
  <c r="K895" i="1"/>
  <c r="K736" i="1"/>
  <c r="K1444" i="1"/>
  <c r="K1709" i="1"/>
  <c r="K1056" i="1"/>
  <c r="K897" i="1"/>
  <c r="K1422" i="1"/>
  <c r="K1589" i="1"/>
  <c r="K1446" i="1"/>
  <c r="K1138" i="1"/>
  <c r="K565" i="1"/>
  <c r="K960" i="1"/>
  <c r="K871" i="1"/>
  <c r="K150" i="1"/>
  <c r="K554" i="1"/>
  <c r="K80" i="1"/>
  <c r="K127" i="1"/>
  <c r="K230" i="1"/>
  <c r="K560" i="1"/>
  <c r="K788" i="1"/>
  <c r="K450" i="1"/>
  <c r="K214" i="1"/>
  <c r="K1430" i="1"/>
  <c r="K731" i="1"/>
  <c r="K893" i="1"/>
  <c r="K1017" i="1"/>
  <c r="K1821" i="1"/>
  <c r="K1478" i="1"/>
  <c r="K1025" i="1"/>
  <c r="K46" i="1"/>
  <c r="K1645" i="1"/>
  <c r="K830" i="1"/>
  <c r="K452" i="1"/>
  <c r="K211" i="1"/>
  <c r="K563" i="1"/>
  <c r="K1617" i="1"/>
  <c r="K1010" i="1"/>
  <c r="K16" i="1"/>
  <c r="K24" i="1"/>
  <c r="K21" i="1"/>
  <c r="K18" i="1"/>
  <c r="K1823" i="1"/>
  <c r="K1818" i="1"/>
  <c r="K1699" i="1"/>
  <c r="K1695" i="1"/>
  <c r="K1694" i="1"/>
  <c r="K1690" i="1"/>
  <c r="K1686" i="1"/>
  <c r="K1687" i="1"/>
  <c r="K15" i="1"/>
  <c r="K783" i="1"/>
  <c r="K775" i="1"/>
  <c r="K479" i="1"/>
  <c r="K682" i="1"/>
  <c r="K726" i="1"/>
  <c r="K730" i="1"/>
  <c r="K873" i="1"/>
  <c r="K543" i="1"/>
  <c r="K1586" i="1"/>
  <c r="K709" i="1"/>
  <c r="K996" i="1"/>
  <c r="K1613" i="1"/>
  <c r="K671" i="1"/>
  <c r="K3" i="1"/>
  <c r="K20" i="1"/>
  <c r="K43" i="1"/>
  <c r="K36" i="1"/>
  <c r="K13" i="1"/>
  <c r="K1696" i="1"/>
  <c r="K1693" i="1"/>
  <c r="K1684" i="1"/>
  <c r="K1637" i="1"/>
  <c r="K1140" i="1"/>
  <c r="K1026" i="1"/>
  <c r="K857" i="1"/>
  <c r="K853" i="1"/>
  <c r="K763" i="1"/>
  <c r="K759" i="1"/>
  <c r="K651" i="1"/>
  <c r="K52" i="1"/>
  <c r="K40" i="1"/>
  <c r="K133" i="1"/>
  <c r="K157" i="1"/>
  <c r="K155" i="1"/>
  <c r="K1083" i="1"/>
  <c r="K1013" i="1"/>
  <c r="K555" i="1"/>
  <c r="K549" i="1"/>
  <c r="K457" i="1"/>
  <c r="K582" i="1"/>
  <c r="K210" i="1"/>
  <c r="K517" i="1"/>
  <c r="K690" i="1"/>
  <c r="K674" i="1"/>
  <c r="K698" i="1"/>
  <c r="K678" i="1"/>
  <c r="K706" i="1"/>
  <c r="K702" i="1"/>
  <c r="K232" i="1"/>
  <c r="K714" i="1"/>
  <c r="K930" i="1"/>
  <c r="K889" i="1"/>
  <c r="K885" i="1"/>
  <c r="K900" i="1"/>
  <c r="K915" i="1"/>
  <c r="K926" i="1"/>
  <c r="K910" i="1"/>
  <c r="K902" i="1"/>
  <c r="K623" i="1"/>
  <c r="K1592" i="1"/>
  <c r="K626" i="1"/>
  <c r="K1415" i="1"/>
  <c r="K524" i="1"/>
  <c r="K705" i="1"/>
  <c r="K1438" i="1"/>
  <c r="K687" i="1"/>
  <c r="K659" i="1"/>
  <c r="K884" i="1"/>
  <c r="K727" i="1"/>
  <c r="K221" i="1"/>
  <c r="K30" i="1"/>
  <c r="K25" i="1"/>
  <c r="K26" i="1"/>
  <c r="K1672" i="1"/>
  <c r="K849" i="1"/>
  <c r="K856" i="1"/>
  <c r="K781" i="1"/>
  <c r="K743" i="1"/>
  <c r="K794" i="1"/>
  <c r="K143" i="1"/>
  <c r="K327" i="1"/>
  <c r="K1050" i="1"/>
  <c r="K216" i="1"/>
  <c r="K1119" i="1"/>
  <c r="K545" i="1"/>
  <c r="K581" i="1"/>
  <c r="K573" i="1"/>
  <c r="K552" i="1"/>
  <c r="K1584" i="1"/>
  <c r="K54" i="1"/>
  <c r="K237" i="1"/>
  <c r="K1435" i="1"/>
  <c r="K236" i="1"/>
  <c r="K1604" i="1"/>
  <c r="K789" i="1"/>
  <c r="K148" i="1"/>
  <c r="K539" i="1"/>
  <c r="K508" i="1"/>
  <c r="K443" i="1"/>
  <c r="K703" i="1"/>
  <c r="K648" i="1"/>
  <c r="K644" i="1"/>
  <c r="K956" i="1"/>
  <c r="K984" i="1"/>
  <c r="K526" i="1"/>
  <c r="K947" i="1"/>
  <c r="K878" i="1"/>
  <c r="K238" i="1"/>
  <c r="K1004" i="1"/>
  <c r="K541" i="1"/>
  <c r="K234" i="1"/>
  <c r="K1620" i="1"/>
  <c r="K920" i="1"/>
  <c r="K1109" i="1"/>
  <c r="K898" i="1"/>
  <c r="K672" i="1"/>
  <c r="K711" i="1"/>
  <c r="K715" i="1"/>
  <c r="K673" i="1"/>
  <c r="K574" i="1"/>
  <c r="K1623" i="1"/>
  <c r="K1582" i="1"/>
  <c r="K1610" i="1"/>
  <c r="K1622" i="1"/>
  <c r="K1441" i="1"/>
  <c r="K580" i="1"/>
  <c r="K45" i="1"/>
  <c r="K615" i="1"/>
  <c r="K876" i="1"/>
  <c r="K571" i="1"/>
  <c r="K4" i="1"/>
  <c r="K523" i="1"/>
  <c r="K1118" i="1"/>
  <c r="K946" i="1"/>
  <c r="K704" i="1"/>
  <c r="K613" i="1"/>
  <c r="K700" i="1"/>
  <c r="K518" i="1"/>
  <c r="K81" i="1"/>
  <c r="K795" i="1"/>
  <c r="K308" i="1"/>
  <c r="K945" i="1"/>
  <c r="K901" i="1"/>
  <c r="K1587" i="1"/>
  <c r="K1103" i="1"/>
  <c r="K661" i="1"/>
  <c r="K1445" i="1"/>
  <c r="K725" i="1"/>
  <c r="K937" i="1"/>
  <c r="K1042" i="1"/>
  <c r="K329" i="1"/>
  <c r="K146" i="1"/>
  <c r="K135" i="1"/>
  <c r="K1616" i="1"/>
  <c r="K1619" i="1"/>
  <c r="K1037" i="1"/>
  <c r="K735" i="1"/>
  <c r="K1437" i="1"/>
  <c r="K732" i="1"/>
  <c r="K962" i="1"/>
  <c r="K949" i="1"/>
  <c r="K1618" i="1"/>
  <c r="K708" i="1"/>
  <c r="K1034" i="1"/>
  <c r="K618" i="1"/>
  <c r="K720" i="1"/>
  <c r="K668" i="1"/>
  <c r="K717" i="1"/>
  <c r="K948" i="1"/>
  <c r="K1132" i="1"/>
  <c r="K1416" i="1"/>
  <c r="K1630" i="1"/>
  <c r="K551" i="1"/>
  <c r="K891" i="1"/>
  <c r="K1413" i="1"/>
  <c r="K1600" i="1"/>
  <c r="K488" i="1"/>
  <c r="K1697" i="1"/>
  <c r="K1418" i="1"/>
  <c r="K1433" i="1"/>
  <c r="K531" i="1"/>
  <c r="K1597" i="1"/>
  <c r="K905" i="1"/>
  <c r="K585" i="1"/>
  <c r="K724" i="1"/>
  <c r="K130" i="1"/>
  <c r="K126" i="1"/>
  <c r="K235" i="1"/>
  <c r="K570" i="1"/>
  <c r="K696" i="1"/>
  <c r="K1708" i="1"/>
  <c r="K1040" i="1"/>
  <c r="K1608" i="1"/>
  <c r="K667" i="1"/>
  <c r="K880" i="1"/>
  <c r="K1409" i="1"/>
  <c r="K927" i="1"/>
  <c r="K65" i="1"/>
  <c r="K840" i="1"/>
  <c r="K824" i="1"/>
  <c r="K819" i="1"/>
  <c r="K803" i="1"/>
  <c r="K823" i="1"/>
  <c r="K628" i="1"/>
  <c r="K478" i="1"/>
  <c r="K1490" i="1"/>
  <c r="K1482" i="1"/>
  <c r="K306" i="1"/>
  <c r="K41" i="1"/>
  <c r="K136" i="1"/>
  <c r="K134" i="1"/>
  <c r="K1079" i="1"/>
  <c r="K553" i="1"/>
  <c r="K546" i="1"/>
  <c r="K472" i="1"/>
  <c r="K469" i="1"/>
  <c r="K455" i="1"/>
  <c r="K451" i="1"/>
  <c r="K449" i="1"/>
  <c r="K444" i="1"/>
  <c r="K1581" i="1"/>
  <c r="K879" i="1"/>
  <c r="K907" i="1"/>
  <c r="K986" i="1"/>
  <c r="K1115" i="1"/>
  <c r="K929" i="1"/>
  <c r="K925" i="1"/>
  <c r="K1606" i="1"/>
  <c r="K649" i="1"/>
  <c r="K1405" i="1"/>
  <c r="K548" i="1"/>
  <c r="K1403" i="1"/>
  <c r="K1106" i="1"/>
  <c r="K233" i="1"/>
  <c r="K521" i="1"/>
  <c r="K586" i="1"/>
  <c r="K525" i="1"/>
  <c r="K558" i="1"/>
  <c r="K1706" i="1"/>
  <c r="K1101" i="1"/>
  <c r="K1585" i="1"/>
  <c r="K1089" i="1"/>
  <c r="K34" i="1"/>
  <c r="K921" i="1"/>
  <c r="K228" i="1"/>
  <c r="K82" i="1"/>
  <c r="K522" i="1"/>
  <c r="K843" i="1"/>
  <c r="K446" i="1"/>
  <c r="K961" i="1"/>
  <c r="K1125" i="1"/>
  <c r="K1436" i="1"/>
  <c r="K1016" i="1"/>
  <c r="K152" i="1"/>
  <c r="K566" i="1"/>
  <c r="K913" i="1"/>
  <c r="K733" i="1"/>
  <c r="K985" i="1"/>
  <c r="K1675" i="1"/>
  <c r="K1671" i="1"/>
  <c r="K774" i="1"/>
  <c r="K744" i="1"/>
  <c r="K50" i="1"/>
  <c r="K138" i="1"/>
  <c r="K132" i="1"/>
  <c r="K158" i="1"/>
  <c r="K904" i="1"/>
  <c r="K1135" i="1"/>
  <c r="K1583" i="1"/>
  <c r="K1595" i="1"/>
  <c r="K1607" i="1"/>
  <c r="K1615" i="1"/>
  <c r="K1590" i="1"/>
  <c r="K923" i="1"/>
  <c r="K470" i="1"/>
  <c r="K53" i="1"/>
  <c r="K953" i="1"/>
  <c r="K619" i="1"/>
  <c r="K561" i="1"/>
  <c r="K1419" i="1"/>
  <c r="K56" i="1"/>
  <c r="K149" i="1"/>
  <c r="K39" i="1"/>
  <c r="K22" i="1"/>
  <c r="K1689" i="1"/>
  <c r="K1685" i="1"/>
  <c r="K1024" i="1"/>
  <c r="K811" i="1"/>
  <c r="K767" i="1"/>
  <c r="K919" i="1"/>
  <c r="K1676" i="1"/>
  <c r="K307" i="1"/>
  <c r="K680" i="1"/>
  <c r="K1643" i="1"/>
  <c r="K854" i="1"/>
  <c r="K834" i="1"/>
  <c r="K826" i="1"/>
  <c r="K632" i="1"/>
  <c r="K485" i="1"/>
  <c r="K1605" i="1"/>
  <c r="K535" i="1"/>
  <c r="K939" i="1"/>
  <c r="K1627" i="1"/>
  <c r="K496" i="1"/>
  <c r="K959" i="1"/>
  <c r="K869" i="1"/>
  <c r="K918" i="1"/>
  <c r="K84" i="1"/>
  <c r="K933" i="1"/>
  <c r="K695" i="1"/>
  <c r="K1110" i="1"/>
  <c r="K1677" i="1"/>
  <c r="K1651" i="1"/>
  <c r="K640" i="1"/>
  <c r="K943" i="1"/>
  <c r="K955" i="1"/>
  <c r="K1674" i="1"/>
  <c r="K1666" i="1"/>
  <c r="K1644" i="1"/>
  <c r="K1633" i="1"/>
  <c r="K810" i="1"/>
  <c r="K802" i="1"/>
  <c r="K750" i="1"/>
  <c r="K796" i="1"/>
  <c r="K773" i="1"/>
  <c r="K464" i="1"/>
  <c r="K890" i="1"/>
  <c r="K1448" i="1"/>
  <c r="K7" i="1"/>
  <c r="K825" i="1"/>
  <c r="K769" i="1"/>
  <c r="K745" i="1"/>
  <c r="K1073" i="1"/>
  <c r="K1128" i="1"/>
  <c r="K1078" i="1"/>
  <c r="K467" i="1"/>
  <c r="K1129" i="1"/>
  <c r="G100" i="5"/>
  <c r="F37" i="4"/>
  <c r="K48" i="1"/>
  <c r="K1827" i="1"/>
  <c r="K1822" i="1"/>
  <c r="K1652" i="1"/>
  <c r="K1151" i="1"/>
  <c r="K838" i="1"/>
  <c r="K758" i="1"/>
  <c r="G28" i="5"/>
  <c r="F28" i="5" s="1"/>
  <c r="K28" i="1"/>
  <c r="K1691" i="1"/>
  <c r="G40" i="5"/>
  <c r="F40" i="5" s="1"/>
  <c r="K481" i="1"/>
  <c r="K815" i="1"/>
  <c r="K768" i="1"/>
  <c r="K740" i="1"/>
  <c r="K836" i="1"/>
  <c r="K791" i="1"/>
  <c r="K480" i="1"/>
  <c r="K63" i="1"/>
  <c r="K6" i="1"/>
  <c r="K37" i="1"/>
  <c r="K1653" i="1"/>
  <c r="K1649" i="1"/>
  <c r="K1153" i="1"/>
  <c r="K848" i="1"/>
  <c r="K839" i="1"/>
  <c r="K831" i="1"/>
  <c r="K784" i="1"/>
  <c r="K780" i="1"/>
  <c r="K59" i="1"/>
  <c r="K1480" i="1"/>
  <c r="K1048" i="1"/>
  <c r="K868" i="1"/>
  <c r="K154" i="1"/>
  <c r="K493" i="1"/>
  <c r="K309" i="1"/>
  <c r="K954" i="1"/>
  <c r="K655" i="1"/>
  <c r="K1108" i="1"/>
  <c r="K1700" i="1"/>
  <c r="K14" i="1"/>
  <c r="K1678" i="1"/>
  <c r="K1638" i="1"/>
  <c r="K1634" i="1"/>
  <c r="K1817" i="1"/>
  <c r="K1646" i="1"/>
  <c r="K1826" i="1"/>
  <c r="K1635" i="1"/>
  <c r="K1648" i="1"/>
  <c r="K1144" i="1"/>
  <c r="K852" i="1"/>
  <c r="K844" i="1"/>
  <c r="K832" i="1"/>
  <c r="K782" i="1"/>
  <c r="K765" i="1"/>
  <c r="K749" i="1"/>
  <c r="K845" i="1"/>
  <c r="K829" i="1"/>
  <c r="K814" i="1"/>
  <c r="K806" i="1"/>
  <c r="K762" i="1"/>
  <c r="K754" i="1"/>
  <c r="K653" i="1"/>
  <c r="K1484" i="1"/>
  <c r="K453" i="1"/>
  <c r="K448" i="1"/>
  <c r="K1830" i="1"/>
  <c r="K223" i="1"/>
  <c r="K1112" i="1"/>
  <c r="K1104" i="1"/>
  <c r="K1117" i="1"/>
  <c r="K1111" i="1"/>
  <c r="K916" i="1"/>
  <c r="K958" i="1"/>
  <c r="K1411" i="1"/>
  <c r="K903" i="1"/>
  <c r="K1033" i="1"/>
  <c r="K64" i="1"/>
  <c r="K1133" i="1"/>
  <c r="K1421" i="1"/>
  <c r="K1102" i="1"/>
  <c r="K764" i="1"/>
  <c r="K542" i="1"/>
  <c r="K710" i="1"/>
  <c r="K908" i="1"/>
  <c r="K922" i="1"/>
  <c r="K914" i="1"/>
  <c r="K1629" i="1"/>
  <c r="K917" i="1"/>
  <c r="K1137" i="1"/>
  <c r="K817" i="1"/>
  <c r="K822" i="1"/>
  <c r="K793" i="1"/>
  <c r="K777" i="1"/>
  <c r="K771" i="1"/>
  <c r="K658" i="1"/>
  <c r="K1069" i="1"/>
  <c r="K145" i="1"/>
  <c r="K624" i="1"/>
  <c r="K1099" i="1"/>
  <c r="K716" i="1"/>
  <c r="K509" i="1"/>
  <c r="K536" i="1"/>
  <c r="K1114" i="1"/>
  <c r="K1123" i="1"/>
  <c r="K1100" i="1"/>
  <c r="K1124" i="1"/>
  <c r="K1120" i="1"/>
  <c r="K1116" i="1"/>
  <c r="K1121" i="1"/>
  <c r="K1131" i="1"/>
  <c r="K1134" i="1"/>
  <c r="K1105" i="1"/>
  <c r="K938" i="1"/>
  <c r="K906" i="1"/>
  <c r="K940" i="1"/>
  <c r="K896" i="1"/>
  <c r="K912" i="1"/>
  <c r="K934" i="1"/>
  <c r="K858" i="1"/>
  <c r="K835" i="1"/>
  <c r="K828" i="1"/>
  <c r="K827" i="1"/>
  <c r="K821" i="1"/>
  <c r="K805" i="1"/>
  <c r="K785" i="1"/>
  <c r="K756" i="1"/>
  <c r="K723" i="1"/>
  <c r="K692" i="1"/>
  <c r="K660" i="1"/>
  <c r="K657" i="1"/>
  <c r="K636" i="1"/>
  <c r="K622" i="1"/>
  <c r="K719" i="1"/>
  <c r="K1054" i="1"/>
  <c r="K35" i="1"/>
  <c r="K734" i="1"/>
  <c r="K67" i="1"/>
  <c r="K635" i="1"/>
  <c r="K741" i="1"/>
  <c r="K33" i="1"/>
  <c r="K881" i="1"/>
  <c r="K877" i="1"/>
  <c r="K883" i="1"/>
  <c r="F29" i="4"/>
  <c r="G92" i="5"/>
  <c r="K229" i="1"/>
  <c r="G49" i="5"/>
  <c r="F27" i="4"/>
  <c r="K486" i="1"/>
  <c r="K882" i="1"/>
  <c r="K629" i="1"/>
  <c r="K550" i="1"/>
  <c r="K537" i="1"/>
  <c r="K529" i="1"/>
  <c r="K511" i="1"/>
  <c r="K23" i="1"/>
  <c r="K57" i="1"/>
  <c r="K564" i="1"/>
  <c r="K29" i="1"/>
  <c r="K19" i="1"/>
  <c r="F34" i="4" l="1"/>
  <c r="F9" i="4"/>
  <c r="G63" i="5"/>
  <c r="F42" i="4"/>
  <c r="F131" i="4"/>
  <c r="F7" i="4"/>
  <c r="G95" i="5"/>
  <c r="G59" i="5"/>
  <c r="F112" i="4"/>
  <c r="F76" i="4"/>
  <c r="G69" i="5"/>
  <c r="F43" i="4"/>
  <c r="G101" i="5"/>
  <c r="G11" i="5"/>
  <c r="G70" i="5"/>
  <c r="F23" i="4"/>
  <c r="F79" i="4"/>
  <c r="F45" i="4"/>
  <c r="G81" i="5"/>
  <c r="F111" i="4"/>
  <c r="G13" i="5"/>
  <c r="G98" i="5"/>
  <c r="F12" i="4"/>
  <c r="F117" i="4"/>
  <c r="F10" i="4"/>
  <c r="G80" i="5"/>
  <c r="G65" i="5"/>
  <c r="G82" i="5"/>
  <c r="F118" i="4"/>
  <c r="F77" i="4"/>
  <c r="F92" i="4"/>
  <c r="F99" i="4"/>
  <c r="G60" i="5"/>
  <c r="G96" i="5"/>
  <c r="F122" i="4"/>
  <c r="F20" i="4"/>
  <c r="E20" i="4" s="1"/>
  <c r="G72" i="5"/>
  <c r="F6" i="4"/>
  <c r="E6" i="4" s="1"/>
  <c r="F128" i="4"/>
  <c r="F89" i="4"/>
  <c r="F15" i="4"/>
  <c r="E15" i="4" s="1"/>
  <c r="G78" i="5"/>
  <c r="G86" i="5"/>
  <c r="G55" i="5"/>
  <c r="F85" i="4"/>
  <c r="G76" i="5"/>
  <c r="G10" i="5"/>
  <c r="G18" i="5"/>
  <c r="F83" i="4"/>
  <c r="F13" i="4"/>
  <c r="E13" i="4" s="1"/>
  <c r="G51" i="5"/>
  <c r="F28" i="4"/>
  <c r="G19" i="5"/>
  <c r="F36" i="4"/>
  <c r="F87" i="4"/>
  <c r="F78" i="4"/>
  <c r="G73" i="5"/>
  <c r="G25" i="5"/>
  <c r="F44" i="4"/>
  <c r="F97" i="4"/>
  <c r="F86" i="4"/>
  <c r="G31" i="5"/>
  <c r="F67" i="4"/>
  <c r="G39" i="5"/>
  <c r="F19" i="4"/>
  <c r="F8" i="4"/>
  <c r="G14" i="5"/>
  <c r="G38" i="5"/>
  <c r="F38" i="5" s="1"/>
  <c r="G74" i="5"/>
  <c r="F22" i="4"/>
  <c r="G42" i="5"/>
  <c r="U909" i="1"/>
  <c r="W909" i="1" s="1"/>
  <c r="F52" i="4"/>
  <c r="G85" i="5"/>
  <c r="G36" i="5"/>
  <c r="F36" i="5" s="1"/>
  <c r="F16" i="4"/>
  <c r="E16" i="4" s="1"/>
  <c r="G71" i="5"/>
  <c r="F121" i="4"/>
  <c r="F136" i="4"/>
  <c r="G26" i="5"/>
  <c r="F11" i="4"/>
  <c r="G88" i="5"/>
  <c r="F137" i="4"/>
  <c r="F21" i="4"/>
  <c r="G41" i="5"/>
  <c r="F106" i="4"/>
  <c r="G57" i="5"/>
  <c r="G34" i="5"/>
  <c r="F100" i="4"/>
  <c r="G46" i="5"/>
  <c r="F73" i="4"/>
  <c r="F57" i="4"/>
  <c r="F50" i="4"/>
  <c r="G32" i="5"/>
  <c r="F98" i="4"/>
  <c r="G45" i="5"/>
  <c r="F72" i="4"/>
  <c r="F63" i="4"/>
  <c r="F17" i="4"/>
  <c r="G37" i="5"/>
  <c r="G58" i="5"/>
  <c r="F59" i="4"/>
  <c r="F138" i="4"/>
  <c r="G89" i="5"/>
  <c r="F68" i="4"/>
  <c r="F58" i="4"/>
  <c r="F51" i="4"/>
  <c r="G44" i="5"/>
  <c r="F66" i="4"/>
  <c r="G7" i="5"/>
  <c r="F139" i="4"/>
  <c r="G90" i="5"/>
  <c r="F49" i="4"/>
  <c r="G6" i="5"/>
  <c r="R909" i="1" l="1"/>
  <c r="S909" i="1"/>
  <c r="T909" i="1" l="1"/>
  <c r="P909" i="1" s="1"/>
  <c r="O909" i="1" l="1"/>
  <c r="Q909" i="1" s="1"/>
  <c r="L909" i="1" l="1"/>
  <c r="M909" i="1"/>
  <c r="N909" i="1" l="1"/>
  <c r="J909" i="1" s="1"/>
  <c r="I909" i="1" l="1"/>
  <c r="B868" i="1" s="1"/>
  <c r="G48" i="5" s="1"/>
  <c r="K909" i="1" l="1"/>
  <c r="F62" i="4"/>
  <c r="I92" i="1"/>
  <c r="I104" i="1"/>
  <c r="I102" i="1"/>
  <c r="I100" i="1"/>
  <c r="J100" i="1"/>
  <c r="J92" i="1"/>
  <c r="J105" i="1"/>
  <c r="I105" i="1"/>
  <c r="J102" i="1"/>
  <c r="I106" i="1"/>
  <c r="I98" i="1"/>
  <c r="I97" i="1"/>
  <c r="I96" i="1"/>
  <c r="J94" i="1"/>
  <c r="I94" i="1"/>
  <c r="J95" i="1"/>
  <c r="I95" i="1"/>
  <c r="J107" i="1"/>
  <c r="I107" i="1"/>
  <c r="J104" i="1"/>
  <c r="J99" i="1"/>
  <c r="I99" i="1"/>
  <c r="J96" i="1"/>
  <c r="J97" i="1"/>
  <c r="J103" i="1"/>
  <c r="I103" i="1"/>
  <c r="J106" i="1"/>
  <c r="J101" i="1"/>
  <c r="I101" i="1"/>
  <c r="J98" i="1"/>
  <c r="J93" i="1"/>
  <c r="I93" i="1"/>
  <c r="K92" i="1" l="1"/>
  <c r="K104" i="1"/>
  <c r="K100" i="1"/>
  <c r="K107" i="1"/>
  <c r="K96" i="1"/>
  <c r="K94" i="1"/>
  <c r="K97" i="1"/>
  <c r="K95" i="1"/>
  <c r="K101" i="1"/>
  <c r="K102" i="1"/>
  <c r="K106" i="1"/>
  <c r="K103" i="1"/>
  <c r="K98" i="1"/>
  <c r="K99" i="1"/>
  <c r="K93" i="1"/>
  <c r="K105" i="1"/>
  <c r="B92" i="1"/>
  <c r="G12" i="5" s="1"/>
  <c r="F95" i="4" l="1"/>
</calcChain>
</file>

<file path=xl/sharedStrings.xml><?xml version="1.0" encoding="utf-8"?>
<sst xmlns="http://schemas.openxmlformats.org/spreadsheetml/2006/main" count="15771" uniqueCount="3534">
  <si>
    <t>Label</t>
  </si>
  <si>
    <t>ADOPTIONSAAR</t>
  </si>
  <si>
    <t>Adoptionsår</t>
  </si>
  <si>
    <t>ADOPTIONSTYPE</t>
  </si>
  <si>
    <t>Adoptionstype</t>
  </si>
  <si>
    <t>FODLAND</t>
  </si>
  <si>
    <t>Land hvor det adopterede barn</t>
  </si>
  <si>
    <t>FOEDSTED</t>
  </si>
  <si>
    <t>Fødested</t>
  </si>
  <si>
    <t>HANDDTO</t>
  </si>
  <si>
    <t>Hændelsesdato</t>
  </si>
  <si>
    <t>PNRB</t>
  </si>
  <si>
    <t>Ingen label</t>
  </si>
  <si>
    <t>PNRF</t>
  </si>
  <si>
    <t>PNRM</t>
  </si>
  <si>
    <t>FORANST</t>
  </si>
  <si>
    <t>Foranstaltning</t>
  </si>
  <si>
    <t>INDBER</t>
  </si>
  <si>
    <t>Indberetter af foranstaltningsforløb</t>
  </si>
  <si>
    <t>KORAGRAD</t>
  </si>
  <si>
    <t>Korrigeret AMFORA-grad</t>
  </si>
  <si>
    <t>PNR</t>
  </si>
  <si>
    <t>SLUTDTO</t>
  </si>
  <si>
    <t>Slutdato for foranstaltningsforløb</t>
  </si>
  <si>
    <t>STARTDTO</t>
  </si>
  <si>
    <t>Startdato for foranstaltningsforløb</t>
  </si>
  <si>
    <t>STEDTYPE</t>
  </si>
  <si>
    <t>Stedtype</t>
  </si>
  <si>
    <t>TIMERPU</t>
  </si>
  <si>
    <t>Antal timer pr. uge</t>
  </si>
  <si>
    <t>YDTYPE1</t>
  </si>
  <si>
    <t>Ydelsestype</t>
  </si>
  <si>
    <t>AEGTE_ID</t>
  </si>
  <si>
    <t>BOPIKOM</t>
  </si>
  <si>
    <t>Bopæl i kommunen</t>
  </si>
  <si>
    <t>CIVST</t>
  </si>
  <si>
    <t>Civilstand</t>
  </si>
  <si>
    <t>CIV_VFRA</t>
  </si>
  <si>
    <t>Civilstandsdato</t>
  </si>
  <si>
    <t>FAMILIE_ID</t>
  </si>
  <si>
    <t>Familiens identificerende nummer.</t>
  </si>
  <si>
    <t>FAMILIE_TYPE</t>
  </si>
  <si>
    <t>Familietype</t>
  </si>
  <si>
    <t>FM_MARK</t>
  </si>
  <si>
    <t>Forældremarkering</t>
  </si>
  <si>
    <t>HUSTYPE</t>
  </si>
  <si>
    <t>Husstandstype</t>
  </si>
  <si>
    <t>KOM</t>
  </si>
  <si>
    <t>Kommunekode</t>
  </si>
  <si>
    <t>PLADS</t>
  </si>
  <si>
    <t>Familiestatus</t>
  </si>
  <si>
    <t>ANTAL_VAERELSER</t>
  </si>
  <si>
    <t>BOLIGART_GL</t>
  </si>
  <si>
    <t>Boligens art</t>
  </si>
  <si>
    <t>BOLIGART_NY</t>
  </si>
  <si>
    <t>BOLIGTYPE</t>
  </si>
  <si>
    <t>BYSTOERELSESKODE</t>
  </si>
  <si>
    <t>Bystørelseskode</t>
  </si>
  <si>
    <t>ENHEDSANVENDELSE</t>
  </si>
  <si>
    <t>Kommune</t>
  </si>
  <si>
    <t>OPFOERELSESAAR_BYG</t>
  </si>
  <si>
    <t>Opførelsesår</t>
  </si>
  <si>
    <t>OPGIKOM</t>
  </si>
  <si>
    <t>SAMLET_AREAL</t>
  </si>
  <si>
    <t>Entydig identifikation af a-kassetilhørsforhold</t>
  </si>
  <si>
    <t>Ejendomsnummer</t>
  </si>
  <si>
    <t>EJERFORHKOD</t>
  </si>
  <si>
    <t>Ejerforholdskode</t>
  </si>
  <si>
    <t>EJERPCT</t>
  </si>
  <si>
    <t>Ejerprocent</t>
  </si>
  <si>
    <t>KOMNR</t>
  </si>
  <si>
    <t>FORSIKRINGSKATEGORI_KODE</t>
  </si>
  <si>
    <t>Kode for forsikringskategori</t>
  </si>
  <si>
    <t>DKOM</t>
  </si>
  <si>
    <t>PCTKOM</t>
  </si>
  <si>
    <t>Registerets dækningsgrad i kommunen</t>
  </si>
  <si>
    <t>PCTYD</t>
  </si>
  <si>
    <t>TALDER</t>
  </si>
  <si>
    <t>Alder på opgørelsestidspunkt</t>
  </si>
  <si>
    <t>YDELSE</t>
  </si>
  <si>
    <t>Ydelse</t>
  </si>
  <si>
    <t>DODDATO</t>
  </si>
  <si>
    <t>Dato for dødsfald</t>
  </si>
  <si>
    <t>Primær dødsårsag</t>
  </si>
  <si>
    <t>Sekundær dødsårsag</t>
  </si>
  <si>
    <t>Tertiær dødsårsag</t>
  </si>
  <si>
    <t>Dødsårsag 4</t>
  </si>
  <si>
    <t>Dødsmåde</t>
  </si>
  <si>
    <t>Hændelsessted</t>
  </si>
  <si>
    <t>DGP</t>
  </si>
  <si>
    <t>FOR</t>
  </si>
  <si>
    <t>INDT</t>
  </si>
  <si>
    <t>INDT1</t>
  </si>
  <si>
    <t>INDT2</t>
  </si>
  <si>
    <t>KTH</t>
  </si>
  <si>
    <t>SYG</t>
  </si>
  <si>
    <t>TYPE</t>
  </si>
  <si>
    <t>AARUGE</t>
  </si>
  <si>
    <t>År- og ugenummer</t>
  </si>
  <si>
    <t>DPIALT</t>
  </si>
  <si>
    <t>DPTIMER</t>
  </si>
  <si>
    <t>Antal timer hvor der er udbetalt dagpenge</t>
  </si>
  <si>
    <t>HALVGDAG</t>
  </si>
  <si>
    <t>HELGDAG</t>
  </si>
  <si>
    <t>LEDARS</t>
  </si>
  <si>
    <t>Ledighedsårsag (DUR)</t>
  </si>
  <si>
    <t>BENYTKOD</t>
  </si>
  <si>
    <t>Benyttelseskodeværdier</t>
  </si>
  <si>
    <t>EJDVBLB</t>
  </si>
  <si>
    <t>Ejendomsværdi</t>
  </si>
  <si>
    <t>GRVBLB</t>
  </si>
  <si>
    <t>Grundværdi</t>
  </si>
  <si>
    <t>ANTBOERNF</t>
  </si>
  <si>
    <t>Antal børn i familien</t>
  </si>
  <si>
    <t>ANTPERSF</t>
  </si>
  <si>
    <t>Antal personer i C-familien</t>
  </si>
  <si>
    <t>C_FAMILIE_ID</t>
  </si>
  <si>
    <t>ANTBRNH</t>
  </si>
  <si>
    <t>Antal børn i husstanden</t>
  </si>
  <si>
    <t>ANTPERH</t>
  </si>
  <si>
    <t>Antal personer i husstanden</t>
  </si>
  <si>
    <t>Adressen (vej, husnummer, husbogstav, etage, side/dørnummer)</t>
  </si>
  <si>
    <t>FAMBOLIGFORM</t>
  </si>
  <si>
    <t>Familiens boligform</t>
  </si>
  <si>
    <t>FAMBOLIGTYPE</t>
  </si>
  <si>
    <t>Familiens boligtype</t>
  </si>
  <si>
    <t>FAMBRUTTOINDK</t>
  </si>
  <si>
    <t>Bruttoindkomst for familien</t>
  </si>
  <si>
    <t>FAMSOCIOGRUP</t>
  </si>
  <si>
    <t>Familiens socioøkonomiske gruppe</t>
  </si>
  <si>
    <t>AEGTEFAELLE_ID</t>
  </si>
  <si>
    <t>CIVDATO</t>
  </si>
  <si>
    <t>C_FAELLE_ID</t>
  </si>
  <si>
    <t>C_STATUS</t>
  </si>
  <si>
    <t>C-familiestatus</t>
  </si>
  <si>
    <t>C_TYPE</t>
  </si>
  <si>
    <t>C-familie type</t>
  </si>
  <si>
    <t>D_ANT_FAM</t>
  </si>
  <si>
    <t>Antal D-familier i husstanden</t>
  </si>
  <si>
    <t>D_FAMILIE_ID</t>
  </si>
  <si>
    <t>D_TYPE</t>
  </si>
  <si>
    <t>D-familietype</t>
  </si>
  <si>
    <t>FMMARK</t>
  </si>
  <si>
    <t>H_TYPE</t>
  </si>
  <si>
    <t>Antal børn i e-familien</t>
  </si>
  <si>
    <t>Antal personer i e-familien</t>
  </si>
  <si>
    <t>E-familie identifikation</t>
  </si>
  <si>
    <t>HOVEDPERSON</t>
  </si>
  <si>
    <t>Hovedperson i familien</t>
  </si>
  <si>
    <t>PAPNR</t>
  </si>
  <si>
    <t>Hovedpersonens partner</t>
  </si>
  <si>
    <t>CVRNR</t>
  </si>
  <si>
    <t>Hovedbranche DB07</t>
  </si>
  <si>
    <t>Funktionskode</t>
  </si>
  <si>
    <t>ARBST</t>
  </si>
  <si>
    <t>Arbejdssted</t>
  </si>
  <si>
    <t>ASTIL</t>
  </si>
  <si>
    <t>BESKF</t>
  </si>
  <si>
    <t>Beskæftigelsesforhold</t>
  </si>
  <si>
    <t>DELTID</t>
  </si>
  <si>
    <t>Heltid- deltidsbeskæftiget</t>
  </si>
  <si>
    <t>ERHV</t>
  </si>
  <si>
    <t>Erhverv</t>
  </si>
  <si>
    <t>ERUDD</t>
  </si>
  <si>
    <t>Erhvervsuddannelse</t>
  </si>
  <si>
    <t>FAG</t>
  </si>
  <si>
    <t>Fag</t>
  </si>
  <si>
    <t>IGUDD</t>
  </si>
  <si>
    <t>Igangværende uddannelse</t>
  </si>
  <si>
    <t>SKUDD</t>
  </si>
  <si>
    <t>Skoleuddannelse</t>
  </si>
  <si>
    <t>ANTAL</t>
  </si>
  <si>
    <t>Barnets nr i fødslen</t>
  </si>
  <si>
    <t>DEMPAR</t>
  </si>
  <si>
    <t>Optalt demografisk paritet</t>
  </si>
  <si>
    <t>FAR_KILDE</t>
  </si>
  <si>
    <t>Kilde til oplysning om far</t>
  </si>
  <si>
    <t>FODTDATO</t>
  </si>
  <si>
    <t>Fødselsdato - barnet</t>
  </si>
  <si>
    <t>FREGKO</t>
  </si>
  <si>
    <t>Fødselsregistreringskode</t>
  </si>
  <si>
    <t>FTDB_LBNR</t>
  </si>
  <si>
    <t>Løbenr til match med MFR</t>
  </si>
  <si>
    <t>KQN</t>
  </si>
  <si>
    <t>Køn</t>
  </si>
  <si>
    <t>MADOPT</t>
  </si>
  <si>
    <t>Markering af adoption</t>
  </si>
  <si>
    <t>MDOED</t>
  </si>
  <si>
    <t>Markering af evt. død</t>
  </si>
  <si>
    <t>MOR_KILDE</t>
  </si>
  <si>
    <t>Kilde til oplysning om mor</t>
  </si>
  <si>
    <t>ANTBOERNH</t>
  </si>
  <si>
    <t>ANTPERSH</t>
  </si>
  <si>
    <t>ANSAAR</t>
  </si>
  <si>
    <t>År for ansættelse på arbejdssted</t>
  </si>
  <si>
    <t>ANSDAGE</t>
  </si>
  <si>
    <t>Antal dage ansat</t>
  </si>
  <si>
    <t>ANSXFREM</t>
  </si>
  <si>
    <t>Ansættelsesændring frem til året efter</t>
  </si>
  <si>
    <t>ANSXTILB</t>
  </si>
  <si>
    <t>Ansættelsesændring i forhold til året før</t>
  </si>
  <si>
    <t>ARBGNR</t>
  </si>
  <si>
    <t>Arbejdsgivernummer</t>
  </si>
  <si>
    <t>ARBLED</t>
  </si>
  <si>
    <t>Ledighedsgrad i arbejdsår (ekskl. ferie)</t>
  </si>
  <si>
    <t>Arbejdsgivernummer - cvrnr</t>
  </si>
  <si>
    <t>JOBKAT</t>
  </si>
  <si>
    <t>Jobtype i ansættelsen</t>
  </si>
  <si>
    <t>JOBLON</t>
  </si>
  <si>
    <t>Lønbeløb i ansættelsesforholdet</t>
  </si>
  <si>
    <t>LBNR</t>
  </si>
  <si>
    <t>Arbejdsstedets løbenummer</t>
  </si>
  <si>
    <t>LONMFREM</t>
  </si>
  <si>
    <t>Lønmodtager året efter</t>
  </si>
  <si>
    <t>LONMTILB</t>
  </si>
  <si>
    <t>Lønmodtager året før</t>
  </si>
  <si>
    <t>PERSBRC</t>
  </si>
  <si>
    <t>Personlig branche</t>
  </si>
  <si>
    <t>STILL</t>
  </si>
  <si>
    <t>Arbejdsstilling</t>
  </si>
  <si>
    <t>TILKNYT</t>
  </si>
  <si>
    <t>Tilknytning til primært arbejdssted</t>
  </si>
  <si>
    <t>TIMELON</t>
  </si>
  <si>
    <t>Timeløn i ansættelsen</t>
  </si>
  <si>
    <t>TLONKVAL</t>
  </si>
  <si>
    <t>Kvalitet af timelønsskøn</t>
  </si>
  <si>
    <t>Type for ansættelsesforholdet</t>
  </si>
  <si>
    <t>AKASAF</t>
  </si>
  <si>
    <t>Seneste år som medlem af A-kasse</t>
  </si>
  <si>
    <t>AKASST</t>
  </si>
  <si>
    <t>Seneste startår som medlem af en A-kasse</t>
  </si>
  <si>
    <t>ARLEDGR</t>
  </si>
  <si>
    <t>Årsledighedsgrad</t>
  </si>
  <si>
    <t>ATPAR</t>
  </si>
  <si>
    <t>Antal år som lønmodtager</t>
  </si>
  <si>
    <t>EJNOV</t>
  </si>
  <si>
    <t>Antal supplerende ej-november ansættelser</t>
  </si>
  <si>
    <t>EJNOVSUM</t>
  </si>
  <si>
    <t>Ej-novemberansættelser lønsum</t>
  </si>
  <si>
    <t>ERHVER</t>
  </si>
  <si>
    <t>Erhvervserfaring fra 1980 i 1000</t>
  </si>
  <si>
    <t>ERHVER79</t>
  </si>
  <si>
    <t>Erhvervserfaring ultimo 1979</t>
  </si>
  <si>
    <t>LEDAR</t>
  </si>
  <si>
    <t>Første ledighed (årstal)</t>
  </si>
  <si>
    <t>LEDDEL</t>
  </si>
  <si>
    <t>Uger delvis ledig</t>
  </si>
  <si>
    <t>LEDFULD</t>
  </si>
  <si>
    <t>Uger fuld ledighed</t>
  </si>
  <si>
    <t>LONIND</t>
  </si>
  <si>
    <t>Kontant løn - Arbejdsgivernes oplysningssedler</t>
  </si>
  <si>
    <t>NSUP</t>
  </si>
  <si>
    <t>Supplerende november-ansættelser (antal).</t>
  </si>
  <si>
    <t>NSUPSUM</t>
  </si>
  <si>
    <t>Supplerende løn i november-ansættelser (sum)</t>
  </si>
  <si>
    <t>PENSALD</t>
  </si>
  <si>
    <t>Alder ved pensionering (offentlig)</t>
  </si>
  <si>
    <t>POTLEAR</t>
  </si>
  <si>
    <t>Forsikret/ledig antal år (fra 1980)</t>
  </si>
  <si>
    <t>PSTILL</t>
  </si>
  <si>
    <t>Primær arbejdsstilling</t>
  </si>
  <si>
    <t>SENAFAR</t>
  </si>
  <si>
    <t>Seneste afslutning på arbejdsmarkedet</t>
  </si>
  <si>
    <t>SENSTAR</t>
  </si>
  <si>
    <t>Seneste start på arbejdsmarkedet</t>
  </si>
  <si>
    <t>SLON</t>
  </si>
  <si>
    <t>Samlet løn fra oplysningssedler</t>
  </si>
  <si>
    <t>SSTILL</t>
  </si>
  <si>
    <t>Sekundær arbejdsstilling</t>
  </si>
  <si>
    <t>STARTAR</t>
  </si>
  <si>
    <t>Første år på arbejdsmarkedet</t>
  </si>
  <si>
    <t>SUMGRAD</t>
  </si>
  <si>
    <t>Sum af ledighedsgrader (fra 1980)</t>
  </si>
  <si>
    <t>AARSVRK</t>
  </si>
  <si>
    <t>Antal årsværk for alle ansættelsesforhold</t>
  </si>
  <si>
    <t>ANDFA</t>
  </si>
  <si>
    <t>Andel lønmodtagere på grundniveau (PSTILL=35) pr. arbejdssted</t>
  </si>
  <si>
    <t>ANDHF</t>
  </si>
  <si>
    <t>Andel topledere og lønmodtagere på højeste niveau (PSTILL=31-33) pr. a</t>
  </si>
  <si>
    <t>ANDIF</t>
  </si>
  <si>
    <t>Andel i kategorien -anden lønmodtager- (PSTILL=36) pr. arbejdssted</t>
  </si>
  <si>
    <t>ANDLEDAR</t>
  </si>
  <si>
    <t>Andel af arbejdere med årsledighed, pct.</t>
  </si>
  <si>
    <t>ANDLF</t>
  </si>
  <si>
    <t>Andel lønmodtagere på mellemniveau (PSTILL=34) pr. arbejdssted</t>
  </si>
  <si>
    <t>ANTAAR</t>
  </si>
  <si>
    <t>Antal ansættelsesforhold (personer) i år</t>
  </si>
  <si>
    <t>ANTNOV</t>
  </si>
  <si>
    <t>Antal ansatte pr. november</t>
  </si>
  <si>
    <t>ANTNOVBI</t>
  </si>
  <si>
    <t>Antal bibeskæftigede pr. november</t>
  </si>
  <si>
    <t>ARBNR</t>
  </si>
  <si>
    <t>Arbejdsstednummer</t>
  </si>
  <si>
    <t>ARBSTK</t>
  </si>
  <si>
    <t>Arbejdsstedkode</t>
  </si>
  <si>
    <t>BESKXTI</t>
  </si>
  <si>
    <t>Ændring i beskæftigelsesomfang året før</t>
  </si>
  <si>
    <t>BRANCHE03</t>
  </si>
  <si>
    <t>Branchekode (DB03) for arbejdsstedet.</t>
  </si>
  <si>
    <t>BRANCHE07</t>
  </si>
  <si>
    <t>Branchekode for arbejdsstedet (db07)</t>
  </si>
  <si>
    <t>BRANCHE1</t>
  </si>
  <si>
    <t>Branchekode (DB93) for arbejdsstedet</t>
  </si>
  <si>
    <t>Arbejdsgivernummer - cvr_nr</t>
  </si>
  <si>
    <t>EJERKO</t>
  </si>
  <si>
    <t>Ejerkode (omkodet)</t>
  </si>
  <si>
    <t>ENDNEDL</t>
  </si>
  <si>
    <t>Endelig nedlæggelse af arbejdssted</t>
  </si>
  <si>
    <t>FILIAL</t>
  </si>
  <si>
    <t>Antal arbejdssteder i firmaet (max. 9)</t>
  </si>
  <si>
    <t>KVANDFA</t>
  </si>
  <si>
    <t>Andel kvinder blandt lønmodtagere på grundniveau (personer med PSTILL=</t>
  </si>
  <si>
    <t>KVANDHF</t>
  </si>
  <si>
    <t>Andel kvinder blandt direktører, overordnede og ledende funktionærer (</t>
  </si>
  <si>
    <t>KVANDIF</t>
  </si>
  <si>
    <t>Andel kvinder i kategorien 'anden lønmodtager' (personer med PSTILL=36</t>
  </si>
  <si>
    <t>KVANDLF</t>
  </si>
  <si>
    <t>Andel kvinder blandt lønmodtagere på mellemniveau (personer med PSTILL</t>
  </si>
  <si>
    <t>Arbejdssteds-løbenummer</t>
  </si>
  <si>
    <t>LEDPERG</t>
  </si>
  <si>
    <t>Ledighedsperioder blandt ledige arbejdere i gennemsnit</t>
  </si>
  <si>
    <t>LONAAR</t>
  </si>
  <si>
    <t>Lønsum pr. år for alle ansættelsesforhold</t>
  </si>
  <si>
    <t>LONGNS</t>
  </si>
  <si>
    <t>Gennemsnitlig timeløn for alle hovedbeskæftigede</t>
  </si>
  <si>
    <t>LONGNSFA</t>
  </si>
  <si>
    <t>Gennemsnitlig timeløn for hovedbeskæftigede faglærte arbejdere (PSTILL</t>
  </si>
  <si>
    <t>LONGNSHF</t>
  </si>
  <si>
    <t>Gennemsnitlig timeløn for højere funktionærer (hovedbeskæftigede med P</t>
  </si>
  <si>
    <t>LONGNSIF</t>
  </si>
  <si>
    <t>Gennemsnitlig timeløn for hovedbeskæftigede personer i kategorien 'and</t>
  </si>
  <si>
    <t>LONGNSLF</t>
  </si>
  <si>
    <t>Gennemsnitlig timeløn for hovedbeskæftigede lønmodtagerE på mellemnive</t>
  </si>
  <si>
    <t>ANTALARB</t>
  </si>
  <si>
    <t>Antal arbejdssteder i firmaet</t>
  </si>
  <si>
    <t>FANSB</t>
  </si>
  <si>
    <t>Antal bibeskæftigede i firmaet</t>
  </si>
  <si>
    <t>FANSH</t>
  </si>
  <si>
    <t>Antal hovedbeskæftigede i firmaet</t>
  </si>
  <si>
    <t>SLBNR</t>
  </si>
  <si>
    <t>Løbenummer for største arbejdssted i firma</t>
  </si>
  <si>
    <t>STORBRA</t>
  </si>
  <si>
    <t>Branchekode største arb.sted i firma</t>
  </si>
  <si>
    <t>STORDB03</t>
  </si>
  <si>
    <t>Branchekode for størtste arbejdssted i firmaet</t>
  </si>
  <si>
    <t>STORDB07</t>
  </si>
  <si>
    <t>Branchekode for største arbejdssted i firmaet (db07)</t>
  </si>
  <si>
    <t>STORDB93</t>
  </si>
  <si>
    <t>Branchekode for størtste arbejdssted i firmaet db93 koden</t>
  </si>
  <si>
    <t>UOPLANSB</t>
  </si>
  <si>
    <t>Bibeskæftigede i firma med uoplyst arbejdssted</t>
  </si>
  <si>
    <t>UOPLANSH</t>
  </si>
  <si>
    <t>Hovedbeskæftigede med uoplyst arbejdssted i det enkelte firma.</t>
  </si>
  <si>
    <t>IE_TYPE</t>
  </si>
  <si>
    <t>OPR_LAND</t>
  </si>
  <si>
    <t>Oprindelsesland</t>
  </si>
  <si>
    <t>AKTIEINDK</t>
  </si>
  <si>
    <t>ANDOVERFORSEL</t>
  </si>
  <si>
    <t>Andre overførsler består af SU, boligstøtte og børnetilskud.</t>
  </si>
  <si>
    <t>ARBLHUMV</t>
  </si>
  <si>
    <t>Arbejdsløshedsdagpenge og uddannelsesgodtgørelse</t>
  </si>
  <si>
    <t>BEFORDR</t>
  </si>
  <si>
    <t>BESKST</t>
  </si>
  <si>
    <t>Beskæftigelsesstatus 1980 til 2001</t>
  </si>
  <si>
    <t>BESKST02</t>
  </si>
  <si>
    <t>Beskæftigelsesstatus fra 2002</t>
  </si>
  <si>
    <t>BRUTTO</t>
  </si>
  <si>
    <t>Skattepligtig bruttoindkomst før fradrag i kr.</t>
  </si>
  <si>
    <t>DISCOALLE_INDK</t>
  </si>
  <si>
    <t>DISCOTYP</t>
  </si>
  <si>
    <t>Kilde til lønmodtager DISCO-koden</t>
  </si>
  <si>
    <t>DISPON_NY</t>
  </si>
  <si>
    <t>Indkomst efter skat og renter (samlet indkomst fratrukket renteudgifte</t>
  </si>
  <si>
    <t>DSPSUM</t>
  </si>
  <si>
    <t>Særligt pensionsbidrag</t>
  </si>
  <si>
    <t>EJENDOMSVURDERING</t>
  </si>
  <si>
    <t>FORM</t>
  </si>
  <si>
    <t>Skattemæssigt beregnet værdi af nettoformuen ultimo året, ekskl. pensi</t>
  </si>
  <si>
    <t>FORMREST_NY05</t>
  </si>
  <si>
    <t>Nettorestformue ultimo året, ekskl. pensionsformuer</t>
  </si>
  <si>
    <t>FORMUEINDK_NY</t>
  </si>
  <si>
    <t>Samlede formueindkomster inkl. beregnet lejeværdi af egen bolig</t>
  </si>
  <si>
    <t>KISKAT</t>
  </si>
  <si>
    <t>Kirkeskat for medlemmer af folkekirken</t>
  </si>
  <si>
    <t>KOEJD</t>
  </si>
  <si>
    <t>LOENMV</t>
  </si>
  <si>
    <t>Lønindkomst i alt</t>
  </si>
  <si>
    <t>NACE</t>
  </si>
  <si>
    <t>Branche for væsentligste beskæftigelse, fra 1992 til 2007</t>
  </si>
  <si>
    <t>NACE_DB07</t>
  </si>
  <si>
    <t>Branche for væsentligste beskæftigelse, fra 2008</t>
  </si>
  <si>
    <t>NYSTGR</t>
  </si>
  <si>
    <t>Stillingsgruppering 1980 til 1995</t>
  </si>
  <si>
    <t>PERINDKIALT</t>
  </si>
  <si>
    <t>Personindkomst i alt ekskl. beregnet lejeværdi af egen bolig og før fr</t>
  </si>
  <si>
    <t>PEROEVRIGFORMUE</t>
  </si>
  <si>
    <t>Aktieindkomst, overskud/underskud af skibsanparter, lejeindtægt sommer</t>
  </si>
  <si>
    <t>PERSONINDK</t>
  </si>
  <si>
    <t>QPENSNY</t>
  </si>
  <si>
    <t>Folke- og førtidspension, delpension samt skattefrie tillæg til førtid</t>
  </si>
  <si>
    <t>QSPLINDK</t>
  </si>
  <si>
    <t>Skattepligtig indkomst</t>
  </si>
  <si>
    <t>RENTEINDK</t>
  </si>
  <si>
    <t>SAMLINK_NY</t>
  </si>
  <si>
    <t>SOCIO</t>
  </si>
  <si>
    <t>Socioøkonomisk klassifikation fra 1994 til 2001</t>
  </si>
  <si>
    <t>SOCIO02</t>
  </si>
  <si>
    <t>BANKAKT</t>
  </si>
  <si>
    <t>Indestående i pengeinstitut pr. 31. 12</t>
  </si>
  <si>
    <t>BANKGAELD</t>
  </si>
  <si>
    <t>Gæld til pengeinstitutter mv. pr. 31. 12</t>
  </si>
  <si>
    <t>INDESTPI</t>
  </si>
  <si>
    <t>Kontant værdi af ejendomme i Danmark ejet pr. 31. 12</t>
  </si>
  <si>
    <t>KURSAKT</t>
  </si>
  <si>
    <t>OBLAKT</t>
  </si>
  <si>
    <t>Kursværdi af obligationer i depot (aktiver) pr. 31. 12</t>
  </si>
  <si>
    <t>OBLGAELD</t>
  </si>
  <si>
    <t>Kursværdi af obligationsgæld pr. 31. 12</t>
  </si>
  <si>
    <t>PANTAKT</t>
  </si>
  <si>
    <t>PANTGAELD</t>
  </si>
  <si>
    <t>Pantebrevsgæld pr. 31. 12</t>
  </si>
  <si>
    <t>ADM</t>
  </si>
  <si>
    <t>Administrationskommune</t>
  </si>
  <si>
    <t>BELKOM</t>
  </si>
  <si>
    <t>Beliggenhedskommune</t>
  </si>
  <si>
    <t>EJER</t>
  </si>
  <si>
    <t>Ejerforhold</t>
  </si>
  <si>
    <t>ENHEDSART</t>
  </si>
  <si>
    <t>Enhedsart</t>
  </si>
  <si>
    <t>GL_BELKOM</t>
  </si>
  <si>
    <t>Gammel beliggenhedskommune</t>
  </si>
  <si>
    <t>HOSK</t>
  </si>
  <si>
    <t>Hovedskole</t>
  </si>
  <si>
    <t>Hovedskoleinstitution</t>
  </si>
  <si>
    <t>INST2</t>
  </si>
  <si>
    <t>Institutionstype 2</t>
  </si>
  <si>
    <t>INST3</t>
  </si>
  <si>
    <t>Institutionstype 3</t>
  </si>
  <si>
    <t>INSTNR</t>
  </si>
  <si>
    <t>Institutionsnummer</t>
  </si>
  <si>
    <t>NAVN</t>
  </si>
  <si>
    <t>Institutionsnavn</t>
  </si>
  <si>
    <t>NIV</t>
  </si>
  <si>
    <t>POSTNR</t>
  </si>
  <si>
    <t>AUDD</t>
  </si>
  <si>
    <t>Afsluttende uddannelseskode</t>
  </si>
  <si>
    <t>Starttidspunkt</t>
  </si>
  <si>
    <t>Sluttidspunkt</t>
  </si>
  <si>
    <t>UDD</t>
  </si>
  <si>
    <t>Uddannelseskode</t>
  </si>
  <si>
    <t>UDEL</t>
  </si>
  <si>
    <t>Uddannelsesdel</t>
  </si>
  <si>
    <t>UFORM</t>
  </si>
  <si>
    <t>KOMP</t>
  </si>
  <si>
    <t>PRIA</t>
  </si>
  <si>
    <t>Beskriver måden som uddannelsen tages på.</t>
  </si>
  <si>
    <t>AFG_AFGOEDTO</t>
  </si>
  <si>
    <t>Afgørelsens dato (RP)</t>
  </si>
  <si>
    <t>AFG_AFGRETKO</t>
  </si>
  <si>
    <t>Afgørelsens rets- eller politikreds</t>
  </si>
  <si>
    <t>AFG_AFGTYP3</t>
  </si>
  <si>
    <t>Afgørelsens eller sanktionens type (DS)</t>
  </si>
  <si>
    <t>AFG_ANKEDTO</t>
  </si>
  <si>
    <t>Ankedato</t>
  </si>
  <si>
    <t>AFG_BSTRFLGD</t>
  </si>
  <si>
    <t>Længde af betinget frihedsstraf</t>
  </si>
  <si>
    <t>AFG_FRAKKOD</t>
  </si>
  <si>
    <t>Frakendelsens paragraf i lovgivningen</t>
  </si>
  <si>
    <t>AFG_GER7</t>
  </si>
  <si>
    <t>Gerningskode syvcifret</t>
  </si>
  <si>
    <t>AFG_INRMARK</t>
  </si>
  <si>
    <t>Identifikationsnummertype (fx. pnr helt eller delvist oplyst)</t>
  </si>
  <si>
    <t>AFG_KOEN</t>
  </si>
  <si>
    <t>AFG_UBSTRFKO</t>
  </si>
  <si>
    <t>AFG_UBSTRFLG</t>
  </si>
  <si>
    <t>JOURNR</t>
  </si>
  <si>
    <t>Politiets sagsnummer (Journalnummer)</t>
  </si>
  <si>
    <t>ANM_GER7</t>
  </si>
  <si>
    <t>ANM_SLUTDATO</t>
  </si>
  <si>
    <t>ANM_STARTDTO</t>
  </si>
  <si>
    <t>IND_FGSLDTO</t>
  </si>
  <si>
    <t>Fængslingsstartdato</t>
  </si>
  <si>
    <t>IND_FGSLKOD</t>
  </si>
  <si>
    <t>Fængslingskode.</t>
  </si>
  <si>
    <t>IND_FGSLSTED</t>
  </si>
  <si>
    <t>Fængslingssted</t>
  </si>
  <si>
    <t>IND_GER7</t>
  </si>
  <si>
    <t>Gerning el. lovovertrædelse til grund for indsættelsen (DS).</t>
  </si>
  <si>
    <t>IND_INRMARK</t>
  </si>
  <si>
    <t>Identifikationsnummertype (fx. personnummer helt el. delvist oplyst)</t>
  </si>
  <si>
    <t>IND_LOESLDTO</t>
  </si>
  <si>
    <t>Løsladelsesdato</t>
  </si>
  <si>
    <t>IND_OVERFKOD</t>
  </si>
  <si>
    <t>Overførselskode</t>
  </si>
  <si>
    <t>KON_AFGERKOD</t>
  </si>
  <si>
    <t>Gerning el. lovovertrædelse til grund for den konfererede sag(RP)</t>
  </si>
  <si>
    <t>KON_AFGTYP3</t>
  </si>
  <si>
    <t>Afgørelsens el. sanktionens type (DS)</t>
  </si>
  <si>
    <t>KON_AFGTYPKO</t>
  </si>
  <si>
    <t>Afgørelsens el. sanktionens type (RP)</t>
  </si>
  <si>
    <t>KON_FORSMEDK</t>
  </si>
  <si>
    <t>Forsøg el. meddelagtighed i lovovertrædelse</t>
  </si>
  <si>
    <t>KON_GER7</t>
  </si>
  <si>
    <t>KON_INRMARK</t>
  </si>
  <si>
    <t>Identifikationsnummertype (fx Personnummer helt eller delvist oplyst)</t>
  </si>
  <si>
    <t>KON_KONFJOUR</t>
  </si>
  <si>
    <t>Konfererede sags eget journalnummer</t>
  </si>
  <si>
    <t>KON_OVERSDTO</t>
  </si>
  <si>
    <t>Dato for oversendelse af sag til behandling under andet journalnummer</t>
  </si>
  <si>
    <t>SIG_GER1DTO</t>
  </si>
  <si>
    <t>Gerningsdag, startdato</t>
  </si>
  <si>
    <t>SIG_GER2DTO</t>
  </si>
  <si>
    <t>Gerningsdag, slutdato</t>
  </si>
  <si>
    <t>SIG_GER7</t>
  </si>
  <si>
    <t>Gerning el. lovovertrædelse til grund for sigtelsen(DS)</t>
  </si>
  <si>
    <t>SIG_INRMARK</t>
  </si>
  <si>
    <t>SIG_SIGTDTO</t>
  </si>
  <si>
    <t>ABC</t>
  </si>
  <si>
    <t>ABC-kode</t>
  </si>
  <si>
    <t>ALDR</t>
  </si>
  <si>
    <t>APK</t>
  </si>
  <si>
    <t>Antal pakninger</t>
  </si>
  <si>
    <t>ATC</t>
  </si>
  <si>
    <t>ATC1</t>
  </si>
  <si>
    <t>ATC2</t>
  </si>
  <si>
    <t>ATC3</t>
  </si>
  <si>
    <t>ATC4</t>
  </si>
  <si>
    <t>AUP</t>
  </si>
  <si>
    <t>BALD</t>
  </si>
  <si>
    <t>Barns alder</t>
  </si>
  <si>
    <t>CPR_KOM</t>
  </si>
  <si>
    <t>CPR-bopælskommune på ekspeditionsdatoen</t>
  </si>
  <si>
    <t>CPR_REG</t>
  </si>
  <si>
    <t>CPR-bopælsregion på ekspeditionsdatoen</t>
  </si>
  <si>
    <t>DOSFORM</t>
  </si>
  <si>
    <t>DOSO</t>
  </si>
  <si>
    <t>EJS</t>
  </si>
  <si>
    <t>Fravalg af substitution</t>
  </si>
  <si>
    <t>EKSD</t>
  </si>
  <si>
    <t>Ekspeditionsdato</t>
  </si>
  <si>
    <t>EKSP</t>
  </si>
  <si>
    <t>Ekspeditionspris</t>
  </si>
  <si>
    <t>EKST</t>
  </si>
  <si>
    <t>Ekspeditionstype</t>
  </si>
  <si>
    <t>INDO</t>
  </si>
  <si>
    <t>ITYPE</t>
  </si>
  <si>
    <t>Indberettertype</t>
  </si>
  <si>
    <t>KORR</t>
  </si>
  <si>
    <t>Korrektionskode</t>
  </si>
  <si>
    <t>NAME</t>
  </si>
  <si>
    <t>PACKSIZE</t>
  </si>
  <si>
    <t>PACKTEXT</t>
  </si>
  <si>
    <t>PATT</t>
  </si>
  <si>
    <t>Patienttype</t>
  </si>
  <si>
    <t>PPRS</t>
  </si>
  <si>
    <t>Udleveringsbestemmelse</t>
  </si>
  <si>
    <t>RAMT</t>
  </si>
  <si>
    <t>Amtskommunekode</t>
  </si>
  <si>
    <t>RECA</t>
  </si>
  <si>
    <t>Autorisationskode for receptudsteder</t>
  </si>
  <si>
    <t>RECU</t>
  </si>
  <si>
    <t>Receptudsteder</t>
  </si>
  <si>
    <t>RINR</t>
  </si>
  <si>
    <t>Reiterationsnummer</t>
  </si>
  <si>
    <t>SEKTOR</t>
  </si>
  <si>
    <t>Sektor</t>
  </si>
  <si>
    <t>STRENG</t>
  </si>
  <si>
    <t>STRNUM</t>
  </si>
  <si>
    <t>STRUNIT</t>
  </si>
  <si>
    <t>UDLV</t>
  </si>
  <si>
    <t>Udleveringssted</t>
  </si>
  <si>
    <t>VNR</t>
  </si>
  <si>
    <t>VOLTYPECODE</t>
  </si>
  <si>
    <t>VOLTYPETXT</t>
  </si>
  <si>
    <t>VOLUME</t>
  </si>
  <si>
    <t>Volume</t>
  </si>
  <si>
    <t>Arbejdsstedsnummer</t>
  </si>
  <si>
    <t>ARBSTKOD</t>
  </si>
  <si>
    <t>Arbejdsstedskode</t>
  </si>
  <si>
    <t>FERIE_SH</t>
  </si>
  <si>
    <t>Betalinger i forbindelse med ferie og andet, pr. præsteret time</t>
  </si>
  <si>
    <t>GW</t>
  </si>
  <si>
    <t>Fortjeneste i alt i kr pr præsteret time</t>
  </si>
  <si>
    <t>JURNR</t>
  </si>
  <si>
    <t>Virksomhedens juridiske nummer</t>
  </si>
  <si>
    <t>MFTJ</t>
  </si>
  <si>
    <t>Månedsfortjeneste</t>
  </si>
  <si>
    <t>NW</t>
  </si>
  <si>
    <t>Smalfortjenesten (-pens), pr. time</t>
  </si>
  <si>
    <t>REF_FRADATO</t>
  </si>
  <si>
    <t>Fra-dato i perioden</t>
  </si>
  <si>
    <t>REF_TILDATO</t>
  </si>
  <si>
    <t>Til-dato i perioden</t>
  </si>
  <si>
    <t>SENR</t>
  </si>
  <si>
    <t>Virksomhedens Se-nummer</t>
  </si>
  <si>
    <t>TIMFRA</t>
  </si>
  <si>
    <t>Betalte fraværstimer</t>
  </si>
  <si>
    <t>TIMPRAE</t>
  </si>
  <si>
    <t>Præsterede timer</t>
  </si>
  <si>
    <t>W_ABS</t>
  </si>
  <si>
    <t>Betalinger i forbindelse med sygefravær m.v., pr. præsteret time</t>
  </si>
  <si>
    <t>D_INDDTO</t>
  </si>
  <si>
    <t>C_PATTYPE</t>
  </si>
  <si>
    <t>RECNUM</t>
  </si>
  <si>
    <t>LPR-identnummer</t>
  </si>
  <si>
    <t>V_SENGDAGE</t>
  </si>
  <si>
    <t>D_UDDTO</t>
  </si>
  <si>
    <t>C_DIAG</t>
  </si>
  <si>
    <t>Diagnosekode</t>
  </si>
  <si>
    <t>Diagnosemodifikation</t>
  </si>
  <si>
    <t>C_DIAGTYPE</t>
  </si>
  <si>
    <t>C_TILDIAG</t>
  </si>
  <si>
    <t>C_DRG</t>
  </si>
  <si>
    <t>V_FORLOB</t>
  </si>
  <si>
    <t>V_LANGDAGE</t>
  </si>
  <si>
    <t>V_LANGPRIS</t>
  </si>
  <si>
    <t>C_MDC</t>
  </si>
  <si>
    <t>V_PRIS</t>
  </si>
  <si>
    <t>V_TOTPRIS</t>
  </si>
  <si>
    <t>C_UDSKTYPE</t>
  </si>
  <si>
    <t>V_VGT</t>
  </si>
  <si>
    <t>AAO_FORSIKREDE_TIMER</t>
  </si>
  <si>
    <t>Antal forsikrede timer</t>
  </si>
  <si>
    <t>AKASSE_ID</t>
  </si>
  <si>
    <t>GRADAAR</t>
  </si>
  <si>
    <t>Årsgrad pr. forløb</t>
  </si>
  <si>
    <t>KILDE_KODE</t>
  </si>
  <si>
    <t>Entydig kode for dataindberettere</t>
  </si>
  <si>
    <t>PTI_TILSTAND_KODE</t>
  </si>
  <si>
    <t>4-cifret foranstaltningskode</t>
  </si>
  <si>
    <t>PTI_TIMER_PER_UGE</t>
  </si>
  <si>
    <t>Timer pr. uge</t>
  </si>
  <si>
    <t>PTI_VFRA</t>
  </si>
  <si>
    <t>Startdato</t>
  </si>
  <si>
    <t>PTI_VTIL</t>
  </si>
  <si>
    <t>Slutdato</t>
  </si>
  <si>
    <t>OFR_GER7</t>
  </si>
  <si>
    <t>Offeret gerningsindholdskode DS</t>
  </si>
  <si>
    <t>OFR_GERFRADT</t>
  </si>
  <si>
    <t>Gerningens startdato.</t>
  </si>
  <si>
    <t>OFR_KOMKOD</t>
  </si>
  <si>
    <t>Gerningssted - kommunekode</t>
  </si>
  <si>
    <t>AKASSE_RAS</t>
  </si>
  <si>
    <t>A-kasse</t>
  </si>
  <si>
    <t>ARBSTIL</t>
  </si>
  <si>
    <t>Arbejdsstilling 90-93</t>
  </si>
  <si>
    <t>BRANCHE_KODE</t>
  </si>
  <si>
    <t>FUNKTION_KODE</t>
  </si>
  <si>
    <t>HELTID_DELTID_KODE</t>
  </si>
  <si>
    <t>NOVPRIO</t>
  </si>
  <si>
    <t>November prioritering</t>
  </si>
  <si>
    <t>NYARB</t>
  </si>
  <si>
    <t>NYSTIL</t>
  </si>
  <si>
    <t>NY STILLINGS KODE</t>
  </si>
  <si>
    <t>SOCSTIL_KODE</t>
  </si>
  <si>
    <t>Socioøkonomisk status</t>
  </si>
  <si>
    <t>ANTDAGE</t>
  </si>
  <si>
    <t>Antal dagpengedage i året</t>
  </si>
  <si>
    <t>ARBGHP</t>
  </si>
  <si>
    <t>ARBGIVNR</t>
  </si>
  <si>
    <t>BARNCPR</t>
  </si>
  <si>
    <t>BERDAGE</t>
  </si>
  <si>
    <t>FOERBER</t>
  </si>
  <si>
    <t>Første dagpengedag</t>
  </si>
  <si>
    <t>FOERFRAV</t>
  </si>
  <si>
    <t>Første fraværsdag</t>
  </si>
  <si>
    <t>FRAVDAGE</t>
  </si>
  <si>
    <t>Antal fraværsdage</t>
  </si>
  <si>
    <t>OPHOERSAA</t>
  </si>
  <si>
    <t>Ophørsårsag</t>
  </si>
  <si>
    <t>PENOPHOER</t>
  </si>
  <si>
    <t>SAGSART</t>
  </si>
  <si>
    <t>Syge- eller barselssagens art</t>
  </si>
  <si>
    <t>SIDBER</t>
  </si>
  <si>
    <t>Sidste dagpengedag</t>
  </si>
  <si>
    <t>SIKRHP</t>
  </si>
  <si>
    <t>Udbetalt beløb til den sikrede</t>
  </si>
  <si>
    <t>STARTSAG</t>
  </si>
  <si>
    <t>Sagsart ved fraværets start</t>
  </si>
  <si>
    <t>TAELAAR</t>
  </si>
  <si>
    <t>YDAARSAG</t>
  </si>
  <si>
    <t>Forlængelsesårsag</t>
  </si>
  <si>
    <t>Skolekode</t>
  </si>
  <si>
    <t>SOGNEKODE</t>
  </si>
  <si>
    <t>ALMAUDD</t>
  </si>
  <si>
    <t>ERHAUDD</t>
  </si>
  <si>
    <t>HFAUDD</t>
  </si>
  <si>
    <t>HF_KILDE</t>
  </si>
  <si>
    <t>Kilde til uddannelsesoplysningen</t>
  </si>
  <si>
    <t>HF_VFRA</t>
  </si>
  <si>
    <t>GRUNDSKOLEFAG</t>
  </si>
  <si>
    <t>Grundskolefag</t>
  </si>
  <si>
    <t>GRUNDSKOLEKARAKTER</t>
  </si>
  <si>
    <t>Grundskolekarakter</t>
  </si>
  <si>
    <t>OPR_KARAKTER</t>
  </si>
  <si>
    <t>Oprindelig karakter</t>
  </si>
  <si>
    <t>SKOLEAAR</t>
  </si>
  <si>
    <t>Skoleår</t>
  </si>
  <si>
    <t>KARAKTER_UDD</t>
  </si>
  <si>
    <t>KARAKTER_UDD_VTIL</t>
  </si>
  <si>
    <t>SKALA</t>
  </si>
  <si>
    <t>Karakterskala</t>
  </si>
  <si>
    <t>BEVISAAR</t>
  </si>
  <si>
    <t>GYM_FAG</t>
  </si>
  <si>
    <t>Gymnasiefag</t>
  </si>
  <si>
    <t>KARAKTER</t>
  </si>
  <si>
    <t>Karakter</t>
  </si>
  <si>
    <t>KVALIFIKATION_VFRA</t>
  </si>
  <si>
    <t>Tidspunkt for opnået kvalifikation.</t>
  </si>
  <si>
    <t>DANSK_2_SP</t>
  </si>
  <si>
    <t>Klassetrin</t>
  </si>
  <si>
    <t>KL_BETEGNELSE</t>
  </si>
  <si>
    <t>Klassebetegnelse</t>
  </si>
  <si>
    <t>KL_TYPE</t>
  </si>
  <si>
    <t>Klassetype</t>
  </si>
  <si>
    <t>MODT</t>
  </si>
  <si>
    <t>Modtagelsesklasseelev</t>
  </si>
  <si>
    <t>SKL_VFRA</t>
  </si>
  <si>
    <t>SPC_ART</t>
  </si>
  <si>
    <t>Specialundervisningsart</t>
  </si>
  <si>
    <t>SPC_OMFANG</t>
  </si>
  <si>
    <t>Specialundervisningsomfang</t>
  </si>
  <si>
    <t>AFSLUTN</t>
  </si>
  <si>
    <t>Kursets afslutningsmåde</t>
  </si>
  <si>
    <t>AKOMFANG</t>
  </si>
  <si>
    <t>Aktivitetsomfang</t>
  </si>
  <si>
    <t>KURSIST_VFRA</t>
  </si>
  <si>
    <t>KURSIST_VTIL</t>
  </si>
  <si>
    <t>KURSKOD</t>
  </si>
  <si>
    <t>Kursuskode</t>
  </si>
  <si>
    <t>ANT_ANSAT_SENR</t>
  </si>
  <si>
    <t>BRCHI</t>
  </si>
  <si>
    <t>BRCHL</t>
  </si>
  <si>
    <t>Personnummer</t>
  </si>
  <si>
    <t>BYG_OPFOERELSESAAR</t>
  </si>
  <si>
    <t>EJENDOMSNUMMER</t>
  </si>
  <si>
    <t>Kommunenummer</t>
  </si>
  <si>
    <t>DST_ENH_EJERFORHOLDSKODE</t>
  </si>
  <si>
    <t>ENH_ANTALBADEVAERELSER</t>
  </si>
  <si>
    <t>ENH_ANTALVAERELSER</t>
  </si>
  <si>
    <t>ENH_ANVENDELSEKODE</t>
  </si>
  <si>
    <t>ENH_BADEFORHOLD</t>
  </si>
  <si>
    <t>ENH_BEBOELSESAREAL</t>
  </si>
  <si>
    <t>ENH_BOLIGTYPE</t>
  </si>
  <si>
    <t>ENH_KOEKKENFORHOLD</t>
  </si>
  <si>
    <t>ENH_OPVARMNINGSMIDDEL</t>
  </si>
  <si>
    <t>ENH_SAMLETAREAL</t>
  </si>
  <si>
    <t>ENH_TOILETFORHOLD</t>
  </si>
  <si>
    <t>ENH_UDLEJNINGSFORHOLD2</t>
  </si>
  <si>
    <t>ENH_VARMEINSTALLATION</t>
  </si>
  <si>
    <t>ALDER</t>
  </si>
  <si>
    <t>Alder pr. 1. januar.</t>
  </si>
  <si>
    <t>Bopælsadresse i kommunen</t>
  </si>
  <si>
    <t>FOED_DAG</t>
  </si>
  <si>
    <t>Fødselsdato</t>
  </si>
  <si>
    <t>Indvandrere, efterkommere , personer med dansk oprindelse</t>
  </si>
  <si>
    <t>KOEN</t>
  </si>
  <si>
    <t>VAN_VTIL</t>
  </si>
  <si>
    <t>Indvandringsdato</t>
  </si>
  <si>
    <t>Antal værelser i bolig- eller erhvervsenheden</t>
  </si>
  <si>
    <t>F207 - Opførelsesår</t>
  </si>
  <si>
    <t>ADMKOM</t>
  </si>
  <si>
    <t>Indberetnings kommune</t>
  </si>
  <si>
    <t>CPRTJEK</t>
  </si>
  <si>
    <t>CPR-tjek</t>
  </si>
  <si>
    <t>CPRTYPE</t>
  </si>
  <si>
    <t>CPR-type</t>
  </si>
  <si>
    <t>FMYN_ID</t>
  </si>
  <si>
    <t>Forældremyndighedsident</t>
  </si>
  <si>
    <t>PGF</t>
  </si>
  <si>
    <t>Paragrafkode</t>
  </si>
  <si>
    <t>SAG_VFRA</t>
  </si>
  <si>
    <t>Startdato for hændelsen</t>
  </si>
  <si>
    <t>SAG_VTIL</t>
  </si>
  <si>
    <t>Slutdato for hændelsen</t>
  </si>
  <si>
    <t>STSTED</t>
  </si>
  <si>
    <t>Startsted for anbringelsen</t>
  </si>
  <si>
    <t>UDSTED</t>
  </si>
  <si>
    <t>Sted hvortil barnet udskrives efter en anbringelse</t>
  </si>
  <si>
    <t>Administrations kommune</t>
  </si>
  <si>
    <t>Registerets dækningsgrad i kommunen for den pågældnede ydelse</t>
  </si>
  <si>
    <t>INDT3</t>
  </si>
  <si>
    <t>KON</t>
  </si>
  <si>
    <t>Dagpengebeløb i alt pr. uge i kroner</t>
  </si>
  <si>
    <t>Antal halve G markeringer i ugen</t>
  </si>
  <si>
    <t>Antal hele G markeringer i ugen</t>
  </si>
  <si>
    <t>EJERSTART_DTO</t>
  </si>
  <si>
    <t>Ejerstartdato - 2 cifret årstal</t>
  </si>
  <si>
    <t>EJERSTART_DTO_TXT</t>
  </si>
  <si>
    <t>KOEBESUM</t>
  </si>
  <si>
    <t>Købesumsbeløb</t>
  </si>
  <si>
    <t>KOM_KD</t>
  </si>
  <si>
    <t>KONT_OMREGN_DATO</t>
  </si>
  <si>
    <t>SALG_LB_NR</t>
  </si>
  <si>
    <t>FAMDISPONIBEL</t>
  </si>
  <si>
    <t>Diponibel indkomst for familien</t>
  </si>
  <si>
    <t>FAMHOEJSTUDDA</t>
  </si>
  <si>
    <t>Højeste uddannelse for de voksne i familien</t>
  </si>
  <si>
    <t>Familie identifikation</t>
  </si>
  <si>
    <t>Alder</t>
  </si>
  <si>
    <t>INDVDATO</t>
  </si>
  <si>
    <t>Personnummer, barn</t>
  </si>
  <si>
    <t>Personnummer, far</t>
  </si>
  <si>
    <t>Personnummer, mor</t>
  </si>
  <si>
    <t>Arbejdssteds kommune</t>
  </si>
  <si>
    <t>Arbejdssteds opgangsadresse</t>
  </si>
  <si>
    <t>Udbytte samt gevinst/tab på aktier og visse aktiebaserede investerings</t>
  </si>
  <si>
    <t>ALDER_ULT_INK</t>
  </si>
  <si>
    <t>ARBBIDMVALM</t>
  </si>
  <si>
    <t>ARBFORS</t>
  </si>
  <si>
    <t>BUNSKA</t>
  </si>
  <si>
    <t>CORFRYNS</t>
  </si>
  <si>
    <t>DISCO08_ALLE_INDK</t>
  </si>
  <si>
    <t>EFTLOEN</t>
  </si>
  <si>
    <t>Efterløn ( fra 2009 ink.l fleksydelse)</t>
  </si>
  <si>
    <t>Kontant ejendomsværdi af ejendomme i Danmark ejet pr. 31. 12</t>
  </si>
  <si>
    <t>EJVSKAT</t>
  </si>
  <si>
    <t>ERHVERVSINDK</t>
  </si>
  <si>
    <t>ERHVERVSINDK_GL</t>
  </si>
  <si>
    <t>Erhvervsindkomst, løn og nettooverskud af selvstændig virksomhed</t>
  </si>
  <si>
    <t>KONTHJ</t>
  </si>
  <si>
    <t>Skattepligtig kontanthjælp (underhold/forsørgelse)</t>
  </si>
  <si>
    <t>KORSTOETT</t>
  </si>
  <si>
    <t>KORYDIAL</t>
  </si>
  <si>
    <t>OMFANG</t>
  </si>
  <si>
    <t>Omfang af skattepligt</t>
  </si>
  <si>
    <t>OVERFORSINDK</t>
  </si>
  <si>
    <t>Beregnet lejeværdi af egen bolig</t>
  </si>
  <si>
    <t>Personindkomst i alt uden formueindkomst, og før fradrag af arbejdsmar</t>
  </si>
  <si>
    <t>QAKTIVF_NY05</t>
  </si>
  <si>
    <t>QBISTYD2</t>
  </si>
  <si>
    <t>Skattepligtig kontanthjælps-, aktiverings- og revalideringsydelser</t>
  </si>
  <si>
    <t>QMIDYD</t>
  </si>
  <si>
    <t>QPASSIVN</t>
  </si>
  <si>
    <t>Passiver ultimo året</t>
  </si>
  <si>
    <t>QPENSIALT</t>
  </si>
  <si>
    <t>Alle pensionsindkomster</t>
  </si>
  <si>
    <t>QPENSPRI</t>
  </si>
  <si>
    <t>Samlede skattepligtige renteindtægter fra Danmark-fra 2010 ekskl. rent</t>
  </si>
  <si>
    <t>Samlet indkomst inkl. beregnet lejeværdi før fradrag af renteudgifter,</t>
  </si>
  <si>
    <t>Socioøkonomisk klassifikation fra 2002</t>
  </si>
  <si>
    <t>STIP</t>
  </si>
  <si>
    <t>Stipendier fra Statens Uddannelsesstøtte - SU</t>
  </si>
  <si>
    <t>UNDERHOL</t>
  </si>
  <si>
    <t>Betalt underholdsbidrag (fradrag i skattepligtig indkomst)</t>
  </si>
  <si>
    <t>AFG_AFGALD</t>
  </si>
  <si>
    <t>Alder på afgørelsestidspunktet (DS)</t>
  </si>
  <si>
    <t>AFG_AFGMAADKO</t>
  </si>
  <si>
    <t>Sagens retslige afgørelsesmåde</t>
  </si>
  <si>
    <t>AFG_ANKTYPKO</t>
  </si>
  <si>
    <t>Ankens type (begrundelsen for anken)</t>
  </si>
  <si>
    <t>AFG_BETDAG</t>
  </si>
  <si>
    <t>Betinget strafdel v. delvis bet. dom (dage)</t>
  </si>
  <si>
    <t>AFG_BETSLDTO</t>
  </si>
  <si>
    <t>Betingelses-slutdato ved betinget frihedsstraf</t>
  </si>
  <si>
    <t>AFG_BOEDEBLB</t>
  </si>
  <si>
    <t>Bødebeløbets størrelse</t>
  </si>
  <si>
    <t>AFG_DAGBOANT</t>
  </si>
  <si>
    <t>Antal dagbøder</t>
  </si>
  <si>
    <t>AFG_DAGBOBEL</t>
  </si>
  <si>
    <t>Dagbødebeløbets størrelse</t>
  </si>
  <si>
    <t>AFG_FORSMEDK</t>
  </si>
  <si>
    <t>AFG_FRAKBKOD</t>
  </si>
  <si>
    <t>Frakendelsen af kørekort er varig</t>
  </si>
  <si>
    <t>AFG_FRAKMND</t>
  </si>
  <si>
    <t>Frakendelse af kørekort (antal måneder)</t>
  </si>
  <si>
    <t>AFG_KONFSANT</t>
  </si>
  <si>
    <t>Antal afsluttede bisigtelser (konfererede sager)</t>
  </si>
  <si>
    <t>AFG_STATUS</t>
  </si>
  <si>
    <t>Skal recorden anvendes til tabelleringen eller ikke</t>
  </si>
  <si>
    <t>Arten af ubetinget frihedsstraf</t>
  </si>
  <si>
    <t>Længde af ubetinget frihedsstraf</t>
  </si>
  <si>
    <t>Gerningsslutdato</t>
  </si>
  <si>
    <t>Gerningsstartdato</t>
  </si>
  <si>
    <t>Politiets sagsnummer (Journalnr)</t>
  </si>
  <si>
    <t>KON_KOEN</t>
  </si>
  <si>
    <t>VERSION</t>
  </si>
  <si>
    <t>Version</t>
  </si>
  <si>
    <t>Identifikationsnummertype (fx. personnummer helt eller delvist oplyst)</t>
  </si>
  <si>
    <t>Sigtelses dato</t>
  </si>
  <si>
    <t>Alder på udleveringstidspunkt</t>
  </si>
  <si>
    <t>ATC-kode detaljeret (s)</t>
  </si>
  <si>
    <t>ATC-niveau 1 (s)</t>
  </si>
  <si>
    <t>ATC-niveau 2 (s)</t>
  </si>
  <si>
    <t>ATC-niveau 3 (s)</t>
  </si>
  <si>
    <t>ATC-niveau 4 (s)</t>
  </si>
  <si>
    <t>Registerpris ("Apotekets udsalgspris") (s)</t>
  </si>
  <si>
    <t>Lægemiddelform (s)</t>
  </si>
  <si>
    <t>Doseringskode</t>
  </si>
  <si>
    <t>Indikationskode</t>
  </si>
  <si>
    <t>Lægemidlets navn (Store bogstaver) (s)</t>
  </si>
  <si>
    <t>Numerisk pakningsstørrelse (s)</t>
  </si>
  <si>
    <t>Styrke, klartekst (s)</t>
  </si>
  <si>
    <t>Styrke, numerisk (s)</t>
  </si>
  <si>
    <t>Enhed til numerisk styrke (s)</t>
  </si>
  <si>
    <t>Varenummer (s)</t>
  </si>
  <si>
    <t>Diagnosetype</t>
  </si>
  <si>
    <t>Tillægsdiagnose</t>
  </si>
  <si>
    <t>Indlæggelsesdato</t>
  </si>
  <si>
    <t>Udskrivningsdato</t>
  </si>
  <si>
    <t>Sengedage</t>
  </si>
  <si>
    <t>AKTIVERINGSSTED_KODE</t>
  </si>
  <si>
    <t>Entydig kode for aktiveringssted</t>
  </si>
  <si>
    <t>BRUTTOLEDIGHED_KODE</t>
  </si>
  <si>
    <t>Kode for angivelse af om personen er bruttoledig</t>
  </si>
  <si>
    <t>Journalnummer</t>
  </si>
  <si>
    <t>Udbetalt beløb til arbejdsgive</t>
  </si>
  <si>
    <t>Antal dagpengedage i hele sage</t>
  </si>
  <si>
    <t>Ophørsårsag inkl. pensionistre</t>
  </si>
  <si>
    <t>Højst fuldførte almen uddannelse</t>
  </si>
  <si>
    <t>Højst fuldførte erhvervskompetencegivende uddannelse</t>
  </si>
  <si>
    <t>Højste fuldførte uddannelse</t>
  </si>
  <si>
    <t>Tidspunkt for opnået højst fuldførte uddannelse</t>
  </si>
  <si>
    <t>FAGDISCIPLIN</t>
  </si>
  <si>
    <t>Fagdiciplin</t>
  </si>
  <si>
    <t>GRUNDSKOLENIVEAU</t>
  </si>
  <si>
    <t>Niveauet for karakteren</t>
  </si>
  <si>
    <t>KLTRIN</t>
  </si>
  <si>
    <t>PROEVEFORM</t>
  </si>
  <si>
    <t>Prøveform</t>
  </si>
  <si>
    <t>Karaktergennemsnit</t>
  </si>
  <si>
    <t>Undervisning i dansk som andetsprog</t>
  </si>
  <si>
    <t>HAEND_DATO</t>
  </si>
  <si>
    <t>Hændelseskode for vandringen</t>
  </si>
  <si>
    <t>Kode for ind-/udvandring</t>
  </si>
  <si>
    <t>ANT_ANSAT_ARBSTED</t>
  </si>
  <si>
    <t>Antal ansatte for væsentligste arbejdssted ( optælling af ansatte sker</t>
  </si>
  <si>
    <t>ANT_ANSAT_ARBSTED_13</t>
  </si>
  <si>
    <t>Antal ansatte for væsentligste beskæftigelse</t>
  </si>
  <si>
    <t>BESKST13</t>
  </si>
  <si>
    <t>Kode for personens væsentligste indkomstkilde</t>
  </si>
  <si>
    <t>Branchekode for indehaver</t>
  </si>
  <si>
    <t>Branchekode for lønmodtager</t>
  </si>
  <si>
    <t>Fagklassifikation for beskæftigelsesforhold, fra 2010</t>
  </si>
  <si>
    <t>DISCO08_ALLE_INDK_13</t>
  </si>
  <si>
    <t>Fagkode for væsentligste beskæftigelse i året- fra 2010</t>
  </si>
  <si>
    <t>Fagklassifikation for beskæftigelsesforhold, fra 1991 TIL 2009</t>
  </si>
  <si>
    <t>DISCO_ALLE_INDK_13</t>
  </si>
  <si>
    <t>NACE_13</t>
  </si>
  <si>
    <t>NACE_DB07_13</t>
  </si>
  <si>
    <t>Branche for væsentligste beskæftigelse, fra 2007</t>
  </si>
  <si>
    <t>SOCIO13</t>
  </si>
  <si>
    <t>Socioøkonomisk klassifikation version 2013</t>
  </si>
  <si>
    <t>SOCIO_GL</t>
  </si>
  <si>
    <t>Socioøkonomisk klassifikation fra 1976 til 1990</t>
  </si>
  <si>
    <t>BYG_VANDFORSYNING</t>
  </si>
  <si>
    <t>GRU_VANDFORSYNING</t>
  </si>
  <si>
    <t>BOP_VFRA</t>
  </si>
  <si>
    <t>Dato for tilflytning/indvandring</t>
  </si>
  <si>
    <t>FKIRK</t>
  </si>
  <si>
    <t>FOEDREG_KODE</t>
  </si>
  <si>
    <t>Kode for personens fødselsregistreringssted.</t>
  </si>
  <si>
    <t>FOERSTE_INDVANDRING</t>
  </si>
  <si>
    <t>Første indvandringsdato</t>
  </si>
  <si>
    <t>GENERATION</t>
  </si>
  <si>
    <t>Kategorisering af 2. og 3. generationsindvandrere (efter DS. definitio</t>
  </si>
  <si>
    <t>Opgangsadresse i kommunen</t>
  </si>
  <si>
    <t>REG</t>
  </si>
  <si>
    <t>Region</t>
  </si>
  <si>
    <t>STATSB</t>
  </si>
  <si>
    <t>Statsborgerskab</t>
  </si>
  <si>
    <t>F308 Boligtype for bolig-/erhvervsenhed</t>
  </si>
  <si>
    <t>F307 Bolig- eller erhvervsenhedens anvendelseskode</t>
  </si>
  <si>
    <t>DST_KOMMUNEKODE</t>
  </si>
  <si>
    <t>OPFOERELSESAAR</t>
  </si>
  <si>
    <t>F311 Samlet areal for enten bygning eller bolig-/erhvervsenhed</t>
  </si>
  <si>
    <t>Driftskommune</t>
  </si>
  <si>
    <t>ALDER_HAEND</t>
  </si>
  <si>
    <t>Alder på hændelsestidspunkt</t>
  </si>
  <si>
    <t>C_ALDERTIM</t>
  </si>
  <si>
    <t>Dødsalder i timer</t>
  </si>
  <si>
    <t>C_ATCKODE1</t>
  </si>
  <si>
    <t>C_ATCKODE2</t>
  </si>
  <si>
    <t>C_ATCKODE3</t>
  </si>
  <si>
    <t>C_ATCKODE4</t>
  </si>
  <si>
    <t>C_ATTART</t>
  </si>
  <si>
    <t>Attestens art</t>
  </si>
  <si>
    <t>C_BOPKOM</t>
  </si>
  <si>
    <t>C_CIVSTD</t>
  </si>
  <si>
    <t>C_DOD1</t>
  </si>
  <si>
    <t>C_DOD2</t>
  </si>
  <si>
    <t>C_DOD3</t>
  </si>
  <si>
    <t>C_DOD4</t>
  </si>
  <si>
    <t>C_DODSKOM</t>
  </si>
  <si>
    <t>Dødskommune</t>
  </si>
  <si>
    <t>C_DODSMAADE</t>
  </si>
  <si>
    <t>Dødsart</t>
  </si>
  <si>
    <t>C_HANDSTED</t>
  </si>
  <si>
    <t>Hændelsessted ved unaturlig død</t>
  </si>
  <si>
    <t>C_INSTITUT</t>
  </si>
  <si>
    <t>Institution for dødsfald</t>
  </si>
  <si>
    <t>C_LISTE_14</t>
  </si>
  <si>
    <t>C_LISTE_49</t>
  </si>
  <si>
    <t>C_LISTE_65</t>
  </si>
  <si>
    <t>C_OBDUKTIO</t>
  </si>
  <si>
    <t>C_OPERATIO</t>
  </si>
  <si>
    <t>Operationstilkendegivelse</t>
  </si>
  <si>
    <t>C_SEX</t>
  </si>
  <si>
    <t>C_U28DG</t>
  </si>
  <si>
    <t>Angivelse af dødsalder under 28 dage</t>
  </si>
  <si>
    <t>C_ULYKTYPE</t>
  </si>
  <si>
    <t>DAAR</t>
  </si>
  <si>
    <t>Dødsår</t>
  </si>
  <si>
    <t>D_DODSDTO</t>
  </si>
  <si>
    <t>Dødsdato</t>
  </si>
  <si>
    <t>V_ALDER</t>
  </si>
  <si>
    <t>V_ALDERMDR</t>
  </si>
  <si>
    <t>Alder i måneder</t>
  </si>
  <si>
    <t>V_BOPAMT</t>
  </si>
  <si>
    <t>V_DODSAMT</t>
  </si>
  <si>
    <t>Dødsstedsamt</t>
  </si>
  <si>
    <t>V_KLOK</t>
  </si>
  <si>
    <t>Tiden for dødens indtræffelse</t>
  </si>
  <si>
    <t>C_BOPAMTF07</t>
  </si>
  <si>
    <t>C_BOPKOMF07</t>
  </si>
  <si>
    <t>C_DODSSTED</t>
  </si>
  <si>
    <t>C_DODTILGRUNDL_ACME</t>
  </si>
  <si>
    <t>C_DOD_1A</t>
  </si>
  <si>
    <t>C_DOD_1B</t>
  </si>
  <si>
    <t>C_DOD_1C</t>
  </si>
  <si>
    <t>C_DOD_1D</t>
  </si>
  <si>
    <t>C_DOD_21</t>
  </si>
  <si>
    <t>C_DOD_22</t>
  </si>
  <si>
    <t>C_DOD_23</t>
  </si>
  <si>
    <t>C_DOD_24</t>
  </si>
  <si>
    <t>C_DOD_25</t>
  </si>
  <si>
    <t>C_DOD_26</t>
  </si>
  <si>
    <t>C_DOD_27</t>
  </si>
  <si>
    <t>C_DOD_28</t>
  </si>
  <si>
    <t>C_FINDESTED</t>
  </si>
  <si>
    <t>C_HAENDELSESSTED</t>
  </si>
  <si>
    <t>C_LAEGEFUNKTION</t>
  </si>
  <si>
    <t>C_LISTE14</t>
  </si>
  <si>
    <t>C_LISTE49</t>
  </si>
  <si>
    <t>C_LISTEA</t>
  </si>
  <si>
    <t>C_LISTEB</t>
  </si>
  <si>
    <t>C_OBDUKTION</t>
  </si>
  <si>
    <t>C_OPERATION</t>
  </si>
  <si>
    <t>C_PRAECIS_DODSSTED</t>
  </si>
  <si>
    <t>C_PRAECIS_FINDESTED</t>
  </si>
  <si>
    <t>C_REGION</t>
  </si>
  <si>
    <t>D_DODSDATO</t>
  </si>
  <si>
    <t>D_FINDEDATO</t>
  </si>
  <si>
    <t>D_STATDATO</t>
  </si>
  <si>
    <t>AAR_VURD</t>
  </si>
  <si>
    <t>Vurderingsår</t>
  </si>
  <si>
    <t>Kontantomregningsdato</t>
  </si>
  <si>
    <t>OVERTAG_DATO</t>
  </si>
  <si>
    <t>Overtagelsesdato</t>
  </si>
  <si>
    <t>VURDAARDTO</t>
  </si>
  <si>
    <t>VURDAN_DTO</t>
  </si>
  <si>
    <t>Dato for vurdering - 4 cifret årstal</t>
  </si>
  <si>
    <t>VURDAN_DTO_TXT</t>
  </si>
  <si>
    <t>Dato for vurdering - 2 cifret årstal</t>
  </si>
  <si>
    <t>FAMDISPONIBEL_13</t>
  </si>
  <si>
    <t>Disponibel indkomst</t>
  </si>
  <si>
    <t>FAMSOCIOGRUP_13</t>
  </si>
  <si>
    <t>socioøkonomiske klassifikation</t>
  </si>
  <si>
    <t>ARB_KOM</t>
  </si>
  <si>
    <t>Arbejdsstedskommune</t>
  </si>
  <si>
    <t>ARB_OPGIKOM</t>
  </si>
  <si>
    <t>Arbejdsstedets opgangsadresse</t>
  </si>
  <si>
    <t>PERSADR</t>
  </si>
  <si>
    <t>Personlig arbejdsstedsadresse</t>
  </si>
  <si>
    <t>ADRESSE</t>
  </si>
  <si>
    <t>Arbejdssteds adressekode</t>
  </si>
  <si>
    <t>DISPON_13</t>
  </si>
  <si>
    <t>Indkomst efter skat og renteR</t>
  </si>
  <si>
    <t>Indestående i pengeinstitutter mv., kursværdi af obligationer og pante</t>
  </si>
  <si>
    <t>Kursværdi af danske aktier og investeringsforeningsbeviser i depot pr.</t>
  </si>
  <si>
    <t>LOENMV_13</t>
  </si>
  <si>
    <t>Kursværdi af pantebreve i depot (aktiver) pr. 31. 12.</t>
  </si>
  <si>
    <t>PERINDKIALT_13</t>
  </si>
  <si>
    <t>PEROEVRIGFORMUE_13</t>
  </si>
  <si>
    <t>CVR-nummer</t>
  </si>
  <si>
    <t>Postnummer</t>
  </si>
  <si>
    <t>AFG_ART</t>
  </si>
  <si>
    <t>Afgangsart</t>
  </si>
  <si>
    <t>ELEV3_VFRA</t>
  </si>
  <si>
    <t>ELEV3_VTIL</t>
  </si>
  <si>
    <t>Kompetencekode</t>
  </si>
  <si>
    <t>TILG_ART</t>
  </si>
  <si>
    <t>Tilgangsart</t>
  </si>
  <si>
    <t>AFG_AFGTYPKO</t>
  </si>
  <si>
    <t>Personnr.</t>
  </si>
  <si>
    <t>MIN_AFGOEDTO</t>
  </si>
  <si>
    <t>Afgørelsesdato</t>
  </si>
  <si>
    <t>MIN_AFGTYPKO</t>
  </si>
  <si>
    <t>MIN_FOEDSTED</t>
  </si>
  <si>
    <t>Fødested, fødselsregistreringssted (RP).</t>
  </si>
  <si>
    <t>MIN_GER1DTO</t>
  </si>
  <si>
    <t>MIN_GER1MINUT</t>
  </si>
  <si>
    <t>Gerningsstartminut</t>
  </si>
  <si>
    <t>MIN_GER1TIME</t>
  </si>
  <si>
    <t>Gerningsstarttime</t>
  </si>
  <si>
    <t>MIN_GER2DTO</t>
  </si>
  <si>
    <t>MIN_GER2MINUT</t>
  </si>
  <si>
    <t>Gerningsslutminut</t>
  </si>
  <si>
    <t>MIN_GER2TIME</t>
  </si>
  <si>
    <t>Gerningssluttime</t>
  </si>
  <si>
    <t>MIN_GER7</t>
  </si>
  <si>
    <t>MIN_GERALD</t>
  </si>
  <si>
    <t>Gerningsalder</t>
  </si>
  <si>
    <t>MIN_INRMARK</t>
  </si>
  <si>
    <t>Identifikationsnummertype (pnr helt eller delvist oplyst)</t>
  </si>
  <si>
    <t>MIN_KOEN</t>
  </si>
  <si>
    <t>MIN_KOMKOD</t>
  </si>
  <si>
    <t>Gerningssted. Kommunekode.</t>
  </si>
  <si>
    <t>MIN_NATIONALITET</t>
  </si>
  <si>
    <t>Statsborgerskabskode</t>
  </si>
  <si>
    <t>MIN_POLRETKO</t>
  </si>
  <si>
    <t>Politikreds</t>
  </si>
  <si>
    <t>MIN_POSTDIST</t>
  </si>
  <si>
    <t>Gerningssted - postdistrikt</t>
  </si>
  <si>
    <t>MIN_POSTNR</t>
  </si>
  <si>
    <t>Gerningssted - Postnummer</t>
  </si>
  <si>
    <t>MIN_SAGSKOMPLEKSNR</t>
  </si>
  <si>
    <t>Sagskompleksnr.</t>
  </si>
  <si>
    <t>MIN_SIGTALD</t>
  </si>
  <si>
    <t>Sigtelsesalder</t>
  </si>
  <si>
    <t>MIN_SIGTDTO</t>
  </si>
  <si>
    <t>Sigtelses-dato</t>
  </si>
  <si>
    <t>MIN_SIGTGERK</t>
  </si>
  <si>
    <t>Sigtelsesgerningskode (RP)</t>
  </si>
  <si>
    <t>MIN_TILHONY</t>
  </si>
  <si>
    <t>Nationalt tilhørsforhold (RP)</t>
  </si>
  <si>
    <t>D_AMBDTO</t>
  </si>
  <si>
    <t>Dato for ambulantbesøg</t>
  </si>
  <si>
    <t>V_FORLOB_ORI_SV</t>
  </si>
  <si>
    <t>C_KONTAARS</t>
  </si>
  <si>
    <t>Kontaktårsag</t>
  </si>
  <si>
    <t>C_ADIAG</t>
  </si>
  <si>
    <t>Aktionsdiagnose</t>
  </si>
  <si>
    <t>C_AFD</t>
  </si>
  <si>
    <t>Afdelingskode</t>
  </si>
  <si>
    <t>C_AMT</t>
  </si>
  <si>
    <t>AMT</t>
  </si>
  <si>
    <t>C_BLOK</t>
  </si>
  <si>
    <t>Inddeling af speciale i blokke</t>
  </si>
  <si>
    <t>C_HAFD</t>
  </si>
  <si>
    <t>Henvisende afdeling</t>
  </si>
  <si>
    <t>C_HENM</t>
  </si>
  <si>
    <t>Henvisningsmåde</t>
  </si>
  <si>
    <t>C_HSGH</t>
  </si>
  <si>
    <t>Henvisende sygehus</t>
  </si>
  <si>
    <t>C_INDM</t>
  </si>
  <si>
    <t>Indlæggelsesmåde</t>
  </si>
  <si>
    <t>C_KOM</t>
  </si>
  <si>
    <t>C_NYAFD</t>
  </si>
  <si>
    <t>C_SGH</t>
  </si>
  <si>
    <t>Sygehus</t>
  </si>
  <si>
    <t>C_SGHAMT</t>
  </si>
  <si>
    <t>Sygehusamt</t>
  </si>
  <si>
    <t>C_SPEC</t>
  </si>
  <si>
    <t>Specialekode</t>
  </si>
  <si>
    <t>C_UDM</t>
  </si>
  <si>
    <t>Udskrivningsmåde</t>
  </si>
  <si>
    <t>D_EBHDTO</t>
  </si>
  <si>
    <t>Data for endelig behandling (Variabel udgået efter 31.12.2003)</t>
  </si>
  <si>
    <t>D_FUSDTO</t>
  </si>
  <si>
    <t>Dato for forundersøgelse (Variabel udgået efter 31.12.2003)</t>
  </si>
  <si>
    <t>D_HENDTO</t>
  </si>
  <si>
    <t>Henvisningsdato</t>
  </si>
  <si>
    <t>D_OPDATDTO</t>
  </si>
  <si>
    <t>Intern dato for opdatering af kontakten</t>
  </si>
  <si>
    <t>K_AFD</t>
  </si>
  <si>
    <t>V_ALDDG</t>
  </si>
  <si>
    <t>Alder i dage ved kontaktens start</t>
  </si>
  <si>
    <t>Alder i år ved kontaktens start</t>
  </si>
  <si>
    <t>V_ALDMDR</t>
  </si>
  <si>
    <t>Alder i måneder ved kontaktens start</t>
  </si>
  <si>
    <t>V_BEHDAGE</t>
  </si>
  <si>
    <t>Behandlingsdage (Variabel udgået efter 31.12.2001)</t>
  </si>
  <si>
    <t>V_INDMINUT</t>
  </si>
  <si>
    <t>Indlæggelsesminut</t>
  </si>
  <si>
    <t>V_INDTIME</t>
  </si>
  <si>
    <t>Indlæggelsestidspunkt</t>
  </si>
  <si>
    <t>V_UDTIME</t>
  </si>
  <si>
    <t>Udskrivningstime</t>
  </si>
  <si>
    <t>ALDERIMP</t>
  </si>
  <si>
    <t>Alder ultimo inkl. imputerede</t>
  </si>
  <si>
    <t>KOENIMP</t>
  </si>
  <si>
    <t>Køn inkl. imputerede</t>
  </si>
  <si>
    <t>KONTAKTAGG</t>
  </si>
  <si>
    <t>Kontakt aggregeret</t>
  </si>
  <si>
    <t>SPEC2</t>
  </si>
  <si>
    <t>2-cifret speciale</t>
  </si>
  <si>
    <t>AFRPER</t>
  </si>
  <si>
    <t>Afregningsperiode</t>
  </si>
  <si>
    <t>BARNMAK</t>
  </si>
  <si>
    <t>Barnemarkering</t>
  </si>
  <si>
    <t>BRUHON</t>
  </si>
  <si>
    <t>Bruttohonorar til læge mv.</t>
  </si>
  <si>
    <t>HONUGE</t>
  </si>
  <si>
    <t>Honoraruge</t>
  </si>
  <si>
    <t>KONTAKT</t>
  </si>
  <si>
    <t>Kontakt</t>
  </si>
  <si>
    <t>PATGRP</t>
  </si>
  <si>
    <t>Patientgruppe</t>
  </si>
  <si>
    <t>SIKGRUP</t>
  </si>
  <si>
    <t>Sikringsgruppe</t>
  </si>
  <si>
    <t>SPECIALE</t>
  </si>
  <si>
    <t>6-cifret speciale</t>
  </si>
  <si>
    <t>YDERNR</t>
  </si>
  <si>
    <t>Ydernummer</t>
  </si>
  <si>
    <t>YDERSAMT</t>
  </si>
  <si>
    <t>Yders amt</t>
  </si>
  <si>
    <t>YDLANT</t>
  </si>
  <si>
    <t>Antal ydelser under specialet</t>
  </si>
  <si>
    <t>YDLTID</t>
  </si>
  <si>
    <t>Tidspunktskode for ydelsen</t>
  </si>
  <si>
    <t>YDTYP</t>
  </si>
  <si>
    <t>Ydertype</t>
  </si>
  <si>
    <t>HENVISNI</t>
  </si>
  <si>
    <t>HENVISNINGSYDERNUMMER</t>
  </si>
  <si>
    <t>PATTYP</t>
  </si>
  <si>
    <t>KOMMUNE</t>
  </si>
  <si>
    <t>BOPÆLS KOMMUNE</t>
  </si>
  <si>
    <t>SPEC4</t>
  </si>
  <si>
    <t>4-CIFRET SPECIALE NR.</t>
  </si>
  <si>
    <t>SUMBRU</t>
  </si>
  <si>
    <t>SUM BRUTTOHONORAR</t>
  </si>
  <si>
    <t>SUMYDL</t>
  </si>
  <si>
    <t>SUM AF ANTAL YDELSER</t>
  </si>
  <si>
    <t>Tildspunkt for eksamensbevis</t>
  </si>
  <si>
    <t>INDUD_KODE</t>
  </si>
  <si>
    <t>INDUD_LAND</t>
  </si>
  <si>
    <t>ADOP</t>
  </si>
  <si>
    <t>AMFO</t>
  </si>
  <si>
    <t>BEF</t>
  </si>
  <si>
    <t>BOL</t>
  </si>
  <si>
    <t>DAGI</t>
  </si>
  <si>
    <t>DOD</t>
  </si>
  <si>
    <t>DREAM</t>
  </si>
  <si>
    <t>DUR</t>
  </si>
  <si>
    <t>EJSA</t>
  </si>
  <si>
    <t>EJVK</t>
  </si>
  <si>
    <t>FAFA</t>
  </si>
  <si>
    <t>FAHU</t>
  </si>
  <si>
    <t>FAIK</t>
  </si>
  <si>
    <t>FAIN</t>
  </si>
  <si>
    <t>FAM</t>
  </si>
  <si>
    <t>FOB</t>
  </si>
  <si>
    <t>FTDB</t>
  </si>
  <si>
    <t>HUST</t>
  </si>
  <si>
    <t>IDAN</t>
  </si>
  <si>
    <t>IDAP</t>
  </si>
  <si>
    <t>IDAS</t>
  </si>
  <si>
    <t>IDFI</t>
  </si>
  <si>
    <t>IEPE</t>
  </si>
  <si>
    <t>INDH</t>
  </si>
  <si>
    <t>KRAF</t>
  </si>
  <si>
    <t>KRAN</t>
  </si>
  <si>
    <t>KRIN</t>
  </si>
  <si>
    <t>KRKO</t>
  </si>
  <si>
    <t>KRSI</t>
  </si>
  <si>
    <t>LMDB</t>
  </si>
  <si>
    <t>LON</t>
  </si>
  <si>
    <t>LPRDIAG</t>
  </si>
  <si>
    <t>OF</t>
  </si>
  <si>
    <t>RAS</t>
  </si>
  <si>
    <t>SGDP</t>
  </si>
  <si>
    <t>UDDA</t>
  </si>
  <si>
    <t>UDFK</t>
  </si>
  <si>
    <t>UDG</t>
  </si>
  <si>
    <t>UDGK</t>
  </si>
  <si>
    <t>UDKV</t>
  </si>
  <si>
    <t>UDSP</t>
  </si>
  <si>
    <t>VEUV</t>
  </si>
  <si>
    <t>AKM</t>
  </si>
  <si>
    <t>BBRB</t>
  </si>
  <si>
    <t>BBRE</t>
  </si>
  <si>
    <t>BUA</t>
  </si>
  <si>
    <t>BUFO</t>
  </si>
  <si>
    <t>LPRDRG_S</t>
  </si>
  <si>
    <t>VNDS</t>
  </si>
  <si>
    <t>DODSAARS</t>
  </si>
  <si>
    <t>DODSAASG</t>
  </si>
  <si>
    <t>IND</t>
  </si>
  <si>
    <t>KOTRE</t>
  </si>
  <si>
    <t>KRMS</t>
  </si>
  <si>
    <t>KROF</t>
  </si>
  <si>
    <t>LPRBES</t>
  </si>
  <si>
    <t>SSKO</t>
  </si>
  <si>
    <t>SSSY</t>
  </si>
  <si>
    <t>SYSI</t>
  </si>
  <si>
    <t>SYST</t>
  </si>
  <si>
    <t>Comment</t>
  </si>
  <si>
    <t>Akyy</t>
  </si>
  <si>
    <t>ARBSTED_yyyy_mm</t>
  </si>
  <si>
    <t>BRANCHE_yyyy_mm</t>
  </si>
  <si>
    <t>MATCH_xKVyyyy</t>
  </si>
  <si>
    <t>MODEDTxx</t>
  </si>
  <si>
    <t>NYKOMyyyy</t>
  </si>
  <si>
    <t>VIRKFORM_yyyy_mm</t>
  </si>
  <si>
    <t>VISIT_xKVyyyy</t>
  </si>
  <si>
    <t>Y_yyww</t>
  </si>
  <si>
    <t>Indvandrings-/udvandrings-land</t>
  </si>
  <si>
    <t>Start Year</t>
  </si>
  <si>
    <t>End Year</t>
  </si>
  <si>
    <t>Missing Years in timeseries</t>
  </si>
  <si>
    <t>-</t>
  </si>
  <si>
    <t>Mødedato 1-24</t>
  </si>
  <si>
    <t>De-identified by Statistics Denmark</t>
  </si>
  <si>
    <t>CIRRAU PROJECT DATABASE</t>
  </si>
  <si>
    <t>Registers from Statistics Denmark by topic</t>
  </si>
  <si>
    <t>Start year</t>
  </si>
  <si>
    <t>Latest updated year</t>
  </si>
  <si>
    <t>Remarks</t>
  </si>
  <si>
    <r>
      <t xml:space="preserve">POPULATION / </t>
    </r>
    <r>
      <rPr>
        <b/>
        <u/>
        <sz val="11"/>
        <color rgb="FF0070C0"/>
        <rFont val="Calibri"/>
        <family val="2"/>
        <scheme val="minor"/>
      </rPr>
      <t>BEFOLKNING</t>
    </r>
  </si>
  <si>
    <t>http://www.dst.dk/extranet/ForskningVariabellister/ADOP%20-%20Adoptioner%20fra%20CPR.html</t>
  </si>
  <si>
    <t>http://www.dst.dk/extranet/ForskningVariabellister/FAFA%20-%20C-Familier.html</t>
  </si>
  <si>
    <t>http://www.dst.dk/extranet/ForskningVariabellister/FAHU%20-%20Husstande.html</t>
  </si>
  <si>
    <t>http://www.dst.dk/extranet/ForskningVariabellister/FAIK%20-%20Familieindkomster.html</t>
  </si>
  <si>
    <t>http://www.dst.dk/extranet/ForskningVariabellister/FAIN%20-%20Husstande%20og%20familier.html</t>
  </si>
  <si>
    <t>http://www.dst.dk/extranet/ForskningVariabellister/FAM%20-%20Familieforhold.html</t>
  </si>
  <si>
    <t>http://www.dst.dk/extranet/ForskningVariabellister/HUST%20-%20Husstandsoplysninger.html</t>
  </si>
  <si>
    <t>http://www.dst.dk/extranet/ForskningVariabellister/IEPE%20-%20Indvandrere%20og%20Efterkommere.html</t>
  </si>
  <si>
    <t>From 01.01.1973</t>
  </si>
  <si>
    <t>http://www.dst.dk/extranet/ForskningVariabellister/VNDS%20-%20Historiske%20vandringer.html</t>
  </si>
  <si>
    <r>
      <t xml:space="preserve">EDUCATION / </t>
    </r>
    <r>
      <rPr>
        <b/>
        <u/>
        <sz val="11"/>
        <color rgb="FF0070C0"/>
        <rFont val="Calibri"/>
        <family val="2"/>
        <scheme val="minor"/>
      </rPr>
      <t>UDDANNELSE</t>
    </r>
  </si>
  <si>
    <t>http://www.dst.dk/extranet/ForskningVariabellister/UDDA%20-%20Uddannelser%20(BUE).html</t>
  </si>
  <si>
    <t>http://www.dst.dk/extranet/ForskningVariabellister/UDGK%20-%20Gymnasiekarakterer.html</t>
  </si>
  <si>
    <t>http://www.dst.dk/extranet/ForskningVariabellister/UDKV%20-%20Uddannelsesekvalifikationsregister.html</t>
  </si>
  <si>
    <t>http://www.dst.dk/extranet/ForskningVariabellister/UDSP%20-%20Specialundervisning.html</t>
  </si>
  <si>
    <t>http://www.dst.dk/extranet/ForskningVariabellister/VEUV%20-%20Kursister%20ved%20voksen-%20og%20efteruddannelse.html</t>
  </si>
  <si>
    <r>
      <t xml:space="preserve">CHILDREN AND YOUNG ADULTS / </t>
    </r>
    <r>
      <rPr>
        <b/>
        <u/>
        <sz val="11"/>
        <color rgb="FF0070C0"/>
        <rFont val="Calibri"/>
        <family val="2"/>
        <scheme val="minor"/>
      </rPr>
      <t>BØRN OG UNGE</t>
    </r>
  </si>
  <si>
    <t>http://www.dst.dk/extranet/ForskningVariabellister/DAGI%20-%20Daginstitutioner.html</t>
  </si>
  <si>
    <r>
      <t xml:space="preserve">EMPLOYMENT / </t>
    </r>
    <r>
      <rPr>
        <b/>
        <u/>
        <sz val="11"/>
        <color rgb="FF0070C0"/>
        <rFont val="Calibri"/>
        <family val="2"/>
        <scheme val="minor"/>
      </rPr>
      <t>BESKÆFTIGELSE</t>
    </r>
  </si>
  <si>
    <t>http://www.dst.dk/extranet/ForskningVariabellister/AKM%20-%20Arbejdsklassifikationsmodulet.html</t>
  </si>
  <si>
    <t>http://www.dst.dk/extranet/ForskningVariabellister/RAS%20-%20Registerbaserede%20arbejdsstyrkestatistik.html</t>
  </si>
  <si>
    <r>
      <t xml:space="preserve">WAGES / </t>
    </r>
    <r>
      <rPr>
        <b/>
        <u/>
        <sz val="11"/>
        <color rgb="FF0070C0"/>
        <rFont val="Calibri"/>
        <family val="2"/>
        <scheme val="minor"/>
      </rPr>
      <t>LØNFORHOLD</t>
    </r>
  </si>
  <si>
    <r>
      <t>PERSONAL FINANCE /</t>
    </r>
    <r>
      <rPr>
        <b/>
        <u/>
        <sz val="11"/>
        <color rgb="FF0070C0"/>
        <rFont val="Calibri"/>
        <family val="2"/>
        <scheme val="minor"/>
      </rPr>
      <t xml:space="preserve"> PRIVATØKONOMI</t>
    </r>
  </si>
  <si>
    <t>http://www.dst.dk/da/Statistik/dokumentation/Times/familieindkomst</t>
  </si>
  <si>
    <r>
      <t xml:space="preserve">UNEMPLOYMENT AND OCCUPATIONAL MEASURES / </t>
    </r>
    <r>
      <rPr>
        <b/>
        <u/>
        <sz val="11"/>
        <color rgb="FF0070C0"/>
        <rFont val="Calibri"/>
        <family val="2"/>
        <scheme val="minor"/>
      </rPr>
      <t>LEDIGHED OG BESKÆFTIGELSESFORANSTALTNINGER</t>
    </r>
  </si>
  <si>
    <r>
      <t xml:space="preserve">WORKPLACES / </t>
    </r>
    <r>
      <rPr>
        <b/>
        <u/>
        <sz val="11"/>
        <color rgb="FF0070C0"/>
        <rFont val="Calibri"/>
        <family val="2"/>
        <scheme val="minor"/>
      </rPr>
      <t>ARBEJDSSTEDER</t>
    </r>
  </si>
  <si>
    <r>
      <t xml:space="preserve">SOCIAL CONDITIONS / </t>
    </r>
    <r>
      <rPr>
        <b/>
        <u/>
        <sz val="11"/>
        <color rgb="FF0070C0"/>
        <rFont val="Calibri"/>
        <family val="2"/>
        <scheme val="minor"/>
      </rPr>
      <t>SOCIALE FORHOLD</t>
    </r>
  </si>
  <si>
    <r>
      <t xml:space="preserve">CRIMINAL STATISTICS / </t>
    </r>
    <r>
      <rPr>
        <b/>
        <u/>
        <sz val="11"/>
        <color rgb="FF0070C0"/>
        <rFont val="Calibri"/>
        <family val="2"/>
        <scheme val="minor"/>
      </rPr>
      <t>KRIMINALSTATISTIK</t>
    </r>
  </si>
  <si>
    <r>
      <t xml:space="preserve">PROPERTY AND HOUSING / </t>
    </r>
    <r>
      <rPr>
        <b/>
        <u/>
        <sz val="11"/>
        <color rgb="FF0070C0"/>
        <rFont val="Calibri"/>
        <family val="2"/>
        <scheme val="minor"/>
      </rPr>
      <t>EJENDOMME OG BOLIGER</t>
    </r>
  </si>
  <si>
    <r>
      <t xml:space="preserve">THE DREAM DATABASE / </t>
    </r>
    <r>
      <rPr>
        <b/>
        <u/>
        <sz val="11"/>
        <color rgb="FF0070C0"/>
        <rFont val="Calibri"/>
        <family val="2"/>
        <scheme val="minor"/>
      </rPr>
      <t>DREAM DATABASEN</t>
    </r>
  </si>
  <si>
    <r>
      <t xml:space="preserve">PRESCRIPTIONS DATABASE / </t>
    </r>
    <r>
      <rPr>
        <b/>
        <u/>
        <sz val="11"/>
        <color rgb="FF0070C0"/>
        <rFont val="Calibri"/>
        <family val="2"/>
        <scheme val="minor"/>
      </rPr>
      <t>LÆGEMIDDELDATABASEN</t>
    </r>
  </si>
  <si>
    <r>
      <t xml:space="preserve">THE DANISH NATIONAL PATIENT REGISTER / </t>
    </r>
    <r>
      <rPr>
        <b/>
        <u/>
        <sz val="11"/>
        <color rgb="FF0070C0"/>
        <rFont val="Calibri"/>
        <family val="2"/>
        <scheme val="minor"/>
      </rPr>
      <t>LANDSPATIENTREGISTRET</t>
    </r>
  </si>
  <si>
    <t>Title</t>
  </si>
  <si>
    <t>Titel</t>
  </si>
  <si>
    <t>Antal ansatte i virksomheden</t>
  </si>
  <si>
    <t xml:space="preserve">Number of employees in the enterprise </t>
  </si>
  <si>
    <t>Beskæftigelsesstatuskode</t>
  </si>
  <si>
    <t xml:space="preserve">Coding for employment status </t>
  </si>
  <si>
    <t>Fagklassifikation for hovedbeskæftigelsesforhold fra 1991 til 2009</t>
  </si>
  <si>
    <t xml:space="preserve">Professional classification of employments from 1991 to 2009 </t>
  </si>
  <si>
    <t>Fagklassifikation for hovedbeskæftigelsesforhold fra 2010</t>
  </si>
  <si>
    <t xml:space="preserve">Socioeconomic classification from 1994 to 2001 </t>
  </si>
  <si>
    <t xml:space="preserve">Socioeconomic classification from 2002 </t>
  </si>
  <si>
    <t xml:space="preserve">Job function </t>
  </si>
  <si>
    <t>Professional classification of employments from 2010</t>
  </si>
  <si>
    <t xml:space="preserve">Industrial classification code for the workplace </t>
  </si>
  <si>
    <t xml:space="preserve">Employment in public or private sector </t>
  </si>
  <si>
    <t xml:space="preserve">Full-time or part-time </t>
  </si>
  <si>
    <t xml:space="preserve">November prioritisation </t>
  </si>
  <si>
    <t xml:space="preserve">Job function code </t>
  </si>
  <si>
    <t xml:space="preserve">Personal identification number </t>
  </si>
  <si>
    <t xml:space="preserve">Socioeconomic status </t>
  </si>
  <si>
    <t>Job function (replaces the variable ARBSTIL)</t>
  </si>
  <si>
    <t xml:space="preserve">Year of hiring at the workplace </t>
  </si>
  <si>
    <t xml:space="preserve">Number of days employed </t>
  </si>
  <si>
    <t xml:space="preserve">Change in employment until the following year  </t>
  </si>
  <si>
    <t xml:space="preserve">Change in employment compared to the previous year  </t>
  </si>
  <si>
    <t>Ledighedsgrad i arbejdsår</t>
  </si>
  <si>
    <t xml:space="preserve">Unemployment rate in years of work  </t>
  </si>
  <si>
    <t xml:space="preserve">Type of job in the employment </t>
  </si>
  <si>
    <t>Arbejdsstedets løbenr</t>
  </si>
  <si>
    <t xml:space="preserve">Serial number of the workplace </t>
  </si>
  <si>
    <t xml:space="preserve">Industrial classification code of the business where the person is employed </t>
  </si>
  <si>
    <t xml:space="preserve">Association to the primary workplace </t>
  </si>
  <si>
    <t xml:space="preserve">Type of terms of employment </t>
  </si>
  <si>
    <t xml:space="preserve">Hourly wage in the employment </t>
  </si>
  <si>
    <t xml:space="preserve">The quality of hourly wage estimate </t>
  </si>
  <si>
    <t xml:space="preserve">Employer number </t>
  </si>
  <si>
    <t>CVR number (Business Registration number)</t>
  </si>
  <si>
    <t>CVR nummer</t>
  </si>
  <si>
    <t>Employed person wage earner the following year</t>
  </si>
  <si>
    <t>Employed person wage earner the previous year</t>
  </si>
  <si>
    <t>Branchekode for arbejdesstedet</t>
  </si>
  <si>
    <t>Ansættelse i offentlig eller privat sektor</t>
  </si>
  <si>
    <t>Heltid eller deltid</t>
  </si>
  <si>
    <t>Novemberprioritering</t>
  </si>
  <si>
    <t>Ny stillingskode</t>
  </si>
  <si>
    <t>Ny arbejdsstilling</t>
  </si>
  <si>
    <t>Kilde til lønmodtager - DISCO koden</t>
  </si>
  <si>
    <t>Source of information regarding DISCO-code for employees</t>
  </si>
  <si>
    <t xml:space="preserve">Number of additional non-november employments </t>
  </si>
  <si>
    <t xml:space="preserve">Occopational experience from 1980 (in 1000) </t>
  </si>
  <si>
    <t xml:space="preserve">Occopational experience ultimo 1979 (in 1000) </t>
  </si>
  <si>
    <t>Supplerende november-ansættelser (antal)</t>
  </si>
  <si>
    <t xml:space="preserve">Number of additional november employments </t>
  </si>
  <si>
    <t xml:space="preserve">Age at pensioning (public) </t>
  </si>
  <si>
    <t xml:space="preserve">Primary job function </t>
  </si>
  <si>
    <t xml:space="preserve">The latest exit from the labour market </t>
  </si>
  <si>
    <t xml:space="preserve">The latest entry into the labour market </t>
  </si>
  <si>
    <t xml:space="preserve">Secondary job function </t>
  </si>
  <si>
    <t xml:space="preserve">First year on the labour market </t>
  </si>
  <si>
    <t>Number of years as employed person wage earner</t>
  </si>
  <si>
    <t>Adoptioner</t>
  </si>
  <si>
    <t>Befolkningen</t>
  </si>
  <si>
    <t>Dødsfald i Danmark</t>
  </si>
  <si>
    <t>C-familier</t>
  </si>
  <si>
    <t>Husstande</t>
  </si>
  <si>
    <t>Familieindkomster</t>
  </si>
  <si>
    <t>Husstande og familier</t>
  </si>
  <si>
    <t>Familieforhold</t>
  </si>
  <si>
    <t>Husstandsoplysninger</t>
  </si>
  <si>
    <t>Indvandrere og efterkommere</t>
  </si>
  <si>
    <t>Historiske vandringer</t>
  </si>
  <si>
    <t>Uddannelser (BUE)</t>
  </si>
  <si>
    <t>Folkeskolekarakterer</t>
  </si>
  <si>
    <t>Karaktergennemsnit for afsluttede uddannelser</t>
  </si>
  <si>
    <t>Gymnasiekarakterer</t>
  </si>
  <si>
    <t>Uddannelseskvalifikationsregister</t>
  </si>
  <si>
    <t>Specialundervisning</t>
  </si>
  <si>
    <t>Kursister ved voksen- og efteruddannelse</t>
  </si>
  <si>
    <t>Børn og unge (anbragte)</t>
  </si>
  <si>
    <t>Børn og unge (forebyggende foranstaltninger)</t>
  </si>
  <si>
    <t>Daginstitutioner</t>
  </si>
  <si>
    <t>Arbejdsklassifikationsmodulet</t>
  </si>
  <si>
    <t>IDA ansættelser</t>
  </si>
  <si>
    <t>IDA persondata</t>
  </si>
  <si>
    <t>Indkomster (hdk.)</t>
  </si>
  <si>
    <t>Registerbaserede arbejdsstyrkestatistik</t>
  </si>
  <si>
    <t>Lønstatistikken alle sektorer</t>
  </si>
  <si>
    <t>Arbejdsmarkedsforanstaltninger (AMFORA)</t>
  </si>
  <si>
    <t>Dagpengeudbetalinger</t>
  </si>
  <si>
    <t>Offentligt forsørgede</t>
  </si>
  <si>
    <t>IDA arbejdssteder</t>
  </si>
  <si>
    <t>IDA firmaer</t>
  </si>
  <si>
    <t>Sygedagpenge - sager</t>
  </si>
  <si>
    <t>Kriminalstatistik afgørelser</t>
  </si>
  <si>
    <t>Kriminalstatistik anmeldelser</t>
  </si>
  <si>
    <t>Kriminalstatistik indsættelser</t>
  </si>
  <si>
    <t>Kriminalstatistik konfererede sager</t>
  </si>
  <si>
    <t>Ofre for straffelovsforbrydelser</t>
  </si>
  <si>
    <t>Kriminalstatistik sigtelser</t>
  </si>
  <si>
    <t>Boligtællingen</t>
  </si>
  <si>
    <t>Ejere af ejendomme</t>
  </si>
  <si>
    <t>Ejendomme salgsoplysninger</t>
  </si>
  <si>
    <t>Ejendomsvurderinger</t>
  </si>
  <si>
    <t>DREAM databasen</t>
  </si>
  <si>
    <t>Lægemiddeldatabasen</t>
  </si>
  <si>
    <t>Landspatientregistret diagnoser</t>
  </si>
  <si>
    <t>Landspatientregistret DRG-somma</t>
  </si>
  <si>
    <t>Adoptions</t>
  </si>
  <si>
    <t>Population</t>
  </si>
  <si>
    <t>Deaths in Denmark</t>
  </si>
  <si>
    <t>C-families</t>
  </si>
  <si>
    <t>Households</t>
  </si>
  <si>
    <t>Family income</t>
  </si>
  <si>
    <t>Households and families</t>
  </si>
  <si>
    <t>Family matters</t>
  </si>
  <si>
    <t>Household information</t>
  </si>
  <si>
    <t>Immigrants and descendants</t>
  </si>
  <si>
    <t>Migration</t>
  </si>
  <si>
    <t>Educations</t>
  </si>
  <si>
    <t>Grades from primary and lower secondary school</t>
  </si>
  <si>
    <t>Grade point average</t>
  </si>
  <si>
    <t>Grades from upper secondary school</t>
  </si>
  <si>
    <t>Educational qualifications register</t>
  </si>
  <si>
    <t>Special needs education</t>
  </si>
  <si>
    <t>Course participants at adult- and postgraduate courses</t>
  </si>
  <si>
    <t>Children and young adults (placements)</t>
  </si>
  <si>
    <t>Children and young adults (preventive actions)</t>
  </si>
  <si>
    <t>Day care centres</t>
  </si>
  <si>
    <t>The workforce clasification module</t>
  </si>
  <si>
    <t>IDA employment</t>
  </si>
  <si>
    <t>IDA individuals</t>
  </si>
  <si>
    <t>Income</t>
  </si>
  <si>
    <t>Registerbased workforce statistics</t>
  </si>
  <si>
    <t>Statistics of earnings all sectors</t>
  </si>
  <si>
    <t>Labour market measures</t>
  </si>
  <si>
    <t>Unemployment benefit payments</t>
  </si>
  <si>
    <t>Public benefits</t>
  </si>
  <si>
    <t>IDA workplaces</t>
  </si>
  <si>
    <t>IDA companies</t>
  </si>
  <si>
    <t>Sickness benefits</t>
  </si>
  <si>
    <t>Criminal statistics adjudications</t>
  </si>
  <si>
    <t>Criminal statistics reports</t>
  </si>
  <si>
    <t>Criminal statistics commitments</t>
  </si>
  <si>
    <t>Criminal statistics conferred cases</t>
  </si>
  <si>
    <t>Victims of criminal offences</t>
  </si>
  <si>
    <t>Criminal statistics preliminary charges</t>
  </si>
  <si>
    <t>Census of housing</t>
  </si>
  <si>
    <t>Property owners</t>
  </si>
  <si>
    <t>Property sales information</t>
  </si>
  <si>
    <t>Property assesments</t>
  </si>
  <si>
    <t>The DREAM database</t>
  </si>
  <si>
    <t>The prescriptions database</t>
  </si>
  <si>
    <t>The Danish National Patient Register diagnoses</t>
  </si>
  <si>
    <t>The Danish National Patient Register DRG-somma</t>
  </si>
  <si>
    <t>Fertilitetsdatabasen</t>
  </si>
  <si>
    <t>Fertility database</t>
  </si>
  <si>
    <t>Formerly "OFRE"</t>
  </si>
  <si>
    <t>Causes of deaths</t>
  </si>
  <si>
    <t>Dødsårssagsregistret</t>
  </si>
  <si>
    <t>Dødsårsagsregister</t>
  </si>
  <si>
    <t>Folke- og Boligtællingen 1970</t>
  </si>
  <si>
    <t>Population and Housing cencus 1970</t>
  </si>
  <si>
    <t>Bygge og boligregister (BED) - bygninger</t>
  </si>
  <si>
    <t>Bygge og boligregister (BED) - enheder</t>
  </si>
  <si>
    <t>BRANCHE_77</t>
  </si>
  <si>
    <t>Parent references are complete for children born in 1960 onwards</t>
  </si>
  <si>
    <t>Replaced by HUST from 2008</t>
  </si>
  <si>
    <t>Replaced by BEF from 2008</t>
  </si>
  <si>
    <t>The Danish National Patient Register visits</t>
  </si>
  <si>
    <t>Landspatientregistret psykiatri diagnoser</t>
  </si>
  <si>
    <t>Landspatientregistret psykiatri indlæggelser</t>
  </si>
  <si>
    <t>Landspatientregistret ambulante besøg</t>
  </si>
  <si>
    <t>The Danish National Patient Register psychiatric diagnoses</t>
  </si>
  <si>
    <t>The Danish National Patient Register psychiatric admissions</t>
  </si>
  <si>
    <t>The Danish National Patient Register admissions</t>
  </si>
  <si>
    <t>Landspatientregistret indlæggelser</t>
  </si>
  <si>
    <t>Sygesikring kontakt</t>
  </si>
  <si>
    <t>Sygesikring 6 cifret</t>
  </si>
  <si>
    <t>Sygesikring 4 cifret</t>
  </si>
  <si>
    <r>
      <t xml:space="preserve">HEALTH INSURANCE / </t>
    </r>
    <r>
      <rPr>
        <b/>
        <u/>
        <sz val="11"/>
        <color rgb="FF0070C0"/>
        <rFont val="Calibri"/>
        <family val="2"/>
        <scheme val="minor"/>
      </rPr>
      <t>SYGESIKRING</t>
    </r>
  </si>
  <si>
    <t>Healt insurance contact</t>
  </si>
  <si>
    <t>Healt insurance 6 digits</t>
  </si>
  <si>
    <t>Healt insurance 4 digits</t>
  </si>
  <si>
    <t>Student register 3</t>
  </si>
  <si>
    <t>Indkomst</t>
  </si>
  <si>
    <t>Komprimeret elevregister 3 (KOMP3)</t>
  </si>
  <si>
    <t>http://dst.dk/extranet/ForskningVariabellister/KOTRE%20-%20Komprimeret%20elevregister%20%28KOMP3%29.html</t>
  </si>
  <si>
    <t>http://dst.dk/extranet/ForskningVariabellister/AMFO%20-%20Arbejdsmarkedsforanstaltninger%20%28AMFORA%29.html</t>
  </si>
  <si>
    <t>http://dst.dk/extranet/ForskningVariabellister/OF%20-%20Offentligt%20fors%C3%B8rgede.html</t>
  </si>
  <si>
    <t>http://dst.dk/extranet/ForskningVariabellister/IDFI%20-%20IDA%20firmaer.html</t>
  </si>
  <si>
    <t>http://dst.dk/extranet/ForskningVariabellister/SGDP%20-%20Sygedagpenge%20-%20sager.html</t>
  </si>
  <si>
    <t>http://dst.dk/extranet/ForskningVariabellister/KRAN%20-%20Kriminalstatistik%20anmeldelser.html</t>
  </si>
  <si>
    <t>http://dst.dk/extranet/ForskningVariabellister/KRKO%20-%20Kriminalstatistik%20konfererede%20sager.html</t>
  </si>
  <si>
    <t>http://dst.dk/extranet/ForskningVariabellister/KROF%20-%20Ofre%20for%20straffelovsforbrydelser.html</t>
  </si>
  <si>
    <t>http://dst.dk/extranet/ForskningVariabellister/KRSI%20-%20Kriminalstatistik%20sigtelser.html</t>
  </si>
  <si>
    <t>http://dst.dk/extranet/ForskningVariabellister/BBRB%20-%20Bygge%20og%20boligregister%20%28BED%29%20-%20bygninger.html</t>
  </si>
  <si>
    <t>http://dst.dk/extranet/ForskningVariabellister/BBRE%20-%20Bygge%20og%20boligregister%20%28BED%29%20-%20enheder.html</t>
  </si>
  <si>
    <t>http://dst.dk/extranet/ForskningVariabellister/EJSA%20-%20Ejendomme%20salgsoplysninger.html</t>
  </si>
  <si>
    <t>http://dst.dk/extranet/ForskningVariabellister/EJVK%20-%20Ejendomsvurderinger.html</t>
  </si>
  <si>
    <t>http://dst.dk/extranet/ForskningVariabellister/SSKO%20-%20Sygesikring%20%28Kontakt%29.html</t>
  </si>
  <si>
    <t>http://dst.dk/extranet/ForskningVariabellister/SSSY%20-%20Sygesikring%20%286-cifret%29.html</t>
  </si>
  <si>
    <t>http://dst.dk/extranet/ForskningVariabellister/SYSI%20-%20Sygesikring%20%286-cifret%29.html</t>
  </si>
  <si>
    <t>http://dst.dk/extranet/ForskningVariabellister/SYST%20-%20Sygesikring%20%284-cifret%29.html</t>
  </si>
  <si>
    <t>Registers from Statistics Denmark</t>
  </si>
  <si>
    <t>http://dst.dk/extranet/ForskningVariabellister/IND%20-%20Indkomst.html</t>
  </si>
  <si>
    <t>DST link / Information</t>
  </si>
  <si>
    <t>Residential register - buildings</t>
  </si>
  <si>
    <t>Residential register - units</t>
  </si>
  <si>
    <t>Overview by Topic</t>
  </si>
  <si>
    <t>Overview</t>
  </si>
  <si>
    <t>End year</t>
  </si>
  <si>
    <t>Variable</t>
  </si>
  <si>
    <t>Register</t>
  </si>
  <si>
    <t>Name</t>
  </si>
  <si>
    <t>Type of adoption</t>
  </si>
  <si>
    <t>Adopterede barns fødeland</t>
  </si>
  <si>
    <t>Adopted child's native country</t>
  </si>
  <si>
    <t>Place of birth</t>
  </si>
  <si>
    <t>Date of event</t>
  </si>
  <si>
    <t>Personnummer barn</t>
  </si>
  <si>
    <t>Child's personal identification number</t>
  </si>
  <si>
    <t>Personnummer far</t>
  </si>
  <si>
    <t>Father's personal identification number</t>
  </si>
  <si>
    <t>Personnummer mor</t>
  </si>
  <si>
    <t>Mother's personal identification number</t>
  </si>
  <si>
    <t>Adoption year</t>
  </si>
  <si>
    <t>Date of death</t>
  </si>
  <si>
    <t>Personal identification number</t>
  </si>
  <si>
    <t>Manner of death</t>
  </si>
  <si>
    <t>Place of death</t>
  </si>
  <si>
    <t>Primary cause of death</t>
  </si>
  <si>
    <t>Secondary cause of death</t>
  </si>
  <si>
    <t>Tertiary cause of death</t>
  </si>
  <si>
    <t>Cause of death 4</t>
  </si>
  <si>
    <t>Ægtefælle ID</t>
  </si>
  <si>
    <t>Spouse's identification number</t>
  </si>
  <si>
    <t>Alder ultimo året før</t>
  </si>
  <si>
    <t>Age at the end of the previous year</t>
  </si>
  <si>
    <t>Date of marital status</t>
  </si>
  <si>
    <t>Marital status</t>
  </si>
  <si>
    <t>E family Ægtefælles ID i E-familien</t>
  </si>
  <si>
    <t>Spouse's idenfitication number in</t>
  </si>
  <si>
    <t>E family Familiens ID nummer</t>
  </si>
  <si>
    <t>Family identification number in the</t>
  </si>
  <si>
    <t>E family Familietype</t>
  </si>
  <si>
    <t>Family type in the</t>
  </si>
  <si>
    <t>Parental marking</t>
  </si>
  <si>
    <t>Date of birth</t>
  </si>
  <si>
    <t>Type of household</t>
  </si>
  <si>
    <t>Baggrund indvandrer efterkommer/dansk oprindelse</t>
  </si>
  <si>
    <t>Etnicity</t>
  </si>
  <si>
    <t>Sex</t>
  </si>
  <si>
    <t>Municipality code</t>
  </si>
  <si>
    <t>Country of origin</t>
  </si>
  <si>
    <t>Family status</t>
  </si>
  <si>
    <t>Immigration date</t>
  </si>
  <si>
    <t>Number of children in the family</t>
  </si>
  <si>
    <t>Antal personer i familien</t>
  </si>
  <si>
    <t>Number of persons in the family</t>
  </si>
  <si>
    <t>C-familie identifikation</t>
  </si>
  <si>
    <t>C family identifier</t>
  </si>
  <si>
    <t>ingen label</t>
  </si>
  <si>
    <t>Number of children in the household</t>
  </si>
  <si>
    <t>Number of persons in the household</t>
  </si>
  <si>
    <t>Adressen</t>
  </si>
  <si>
    <t>Address</t>
  </si>
  <si>
    <t>The residental form of the family</t>
  </si>
  <si>
    <t>The residential type of the family</t>
  </si>
  <si>
    <t>The family's gross income</t>
  </si>
  <si>
    <t>E-Familiens ID nummer</t>
  </si>
  <si>
    <t>E-family identifier</t>
  </si>
  <si>
    <t>Socioeconomic status of the family</t>
  </si>
  <si>
    <t>Ægtefælles ID</t>
  </si>
  <si>
    <t>Age</t>
  </si>
  <si>
    <t>Adresse</t>
  </si>
  <si>
    <t>C family Partnerens ID i C-familien</t>
  </si>
  <si>
    <t>Spouse's identification number in the</t>
  </si>
  <si>
    <t>C family Familie_ID</t>
  </si>
  <si>
    <t>D family type</t>
  </si>
  <si>
    <t>Hustandstype</t>
  </si>
  <si>
    <t>Kommune kode</t>
  </si>
  <si>
    <t xml:space="preserve">Status for the C family </t>
  </si>
  <si>
    <t>Type of C family</t>
  </si>
  <si>
    <t>C-familie status</t>
  </si>
  <si>
    <t>Number of D families in the household</t>
  </si>
  <si>
    <t>D-familie ID</t>
  </si>
  <si>
    <t xml:space="preserve">Family identification number in the D family </t>
  </si>
  <si>
    <t>E family identifier</t>
  </si>
  <si>
    <t>The main person in the family</t>
  </si>
  <si>
    <t>The partner of the main person in the family</t>
  </si>
  <si>
    <t xml:space="preserve">Number of children in the E family </t>
  </si>
  <si>
    <t xml:space="preserve">Number of persons in the E family </t>
  </si>
  <si>
    <t>The child's number at delivery</t>
  </si>
  <si>
    <t>Counted demographic parity</t>
  </si>
  <si>
    <t>Source of information about father</t>
  </si>
  <si>
    <t>Fødselsdato barnet</t>
  </si>
  <si>
    <t>Child's date of birth</t>
  </si>
  <si>
    <t>Birth registration code</t>
  </si>
  <si>
    <t>Marking of adoption</t>
  </si>
  <si>
    <t>Marking of death</t>
  </si>
  <si>
    <t>Source of information about mother</t>
  </si>
  <si>
    <t>Løbenummer til match med MFR</t>
  </si>
  <si>
    <t>Serial number to match data with the Danish Medical Birth Register</t>
  </si>
  <si>
    <t>Baggrund indvandrer/efterkommer/dansk oprindelse</t>
  </si>
  <si>
    <t>Date of occurence</t>
  </si>
  <si>
    <t>Kode for ind- eller udvandring</t>
  </si>
  <si>
    <t>Coding for immigration or emigration</t>
  </si>
  <si>
    <t>Indvandringsland/Udvandringsland</t>
  </si>
  <si>
    <t>Immigration country/Emigration country</t>
  </si>
  <si>
    <t>Workplace</t>
  </si>
  <si>
    <t>Employment</t>
  </si>
  <si>
    <t>Heltid-deltidsbeskæftiget</t>
  </si>
  <si>
    <t>Full-time or part-time employed</t>
  </si>
  <si>
    <t>Occupation</t>
  </si>
  <si>
    <t>Afsluttet erhvervsuddannelse</t>
  </si>
  <si>
    <t>Completed vocational training</t>
  </si>
  <si>
    <t>Subject</t>
  </si>
  <si>
    <t>Ongoing education</t>
  </si>
  <si>
    <t>Afsluttet skoleuddannelse</t>
  </si>
  <si>
    <t>Completed education (primary school)</t>
  </si>
  <si>
    <t>Institution number</t>
  </si>
  <si>
    <t>Niveau</t>
  </si>
  <si>
    <t>Level</t>
  </si>
  <si>
    <t>Starting date</t>
  </si>
  <si>
    <t>End date</t>
  </si>
  <si>
    <t>Institutional number</t>
  </si>
  <si>
    <t>Minimum uddannelsestid i måneder</t>
  </si>
  <si>
    <t>Minimum duration of education (in months)</t>
  </si>
  <si>
    <t>Almen skoleuddannelse</t>
  </si>
  <si>
    <t>General education</t>
  </si>
  <si>
    <t>Højest fuldførte erhvervskompetencegivende uddannelse</t>
  </si>
  <si>
    <t>Highest attained vocational education</t>
  </si>
  <si>
    <t>Højest fuldførte uddannelse</t>
  </si>
  <si>
    <t>Highest attained education</t>
  </si>
  <si>
    <t>Afslutningstidspunkt for højest fuldførte uddannelse</t>
  </si>
  <si>
    <t>Ending date for the highest attained education</t>
  </si>
  <si>
    <t>Source of educational information</t>
  </si>
  <si>
    <t>Code of competency</t>
  </si>
  <si>
    <t>Educational code</t>
  </si>
  <si>
    <t>Fagdisciplin</t>
  </si>
  <si>
    <t>Discipline</t>
  </si>
  <si>
    <t>Primary school courses</t>
  </si>
  <si>
    <t>Primary school grades</t>
  </si>
  <si>
    <t>Grundskoleniveau</t>
  </si>
  <si>
    <t>Class</t>
  </si>
  <si>
    <t>Original grade</t>
  </si>
  <si>
    <t>Exam form</t>
  </si>
  <si>
    <t>School year</t>
  </si>
  <si>
    <t>Uddannelsesdato</t>
  </si>
  <si>
    <t>Education date</t>
  </si>
  <si>
    <t>Grading scale</t>
  </si>
  <si>
    <t xml:space="preserve">Final education code </t>
  </si>
  <si>
    <t>Tidspunkt for eksamensbevis</t>
  </si>
  <si>
    <t>Date of diploma</t>
  </si>
  <si>
    <t>High school courses</t>
  </si>
  <si>
    <t>Grade</t>
  </si>
  <si>
    <t>Date of attained qualification</t>
  </si>
  <si>
    <t>Undervisning i dansk som andet sprog</t>
  </si>
  <si>
    <t>Lessons in danish as a second language</t>
  </si>
  <si>
    <t>Name of the class</t>
  </si>
  <si>
    <t>Type of class</t>
  </si>
  <si>
    <t>Type of special needs education</t>
  </si>
  <si>
    <t>Extent of special needs education</t>
  </si>
  <si>
    <t>The way course was ended</t>
  </si>
  <si>
    <t>The extent of the activity</t>
  </si>
  <si>
    <t>Påbegyndelsestidspunkt</t>
  </si>
  <si>
    <t>Course code</t>
  </si>
  <si>
    <t>Beskrivelse</t>
  </si>
  <si>
    <t>Description</t>
  </si>
  <si>
    <t>Indberetningskommune</t>
  </si>
  <si>
    <t>Administrative muncipality</t>
  </si>
  <si>
    <t>CPR tjek</t>
  </si>
  <si>
    <t>Check of CPR number</t>
  </si>
  <si>
    <t>CPR type</t>
  </si>
  <si>
    <t>Type of CPR number</t>
  </si>
  <si>
    <t>Identification number of the guardian</t>
  </si>
  <si>
    <t>Personal identifier</t>
  </si>
  <si>
    <t>Starting date of the event</t>
  </si>
  <si>
    <t>Ending date of the event</t>
  </si>
  <si>
    <t>First location of placement</t>
  </si>
  <si>
    <t>Sted hvortil barnet udskrives efter anbringelse</t>
  </si>
  <si>
    <t>Location to where the child is discharged after placement</t>
  </si>
  <si>
    <t>Kode der henviser til paragraf i lov om social service</t>
  </si>
  <si>
    <t>Coding for paragraph in act on social services</t>
  </si>
  <si>
    <t>Kommunekode der angiver administrerende kommune</t>
  </si>
  <si>
    <t>Municipality code which indicates the administrative municipality</t>
  </si>
  <si>
    <t>Formynder personnummer</t>
  </si>
  <si>
    <t>Personal identificationnumber</t>
  </si>
  <si>
    <t>Kode der angiver efter hvilken paragraf i lov om social service</t>
  </si>
  <si>
    <t>Municipality</t>
  </si>
  <si>
    <t>Registrets dækningsgrad i kommunen</t>
  </si>
  <si>
    <t>Coverage of the register in the municipality</t>
  </si>
  <si>
    <t>Coverage of the register regarding a specific service  in the municipality</t>
  </si>
  <si>
    <t>Age at reference time</t>
  </si>
  <si>
    <t>Fee</t>
  </si>
  <si>
    <t>Registrets dækningsgrad i kommunen for den pågældnede ydelse</t>
  </si>
  <si>
    <t>Wages</t>
  </si>
  <si>
    <t>Cash salary - from employer's tax information sheet</t>
  </si>
  <si>
    <t>Supplementary salary in november employments (total)</t>
  </si>
  <si>
    <t>Total salary from tax information sheets</t>
  </si>
  <si>
    <t>Total salary for non-november employments</t>
  </si>
  <si>
    <t>Starting date in the period</t>
  </si>
  <si>
    <t>End date in the period</t>
  </si>
  <si>
    <t>Workplace number</t>
  </si>
  <si>
    <t>Payments in connection with e.g. holidays (per performed hour)</t>
  </si>
  <si>
    <t>Virksomhedens jurnr</t>
  </si>
  <si>
    <t>The company's legal number</t>
  </si>
  <si>
    <t>Monthly profit</t>
  </si>
  <si>
    <t>SE-number Virksomhedens se-nummer</t>
  </si>
  <si>
    <t>The company</t>
  </si>
  <si>
    <t>Paid absenteeism</t>
  </si>
  <si>
    <t>Performed hours</t>
  </si>
  <si>
    <t>Payments in connection to sickness absenteeism et cetera (per performed hours)</t>
  </si>
  <si>
    <t xml:space="preserve">Total profit in Danish kroner per performed hour </t>
  </si>
  <si>
    <t>Smal earnings per hour* * SMAL earnings is the hourly wage with deductions for certain bonuses, payed sick leave, and contributions towards holiday and retirement payout (should not be confused with basic hourly wage)</t>
  </si>
  <si>
    <t>Det selvangivne beløb vedr. befordring (fradrag i skattepligtig indkomst)</t>
  </si>
  <si>
    <t>Arrangement</t>
  </si>
  <si>
    <t>Reporter of arragement progress</t>
  </si>
  <si>
    <t>Termination date of arrangement</t>
  </si>
  <si>
    <t>Start date of arrangement</t>
  </si>
  <si>
    <t>Type of place</t>
  </si>
  <si>
    <t>Number of hours per week</t>
  </si>
  <si>
    <t>Type of benefit</t>
  </si>
  <si>
    <t>Adjusted AMFORA-degree</t>
  </si>
  <si>
    <t>Unambigous identification of affiliation to unemployment fund</t>
  </si>
  <si>
    <t>Year and week number</t>
  </si>
  <si>
    <t>Dagpengebeløb</t>
  </si>
  <si>
    <t>Amount of unemployment benefit</t>
  </si>
  <si>
    <t>Number of hours  for which unemployment benefits were received</t>
  </si>
  <si>
    <t>Ledighedsårsag (dur)</t>
  </si>
  <si>
    <t>Cause of unemployment (dur)</t>
  </si>
  <si>
    <t>Antal halve G-dage i ugen</t>
  </si>
  <si>
    <t>Antal hele G-dage i ugen</t>
  </si>
  <si>
    <t>Number of half G days in week* * When an employer terminates his contract with an employee he has to pay for the first three days of unemployment, the so-called G days</t>
  </si>
  <si>
    <t>Number of full G days in week* * When an employer terminates his contract with an employee he has to pay for the first three days of unemployment, the so-called G days</t>
  </si>
  <si>
    <t>Latest year as a member of an unemployment fund</t>
  </si>
  <si>
    <t>Latest start as a member of an unemployment fund</t>
  </si>
  <si>
    <t>Yearly degree of unemployment</t>
  </si>
  <si>
    <t>First unemployment (year)</t>
  </si>
  <si>
    <t>Weeks of partial unemployment</t>
  </si>
  <si>
    <t>Weeks of full unemployment</t>
  </si>
  <si>
    <t>Insured/unemployed in number of years (from 1980)</t>
  </si>
  <si>
    <t>Total sum of degrees of unemployment (from 1980)</t>
  </si>
  <si>
    <t>Number of insured hours</t>
  </si>
  <si>
    <t>Code for insurance category</t>
  </si>
  <si>
    <t>Percentage of year on public assistance</t>
  </si>
  <si>
    <t xml:space="preserve">Unambigous code for data reporters </t>
  </si>
  <si>
    <t>Hours per week</t>
  </si>
  <si>
    <t>Kode for angivelse om personen er bruttoledig</t>
  </si>
  <si>
    <t>Four-digit arrangement code</t>
  </si>
  <si>
    <t>Number of full-time equivalents for all terms of employment</t>
  </si>
  <si>
    <t>Proportion of employees at basic level  per workplace</t>
  </si>
  <si>
    <t>Topledere og lønmodtagere på højeste niveau (PSTILL=31-33) pr. arbejdssted</t>
  </si>
  <si>
    <t>Proportion of chief executives and employees at highest level per workplace</t>
  </si>
  <si>
    <t>Proportion of 'other employees' per workplace</t>
  </si>
  <si>
    <t>Proportion of employees at intermediate level per workplace</t>
  </si>
  <si>
    <t>Number of employees per november</t>
  </si>
  <si>
    <t>Number of engagements (persons) in years</t>
  </si>
  <si>
    <t>Employer number</t>
  </si>
  <si>
    <t>Workplace code</t>
  </si>
  <si>
    <t>Change in the extent of employment the previous year</t>
  </si>
  <si>
    <t>Branchekode (DB03) for arbejdsstedet</t>
  </si>
  <si>
    <t>Branchekode (DB07) for arbejdstedet</t>
  </si>
  <si>
    <t>Branchekode for arbejdstedet</t>
  </si>
  <si>
    <t>The industrial classification code of the workplace</t>
  </si>
  <si>
    <t>Owner code</t>
  </si>
  <si>
    <t>Permanent closing down of the workplace</t>
  </si>
  <si>
    <t>Number of workplaces in the firm (max. 9)</t>
  </si>
  <si>
    <t>Andel kvinder blandt lønmodtagere på grundniveau personer med PSTILL=35</t>
  </si>
  <si>
    <t>Number of females among employees at basic level</t>
  </si>
  <si>
    <t>Andel kvinder blandt direktører, overordnede og ledende funktionærer (personer med PSTILL=31-33)</t>
  </si>
  <si>
    <t xml:space="preserve">Number of females among chief executives, executives and managing officials </t>
  </si>
  <si>
    <t>Proportion of females among "other employees"</t>
  </si>
  <si>
    <t>Andel kvinder blandt lønmodtagere på mellemniveau (personer med PSTILL=34)</t>
  </si>
  <si>
    <t>Proportion of females among employees at intermediate level</t>
  </si>
  <si>
    <t>Workplace serial number</t>
  </si>
  <si>
    <t>Average period of unemployment among unemployed</t>
  </si>
  <si>
    <t>Average hourly wage for all persons in their main employments</t>
  </si>
  <si>
    <t>Gennemsnitlig timeløn for hovedbeskæftigede faglærte arbejdere (PSTILL= 35)</t>
  </si>
  <si>
    <t>Average hourly wage for all skilled workers at their main employment</t>
  </si>
  <si>
    <t>Gennemsnitlig timeløn for højere funktionærer (hovedbeskæftigede med PSTILL= 31-33)</t>
  </si>
  <si>
    <t>Average hourly wage for executive officials</t>
  </si>
  <si>
    <t>Average hourly wage for persons who is categorized as "other employees" as their main employment</t>
  </si>
  <si>
    <t>Gennemsnitlig timeløn for hovedbeskæftigede lønmodtagere på mellemniveau (PSTILL= 34))</t>
  </si>
  <si>
    <t xml:space="preserve">Average hourly wage for employees at intermediate level </t>
  </si>
  <si>
    <t>Payroll per year for all terms of employment</t>
  </si>
  <si>
    <t xml:space="preserve">Number of people with sideline occupation per November </t>
  </si>
  <si>
    <t>The industrial classification code of the workplace (DB03)</t>
  </si>
  <si>
    <t>The industrial classification code of the workplace (DB07)</t>
  </si>
  <si>
    <t>Andel kvinder i kategorien anden lønmodtager (personer med PSTILL=36)</t>
  </si>
  <si>
    <t>Gennemsnitlig timeløn for hovedbeskæftigede personer i kategorien anden lønmodtager (PSTILL= 36)</t>
  </si>
  <si>
    <t>Proportion of workers with 'årsledighed'* in percent * 'Årsledighed' translates into 'unemployed during a given year' and ranges between 0 (no unemployment) and 1 (unemployed for the entire year). The variable ANDLEDAR represents the percentage of persons in the work force who were unemployed for a period of time in any given calender year (årsledighed &gt; 0).</t>
  </si>
  <si>
    <t>Number of workplaces in the firm</t>
  </si>
  <si>
    <t>Number of persons with sideline occupation in the firm</t>
  </si>
  <si>
    <t>Number of persons with main occupation in the firm</t>
  </si>
  <si>
    <t>Serial number of the largest workplace in the firm</t>
  </si>
  <si>
    <t>Branchekode for største arbejdssted i firmaet</t>
  </si>
  <si>
    <t>Industrial classification code for the largest workplace in the firm</t>
  </si>
  <si>
    <t>Persons with sideline occupation in a firm with unspecified workplace</t>
  </si>
  <si>
    <t xml:space="preserve">Hovedbeskæftigede med uoplyst arbejdssted i det enkelte firma </t>
  </si>
  <si>
    <t>Persons with main occupation in a firm but with unspecified workplace</t>
  </si>
  <si>
    <t>Unemployment benefit during the year</t>
  </si>
  <si>
    <t>Udbetalt beløb til arbejdsgivere</t>
  </si>
  <si>
    <t>Amount disbursed to employers</t>
  </si>
  <si>
    <t>Barnets cpr-nummer</t>
  </si>
  <si>
    <t>Antal dagpengedage i hele sagens forløb</t>
  </si>
  <si>
    <t>Number of days with unemployment benefit</t>
  </si>
  <si>
    <t>First day with unemployment benefit</t>
  </si>
  <si>
    <t xml:space="preserve">First day of absence </t>
  </si>
  <si>
    <t>Number of days absent</t>
  </si>
  <si>
    <t>Cause of termination</t>
  </si>
  <si>
    <t>Ophørsårsag inkl. pensionistregler</t>
  </si>
  <si>
    <t>Cause of termination, incl. retiree regulations</t>
  </si>
  <si>
    <t>Type of sickness or maternity case</t>
  </si>
  <si>
    <t>Last day with unemployment benefit</t>
  </si>
  <si>
    <t>Amount payed out to insured person</t>
  </si>
  <si>
    <t>Type of case at the beginning of the absence</t>
  </si>
  <si>
    <t>Cause of continuation</t>
  </si>
  <si>
    <t xml:space="preserve">Afgørelsens dato </t>
  </si>
  <si>
    <t>Date of adjudication</t>
  </si>
  <si>
    <t xml:space="preserve">Jurisdiction or police district of the adjudication </t>
  </si>
  <si>
    <t>Afgørelsens el. sanktionens type</t>
  </si>
  <si>
    <t>The type of adjudication or sanction</t>
  </si>
  <si>
    <t>Date of appeal</t>
  </si>
  <si>
    <t xml:space="preserve">Duration of suspended sentence </t>
  </si>
  <si>
    <t>Paragraf in the legislation used for the suspension</t>
  </si>
  <si>
    <t>Code of the criminal act (seven digits)</t>
  </si>
  <si>
    <t>Identifikationsnummertype</t>
  </si>
  <si>
    <t>Type of identification number</t>
  </si>
  <si>
    <t>Arten af ubetinget frihedsstraf.</t>
  </si>
  <si>
    <t xml:space="preserve">Type of unconditional punishment </t>
  </si>
  <si>
    <t>Længde af ubetinget frihedsstraf.</t>
  </si>
  <si>
    <t>Duration of unconditional punishment</t>
  </si>
  <si>
    <t xml:space="preserve">Politiets sagsnummer </t>
  </si>
  <si>
    <t>The police case number</t>
  </si>
  <si>
    <t>Kode der identificerer virksomheder som fejlagtigt har fået et CPR number</t>
  </si>
  <si>
    <t xml:space="preserve">Coding which identifies enterprises with a CPR number </t>
  </si>
  <si>
    <t>Gerningskode syvcifret, DS</t>
  </si>
  <si>
    <t>Code of the criminal act</t>
  </si>
  <si>
    <t>GERNINGSSLUTDATO</t>
  </si>
  <si>
    <t>End date of the act</t>
  </si>
  <si>
    <t>GERNINGSSTARTDATO</t>
  </si>
  <si>
    <t>Starting date of the act</t>
  </si>
  <si>
    <t>Police case number</t>
  </si>
  <si>
    <t>The starting date of the imprisonment</t>
  </si>
  <si>
    <t>The code of imprisonment</t>
  </si>
  <si>
    <t>The place of imprisonment</t>
  </si>
  <si>
    <t>Gerning el. lovovertrædelse til grund for indsættelsen</t>
  </si>
  <si>
    <t>Act or offence that caused the commitment</t>
  </si>
  <si>
    <t>Type of dentification number</t>
  </si>
  <si>
    <t>Release date</t>
  </si>
  <si>
    <t>Code of transmission</t>
  </si>
  <si>
    <t>Type of adjudication or sanction</t>
  </si>
  <si>
    <t>Criminal offense towards victim, code</t>
  </si>
  <si>
    <t>Gerningens startdato</t>
  </si>
  <si>
    <t xml:space="preserve">Starting date, criminal offense </t>
  </si>
  <si>
    <t>Place of criminal offense - municipality code</t>
  </si>
  <si>
    <t>Starting date, criminal offense</t>
  </si>
  <si>
    <t>End date, criminal offense</t>
  </si>
  <si>
    <t>Act or offense that caused the commitment</t>
  </si>
  <si>
    <t>Sigtelsesdato</t>
  </si>
  <si>
    <t>Date of preliminary charge</t>
  </si>
  <si>
    <t>1980-1990: lower data quality</t>
  </si>
  <si>
    <t>Number of rooms in the residence or business unit</t>
  </si>
  <si>
    <t>Boligart</t>
  </si>
  <si>
    <t>Type of residence</t>
  </si>
  <si>
    <t>Residence in municipality</t>
  </si>
  <si>
    <t>Bystørrelseskode</t>
  </si>
  <si>
    <t>Size of the city, code</t>
  </si>
  <si>
    <t>Bolig- eller erhvervsenhedens hovedsagelige anvendelse</t>
  </si>
  <si>
    <t>Primary use of the residence- or the business unit</t>
  </si>
  <si>
    <t>Opførelsesår for bygning</t>
  </si>
  <si>
    <t>Year of finish for the building</t>
  </si>
  <si>
    <t>Del af adresse efter afidentificering hos Danmarks Statistik</t>
  </si>
  <si>
    <t>Part of address, after de-idenfication</t>
  </si>
  <si>
    <t>Samlet arel for enten bygning eller bolig</t>
  </si>
  <si>
    <t>Total area of either building or residence</t>
  </si>
  <si>
    <t>Boligtype for bolig-/erhvervsenhed</t>
  </si>
  <si>
    <t>Type of residence for residence/business unit</t>
  </si>
  <si>
    <t>Code of ownership</t>
  </si>
  <si>
    <t>Property number</t>
  </si>
  <si>
    <t>Owner percent</t>
  </si>
  <si>
    <t>Ejerstartdato</t>
  </si>
  <si>
    <t>Municipality number</t>
  </si>
  <si>
    <t>Benyttelseskode</t>
  </si>
  <si>
    <t>User code</t>
  </si>
  <si>
    <t>Property value</t>
  </si>
  <si>
    <t>Site value</t>
  </si>
  <si>
    <t>Viser a-kasse-tilhørsforhold via den 2-cifrede a-kassekode ultimo perioden</t>
  </si>
  <si>
    <t xml:space="preserve">2 digit code for unemployment fund at the end of the period of affiliation </t>
  </si>
  <si>
    <t>Viser at der har været beskæftigelse i år yyyy og måned</t>
  </si>
  <si>
    <t>Shows that there has been employment in year yyyy and month</t>
  </si>
  <si>
    <t>Civilstand jf. CPR-registret</t>
  </si>
  <si>
    <t>Hjælpevariabel (som=1) viser om en person har modtaget førtidspension på et tidspunkt</t>
  </si>
  <si>
    <t>Variable which shows (when=1) if a person has received incapacity benefit at any time</t>
  </si>
  <si>
    <t>Viser forrige første dag i dagpengeperioden</t>
  </si>
  <si>
    <t>The first day of the former period of unemployment benefit</t>
  </si>
  <si>
    <t>Angiver den seneste registrerede matchvurdering ultimo kvartal x år yy</t>
  </si>
  <si>
    <t xml:space="preserve">Shows the latest recorded match evaluation at the end of quarter x year yy </t>
  </si>
  <si>
    <t>Bopælskommunen (ultimo året)</t>
  </si>
  <si>
    <t>Municipality of residence (at the end of the year)</t>
  </si>
  <si>
    <t>Viser nationalitetskode jf. CPR</t>
  </si>
  <si>
    <t>Shows nationality</t>
  </si>
  <si>
    <t>Variable which shows (when=1) if a person has received sickness benefit at any time</t>
  </si>
  <si>
    <t xml:space="preserve">Shows that there has been employment in year yyyy and month </t>
  </si>
  <si>
    <t>Variable which shows (when=1) if a person has been 'AF-bruttoledig'* (passive and active) at any time</t>
  </si>
  <si>
    <t>Hjælpevariabel (som =1) viser om en person har været i AF-bruttoledighed (passiv og aktiv) på et tidspunkt</t>
  </si>
  <si>
    <t>Viser første dag i dagpengeperioden. Angiver datoen for hvornår en person senest er blevet indplaceret i dagpengeperioden med ledighedsanciennitet nul. Ledighedsancienniteten bliver nulstillet når den ledige har genoptjent retten til dagpenge.</t>
  </si>
  <si>
    <t>Viser tredje nyeste indplaceringsdato i en ny dagpengeperiode</t>
  </si>
  <si>
    <t>Date of interview where length of unemployment is set to zero. Up to 24 most recent interviews registered in DREAM</t>
  </si>
  <si>
    <t>Dato for "nulstillende" samtale i kontaktforløbet. De seneste 24 nulstillende samtaler fremgår af DREAM</t>
  </si>
  <si>
    <t>Hjælpevariabel (som =1) viser om en person har modtaget sygedagpenge på et tidspunkt</t>
  </si>
  <si>
    <t>Modtaget ydelse i ugen. Eksempel: y_9852=111 viser at personen har været "fuld ledig" i uge 52 1998</t>
  </si>
  <si>
    <t xml:space="preserve">Received benefit during the week. Example y_9852=111 shows that the person has been "full time unemployed" in week 52 1998 </t>
  </si>
  <si>
    <t>Angiver den seneste registrerede visitationskode ultimo kvartal x år yy</t>
  </si>
  <si>
    <t>Variable which shows (when=1) if a person has been 'AF-bruttoledig'* (passive and active) at any time. * The direct translation is 'job centre - gross unemployed', and it refers to people who were either unemployed ('passive') or unemployed persons enrolled in activation arrangements ('active') and who were considered capable of taking a job</t>
  </si>
  <si>
    <t xml:space="preserve">First day in period receiving unemployment benefits. Shows the date when a person was last registered for benefits with length of unemployment = zero**. Length of unemployment is reset to zero when the unemployed person has earned a right to receive unemployment benefits again. </t>
  </si>
  <si>
    <t>Age at dispensing time</t>
  </si>
  <si>
    <t>Number of packs</t>
  </si>
  <si>
    <t>Apoteketsudsalgspris</t>
  </si>
  <si>
    <t>The selling price of the pharmacy</t>
  </si>
  <si>
    <t>Age of the child</t>
  </si>
  <si>
    <t>CPR bopælskommune på ekspeditionstidspunkt</t>
  </si>
  <si>
    <t>Municipality of residence at dispensing time</t>
  </si>
  <si>
    <t>CPR bopælsregion på ekspeditionstidspunkt</t>
  </si>
  <si>
    <t>Region of residence at dispensing time</t>
  </si>
  <si>
    <t>Lægemiddelform</t>
  </si>
  <si>
    <t>Type of medicinal product</t>
  </si>
  <si>
    <t>Ordineret dosering</t>
  </si>
  <si>
    <t>Ordinated dose</t>
  </si>
  <si>
    <t>Deselection of substitution</t>
  </si>
  <si>
    <t>Date of service</t>
  </si>
  <si>
    <t>Ekpeditionspris</t>
  </si>
  <si>
    <t>Price of service</t>
  </si>
  <si>
    <t>Type of service</t>
  </si>
  <si>
    <t>Ordineret indikation</t>
  </si>
  <si>
    <t>Ordinated indication ???</t>
  </si>
  <si>
    <t>Reporting type</t>
  </si>
  <si>
    <t>Correction code</t>
  </si>
  <si>
    <t>Lægemiddelnavn</t>
  </si>
  <si>
    <t>Name of medicinal product</t>
  </si>
  <si>
    <t>Pakningsstørrelse, numerisk</t>
  </si>
  <si>
    <t>Pack size, numerical</t>
  </si>
  <si>
    <t>Pakketekst</t>
  </si>
  <si>
    <t>Packtext</t>
  </si>
  <si>
    <t>Type of patient</t>
  </si>
  <si>
    <t>Resolution on dispensing</t>
  </si>
  <si>
    <t>County code</t>
  </si>
  <si>
    <t>Autorisation code of the issuer of the prescription</t>
  </si>
  <si>
    <t>The issuer of the prescription</t>
  </si>
  <si>
    <t>Re-iterationsnummer</t>
  </si>
  <si>
    <t>Reiteration number</t>
  </si>
  <si>
    <t xml:space="preserve">Sektor </t>
  </si>
  <si>
    <t>Sector</t>
  </si>
  <si>
    <t>Styrke, klartekst</t>
  </si>
  <si>
    <t>Strength, plain text</t>
  </si>
  <si>
    <t>Styrke numerisk</t>
  </si>
  <si>
    <t>Strength numerical</t>
  </si>
  <si>
    <t>Styrke enhed</t>
  </si>
  <si>
    <t>Strength unit</t>
  </si>
  <si>
    <t>Place of dispensing</t>
  </si>
  <si>
    <t>Item number (s)</t>
  </si>
  <si>
    <t>Måleenhed</t>
  </si>
  <si>
    <t>Measure</t>
  </si>
  <si>
    <t>ABC kode</t>
  </si>
  <si>
    <t>ABC code</t>
  </si>
  <si>
    <t>ATC code (7 cifret) WHO, Niveau 5</t>
  </si>
  <si>
    <t>ACT code 1 digit, Niveau 2</t>
  </si>
  <si>
    <t>ACT code 3 digits, Niveau 3</t>
  </si>
  <si>
    <t>ACT code 4 digit, Niveau 4</t>
  </si>
  <si>
    <t>ACT code 5 digits, Niveau 5</t>
  </si>
  <si>
    <t>ATC code (7 digits) WHO, Niveau 5</t>
  </si>
  <si>
    <t>ACT kode 1 ciffer, Niveau 1</t>
  </si>
  <si>
    <t xml:space="preserve">ACT kode 3 cifre, Niveau 2 </t>
  </si>
  <si>
    <t xml:space="preserve">ACT kode 4 cifre, Niveau 3 </t>
  </si>
  <si>
    <t xml:space="preserve">ACT kode 5 cifre, Niveau 4 </t>
  </si>
  <si>
    <t>LPR identifikationsnummer</t>
  </si>
  <si>
    <t>Register identification number</t>
  </si>
  <si>
    <t>Additional diagnosis</t>
  </si>
  <si>
    <t>Type of diagnosis</t>
  </si>
  <si>
    <t>Diagnose kode</t>
  </si>
  <si>
    <t>Diagnosis code</t>
  </si>
  <si>
    <t>DRG-gruppe for udskrivningen</t>
  </si>
  <si>
    <t>Forløbsnummer</t>
  </si>
  <si>
    <t>Antal langliggerdage kun for sygehusudskrivninger</t>
  </si>
  <si>
    <t>Værdien af langliggerdage i 1.000 kr.</t>
  </si>
  <si>
    <t>MDC-gruppe</t>
  </si>
  <si>
    <t>DRG-taksten i 1.000 kr.</t>
  </si>
  <si>
    <t>Samlet takst. Består af DRG-taksten samt værdien af langliggerdage</t>
  </si>
  <si>
    <t>DRG-vægt</t>
  </si>
  <si>
    <t>Udskrivningstype</t>
  </si>
  <si>
    <t>AFSTAND</t>
  </si>
  <si>
    <t>ALDER_AMR</t>
  </si>
  <si>
    <t>ARB_HOVED_BRA_DB07</t>
  </si>
  <si>
    <t>ARB_SEKTORKODE</t>
  </si>
  <si>
    <t>ATP_BELOEB</t>
  </si>
  <si>
    <t>ATP_BIDRAG_SATS_KODE</t>
  </si>
  <si>
    <t>BREDT_LOENBELOEB</t>
  </si>
  <si>
    <t>DISCO_KODE</t>
  </si>
  <si>
    <t>DISCO_MATCHPRIO_KODE</t>
  </si>
  <si>
    <t>FIKTIV_ARB_KODE</t>
  </si>
  <si>
    <t>FRAVAER_BESK_KODE</t>
  </si>
  <si>
    <t>HELTID_32_KODE</t>
  </si>
  <si>
    <t>I_BEFOLKNINGEN_KODE</t>
  </si>
  <si>
    <t>JUR_BAGATEL_AAR</t>
  </si>
  <si>
    <t>NOV_TILSTAND_GRAD</t>
  </si>
  <si>
    <t>PRIMAER_STATUS_KODE</t>
  </si>
  <si>
    <t>SMALT_LOENBELOEB</t>
  </si>
  <si>
    <t>SOC_STATUS_KODE</t>
  </si>
  <si>
    <t>STOETTE_BESK_KODE</t>
  </si>
  <si>
    <t>TILSTAND_GRAD_AAR_AMR</t>
  </si>
  <si>
    <t>TILSTAND_KODE_AMR</t>
  </si>
  <si>
    <t>Pendlingsafstand mellem bopæl og arbejdssted</t>
  </si>
  <si>
    <t>Branchekode</t>
  </si>
  <si>
    <t>SE-nummer</t>
  </si>
  <si>
    <t>New version from 2008</t>
  </si>
  <si>
    <t>DISCO08_LOEN_INDK</t>
  </si>
  <si>
    <t>DISCO08_SEL_INDK</t>
  </si>
  <si>
    <t>FUNK_TIMEANT</t>
  </si>
  <si>
    <t>NACEA</t>
  </si>
  <si>
    <t>NACEA_DB07</t>
  </si>
  <si>
    <t>NACEI</t>
  </si>
  <si>
    <t>NACEI_DB07</t>
  </si>
  <si>
    <t>SENRI</t>
  </si>
  <si>
    <t>SENRL</t>
  </si>
  <si>
    <t>SE-nummer for væsentligste beskæftigelse</t>
  </si>
  <si>
    <t>SE-nummer for den virksomhed som personen ejer</t>
  </si>
  <si>
    <t>SE-nummer for lønmodtager</t>
  </si>
  <si>
    <t>Fagkode for væsentligste lønmodtagerbeskæftigelse i året</t>
  </si>
  <si>
    <t>Fagkode for arbejde i selvstændig virksomhed</t>
  </si>
  <si>
    <t>Personens samlede antal arbejdstimer i året</t>
  </si>
  <si>
    <t>Branchegruppering for arbejdssted (1993 til 2007)</t>
  </si>
  <si>
    <t>Branchegruppering for arbejdssted (fra 2007)</t>
  </si>
  <si>
    <t>Brancekode for selvstændige og medarbejdende ægtefælles virksomhed</t>
  </si>
  <si>
    <t>Brancegruppering for indehaver (selvstændig eller medhjælpende ægtefælle)</t>
  </si>
  <si>
    <t>TYP</t>
  </si>
  <si>
    <t>VIRKF</t>
  </si>
  <si>
    <t>VIRKFA</t>
  </si>
  <si>
    <t>VIRKF_13</t>
  </si>
  <si>
    <t>Virksomhedskode angiver hvilken form for ejerskab der er på den arbejd</t>
  </si>
  <si>
    <t>Stillingstype</t>
  </si>
  <si>
    <t>DISCOLOEN_INDK</t>
  </si>
  <si>
    <t>DISCOSEL_INDK</t>
  </si>
  <si>
    <t>ATPSUM2</t>
  </si>
  <si>
    <t>BRANCE_77</t>
  </si>
  <si>
    <t>Brancekode</t>
  </si>
  <si>
    <t>Beskæftigelsesmål baseret på ATP-indbetalinger</t>
  </si>
  <si>
    <t xml:space="preserve">SENESTE_INDVANDRING </t>
  </si>
  <si>
    <t>Seneste indvandringsdato</t>
  </si>
  <si>
    <t>AAR</t>
  </si>
  <si>
    <t>Aar</t>
  </si>
  <si>
    <t>C_DODKOM</t>
  </si>
  <si>
    <t>C_DODREGION</t>
  </si>
  <si>
    <t>adresse_id</t>
  </si>
  <si>
    <t>ANTEFAM</t>
  </si>
  <si>
    <t>Antal E_familer i hustanden</t>
  </si>
  <si>
    <t>Adresse ID</t>
  </si>
  <si>
    <t>ARB_BEL_KOM_KODE</t>
  </si>
  <si>
    <t>ARB_DST_ADGANGSADRESSE</t>
  </si>
  <si>
    <t>ARB_DST_ENHEDSADRESSE</t>
  </si>
  <si>
    <t>senr</t>
  </si>
  <si>
    <t>FAG_TXT</t>
  </si>
  <si>
    <t>Fagtekst</t>
  </si>
  <si>
    <t>NIVEAU</t>
  </si>
  <si>
    <t>Fagniveau</t>
  </si>
  <si>
    <t>TESTTYPE</t>
  </si>
  <si>
    <t>Testtype</t>
  </si>
  <si>
    <t>Uddannelsskode</t>
  </si>
  <si>
    <t>Kilde til Uddannelsesoplysningen</t>
  </si>
  <si>
    <t>GRAD_yyyy_mm</t>
  </si>
  <si>
    <t>intpgmstdt</t>
  </si>
  <si>
    <t>intpgmsldt</t>
  </si>
  <si>
    <t>BARNFORA</t>
  </si>
  <si>
    <t>BARN_ID</t>
  </si>
  <si>
    <t>BARN_VFRA</t>
  </si>
  <si>
    <t>BARN_VTIL</t>
  </si>
  <si>
    <t>FORAELDER_ID</t>
  </si>
  <si>
    <t>MOR_FAR</t>
  </si>
  <si>
    <t>Barnets Person_id</t>
  </si>
  <si>
    <t>Forældrenes person_id</t>
  </si>
  <si>
    <t>Angiver om Foraelder_id er moren eller faderen</t>
  </si>
  <si>
    <t>Henvisninger mellem barn og forældre</t>
  </si>
  <si>
    <t>Parent-Child links</t>
  </si>
  <si>
    <t>FAMAEKVIVADISP_13</t>
  </si>
  <si>
    <t>FAMINDKOMSTIALT_13</t>
  </si>
  <si>
    <t>Indkomst i alt, før skatter mv.</t>
  </si>
  <si>
    <t>Total income before taxes</t>
  </si>
  <si>
    <t>Ækvivaleret disponibel indkomst for familien</t>
  </si>
  <si>
    <t>Equivalent disposable income for the family</t>
  </si>
  <si>
    <t>Disposable income for the family</t>
  </si>
  <si>
    <t>Highest edducation for the adult persons in the family</t>
  </si>
  <si>
    <t>Familiens socioøkonomiske klassifikation</t>
  </si>
  <si>
    <t>Socioeconomic classification for the family</t>
  </si>
  <si>
    <t>Arbejdsstedets branche</t>
  </si>
  <si>
    <t>Arbejdsstedets sektorkode</t>
  </si>
  <si>
    <t>BREDT_LOEN_BELOEB</t>
  </si>
  <si>
    <t>BRED_TIMELOEN</t>
  </si>
  <si>
    <t>BRUTTO_GRADAAR</t>
  </si>
  <si>
    <t>BRUTTO_LEDIGHED</t>
  </si>
  <si>
    <t>ATP-beløb omregnet til B-sats</t>
  </si>
  <si>
    <t>Bredt lønbeløb</t>
  </si>
  <si>
    <t>Bred timeløn i jobbet</t>
  </si>
  <si>
    <t>Bruttoledighed i året</t>
  </si>
  <si>
    <t>Antal uger med bruttoledighed</t>
  </si>
  <si>
    <t>Arbejdsfunktion i jobbet</t>
  </si>
  <si>
    <t>Kode for kvalitet af kobling mellem arbejdsfunktion og job</t>
  </si>
  <si>
    <t>Fravær i jobbet</t>
  </si>
  <si>
    <t>LOENTIMER</t>
  </si>
  <si>
    <t>Løntimer i jobbet</t>
  </si>
  <si>
    <t>NETTO_GRADAAR</t>
  </si>
  <si>
    <t>NETTO_LEDIGHED</t>
  </si>
  <si>
    <t>Nettoledighed i året</t>
  </si>
  <si>
    <t>Antal uger med nettoledighed</t>
  </si>
  <si>
    <t>Opgangsadressen i kommunen</t>
  </si>
  <si>
    <t>SMALT_LOEN_BELOEB</t>
  </si>
  <si>
    <t>SMAL_TIMELOEN</t>
  </si>
  <si>
    <t>Smalt lønbeløb</t>
  </si>
  <si>
    <t>Smal timeløn i jobbet</t>
  </si>
  <si>
    <t>Støttet beskæftigelse</t>
  </si>
  <si>
    <t>ALDERNOV</t>
  </si>
  <si>
    <t>Alder beregnet ultimo november</t>
  </si>
  <si>
    <t>ANDEL_BEF</t>
  </si>
  <si>
    <t>Grad for andelen af dage i året hvor man har været i befolkningen</t>
  </si>
  <si>
    <t>ANDEL_BEF_AKK</t>
  </si>
  <si>
    <t>Grad for andelen af dage i perioden fra 2008 hvor man har været i befolkningen</t>
  </si>
  <si>
    <t>ANDEL_BESK</t>
  </si>
  <si>
    <t>Grad for andelen af dage i året hvor man har været beskæftiget</t>
  </si>
  <si>
    <t>ANDEL_BESK_AKK</t>
  </si>
  <si>
    <t>Grad for andelen af dage i perioden fra 2008 hvor man har været beskæftiget</t>
  </si>
  <si>
    <t>ARLEDGR_BRUTTO</t>
  </si>
  <si>
    <t>Årsledighedsgrad (bruttoledighed)</t>
  </si>
  <si>
    <t>ARLEDGR_NETTO</t>
  </si>
  <si>
    <t>Årsledighedsgrad (nettoledighed).</t>
  </si>
  <si>
    <t>ATP_AAR</t>
  </si>
  <si>
    <t>ATP i året (omregnet til b-sats)</t>
  </si>
  <si>
    <t>BEF_ULT_NOV_AKK</t>
  </si>
  <si>
    <t>Antal år fra november 1980 i befolkningen ult. nov.</t>
  </si>
  <si>
    <t>BESK_ULT_NOV_AKK</t>
  </si>
  <si>
    <t>Antal år fra november 1980 i beskæftigelse ult. nov.</t>
  </si>
  <si>
    <t>EJNOVSUM_BRED</t>
  </si>
  <si>
    <t>Ej-novemberansættelser bred lønsum</t>
  </si>
  <si>
    <t>EJNOVSUM_SMAL</t>
  </si>
  <si>
    <t>Ej-novemberansættelser smal lønsum</t>
  </si>
  <si>
    <t>ERHVER_2007</t>
  </si>
  <si>
    <t>Erhvervserfaring 1980-2007</t>
  </si>
  <si>
    <t>ERHVER_TIMER</t>
  </si>
  <si>
    <t>Erhvervserfaring i året opgjort på baggrund af løntimerne</t>
  </si>
  <si>
    <t>ERHVER_TIMER_AKK</t>
  </si>
  <si>
    <t>Erhvervserfaring fra 2008 opgjort på baggrund af løntimerne</t>
  </si>
  <si>
    <t>LEDAR_BRUTTO</t>
  </si>
  <si>
    <t>Året for første bruttoledighed</t>
  </si>
  <si>
    <t>LEDAR_NETTO</t>
  </si>
  <si>
    <t>Året for første nettoledighed</t>
  </si>
  <si>
    <t>LEDIGHED_BRUTTO</t>
  </si>
  <si>
    <t>Antal uger med bruttoledighed i året</t>
  </si>
  <si>
    <t>LEDIGHED_NETTO</t>
  </si>
  <si>
    <t>Antal uger med nettoledighed i året</t>
  </si>
  <si>
    <t>NSUPSUM_BRED</t>
  </si>
  <si>
    <t>Bred løn i supplerende job ultimo november</t>
  </si>
  <si>
    <t>NSUPSUM_SMAL</t>
  </si>
  <si>
    <t>Smal løn i supplerende job i november</t>
  </si>
  <si>
    <t>PJOB_DAGE</t>
  </si>
  <si>
    <t>Antal dage i året ansat i det primære job</t>
  </si>
  <si>
    <t>PLOENTIMER</t>
  </si>
  <si>
    <t>Løntimer i det primære job</t>
  </si>
  <si>
    <t>POTLEAR_BRUTTO</t>
  </si>
  <si>
    <t>Antal år bruttoledig eller forsikret (fra 2008)</t>
  </si>
  <si>
    <t>POTLEAR_NETTO</t>
  </si>
  <si>
    <t>Antal år nettoledig eller forsikret (fra 1980)</t>
  </si>
  <si>
    <t>PSOC_STATUS_KODE</t>
  </si>
  <si>
    <t>Socioøkonomisk status i det primære job</t>
  </si>
  <si>
    <t>PSUM_BRED</t>
  </si>
  <si>
    <t>Bred løn i det primære job</t>
  </si>
  <si>
    <t>PSUM_SMAL</t>
  </si>
  <si>
    <t>Smal løn i det primære job</t>
  </si>
  <si>
    <t>PTIMELOEN_BRED</t>
  </si>
  <si>
    <t>Timeløn (bred) i det primære job</t>
  </si>
  <si>
    <t>PTIMELOEN_SMAL</t>
  </si>
  <si>
    <t>Timeløn (smal) i det primære job</t>
  </si>
  <si>
    <t>SAMLET_BREDT_LOEN_BELOEB</t>
  </si>
  <si>
    <t>Samlet bred løn i året</t>
  </si>
  <si>
    <t>SAMLET_SMALT_LOEN_BELOEB</t>
  </si>
  <si>
    <t>Samlet smal løn i året</t>
  </si>
  <si>
    <t>SATP79</t>
  </si>
  <si>
    <t>Samlet ATP ultimo 1979</t>
  </si>
  <si>
    <t>SJOB_DAGE</t>
  </si>
  <si>
    <t>Antal dage i året ansat i det sekundære job</t>
  </si>
  <si>
    <t>SLOENTIMER</t>
  </si>
  <si>
    <t>Løntimer i det sekundære job</t>
  </si>
  <si>
    <t>SSOC_STATUS_KODE</t>
  </si>
  <si>
    <t>Socioøkonomisk status i det sekundære job</t>
  </si>
  <si>
    <t>SSUM_BRED</t>
  </si>
  <si>
    <t>Bred løn i det sekundære job</t>
  </si>
  <si>
    <t>SSUM_SMAL</t>
  </si>
  <si>
    <t>Smalt lønbeløb i det sekundære job</t>
  </si>
  <si>
    <t>STIMELOEN_BRED</t>
  </si>
  <si>
    <t>Timeløn (bred) i det sekundære job</t>
  </si>
  <si>
    <t>STIMELOEN_SMAL</t>
  </si>
  <si>
    <t>Timeløn (smal) i det sekundære job</t>
  </si>
  <si>
    <t>SUMGRAD_BRUTTO</t>
  </si>
  <si>
    <t>Summeret bruttoledighed( fra 2008)</t>
  </si>
  <si>
    <t>SUMGRAD_NETTO</t>
  </si>
  <si>
    <t>Summeret nettoledighed (fra 1980)</t>
  </si>
  <si>
    <t>AND131</t>
  </si>
  <si>
    <t>Andel Soc_status_kode=131 blandt ansatte</t>
  </si>
  <si>
    <t>AND132</t>
  </si>
  <si>
    <t>Andel Soc_status_kode=132 blandt ansatte</t>
  </si>
  <si>
    <t>AND133</t>
  </si>
  <si>
    <t>Andel Soc_status_kode=133 blandt ansatte</t>
  </si>
  <si>
    <t>AND134</t>
  </si>
  <si>
    <t>Andel Soc_status_kode=134 blandt ansatte</t>
  </si>
  <si>
    <t>AND135</t>
  </si>
  <si>
    <t>Andel Soc_status_kode=135 blandt ansatte</t>
  </si>
  <si>
    <t>AND136</t>
  </si>
  <si>
    <t>Andel Soc_status_kode=136 blandt ansatte</t>
  </si>
  <si>
    <t>ANDLEDAR131_BRUTTO</t>
  </si>
  <si>
    <t>Andel Soc_status_kode=131 m. bruttoårsledighed, pct.</t>
  </si>
  <si>
    <t>ANDLEDAR131_NETTO</t>
  </si>
  <si>
    <t>Andel Soc_status_kode=131 m. nettoårsledighed, pct.</t>
  </si>
  <si>
    <t>ANDLEDAR132_BRUTTO</t>
  </si>
  <si>
    <t>Andel Soc_status_kode=132 m. bruttoårsledighed, pct.</t>
  </si>
  <si>
    <t>ANDLEDAR132_NETTO</t>
  </si>
  <si>
    <t>Andel Soc_status_kode=132 m. nettoårsledighed, pct.</t>
  </si>
  <si>
    <t>ANDLEDAR133_BRUTTO</t>
  </si>
  <si>
    <t>Andel Soc_status_kode=133 m. bruttoårsledighed, pct.</t>
  </si>
  <si>
    <t>ANDLEDAR133_NETTO</t>
  </si>
  <si>
    <t>Andel Soc_status_kode=133 m. nettoårsledighed, pct.</t>
  </si>
  <si>
    <t>ANDLEDAR134_BRUTTO</t>
  </si>
  <si>
    <t>Andel Soc_status_kode=134 m. bruttoårsledighed, pct.</t>
  </si>
  <si>
    <t>ANDLEDAR134_NETTO</t>
  </si>
  <si>
    <t>Andel Soc_status_kode=134 m. nettoårsledighed, pct.</t>
  </si>
  <si>
    <t>ANDLEDAR135_BRUTTO</t>
  </si>
  <si>
    <t>Andel Soc_status_kode=135 m. bruttoårsledighed, pct.</t>
  </si>
  <si>
    <t>ANDLEDAR135_NETTO</t>
  </si>
  <si>
    <t>Andel Soc_status_kode=135 m. nettoårsledighed, pct.</t>
  </si>
  <si>
    <t>ANDLEDAR136_BRUTTO</t>
  </si>
  <si>
    <t>Andel Soc_status_kode=136 m. bruttoårsledighed, pct.</t>
  </si>
  <si>
    <t>ANDLEDAR136_NETTO</t>
  </si>
  <si>
    <t>Andel Soc_status_kode=136 m. nettoårsledighed, pct.</t>
  </si>
  <si>
    <t>ANDLEDAR_BRUTTO</t>
  </si>
  <si>
    <t>Andel blandt samtlige ansatte m. bruttoårsledighed, pct.</t>
  </si>
  <si>
    <t>ANDLEDAR_NETTO</t>
  </si>
  <si>
    <t>Andel blandt samtlige ansatte m. nettoårsledighed, pct.</t>
  </si>
  <si>
    <t>BRANCHE</t>
  </si>
  <si>
    <t>Arbejdsstedets kommunekode</t>
  </si>
  <si>
    <t>KVAND131</t>
  </si>
  <si>
    <t>Andel kvinder blandt personer med soc_status_Kode=131</t>
  </si>
  <si>
    <t>KVAND132</t>
  </si>
  <si>
    <t>Andel kvinder blandt personer med soc_status_Kode=132</t>
  </si>
  <si>
    <t>KVAND133</t>
  </si>
  <si>
    <t>Andel kvinder blandt personer med soc_status_Kode=133</t>
  </si>
  <si>
    <t>KVAND134</t>
  </si>
  <si>
    <t>Andel kvinder blandt personer med soc_status_Kode=134</t>
  </si>
  <si>
    <t>KVAND135</t>
  </si>
  <si>
    <t>Andel kvinder blandt personer med soc_status_Kode=135</t>
  </si>
  <si>
    <t>KVAND136</t>
  </si>
  <si>
    <t>Andel kvinder blandt personer med soc_status_Kode=136</t>
  </si>
  <si>
    <t>LEDPERG131_BRUTTO</t>
  </si>
  <si>
    <t>Brutto ledigh.perioder bl. ledige soc_status_kode=131</t>
  </si>
  <si>
    <t>LEDPERG131_NETTO</t>
  </si>
  <si>
    <t>Netto ledigh.perioder bl. ledige soc_status_kode=131</t>
  </si>
  <si>
    <t>LEDPERG132_BRUTTO</t>
  </si>
  <si>
    <t>Brutto ledigh.perioder bl. ledige soc_status_kode=132</t>
  </si>
  <si>
    <t>LEDPERG132_NETTO</t>
  </si>
  <si>
    <t>Netto ledigh.perioder bl. ledige soc_status_kode=132</t>
  </si>
  <si>
    <t>LEDPERG133_BRUTTO</t>
  </si>
  <si>
    <t>Brutto ledigh.perioder bl. ledige soc_status_kode=133</t>
  </si>
  <si>
    <t>LEDPERG133_NETTO</t>
  </si>
  <si>
    <t>Netto ledigh.perioder bl. ledige soc_status_kode=133</t>
  </si>
  <si>
    <t>LEDPERG134_BRUTTO</t>
  </si>
  <si>
    <t>Brutto ledigh.perioder bl. ledige soc_status_kode=134</t>
  </si>
  <si>
    <t>LEDPERG134_NETTO</t>
  </si>
  <si>
    <t>Netto ledigh.perioder bl. ledige soc_status_kode=134</t>
  </si>
  <si>
    <t>LEDPERG135_BRUTTO</t>
  </si>
  <si>
    <t>Brutto ledigh.perioder bl. ledige soc_status_kode=135</t>
  </si>
  <si>
    <t>LEDPERG135_NETTO</t>
  </si>
  <si>
    <t>Netto ledigh.perioder bl. ledige soc_status_kode=135</t>
  </si>
  <si>
    <t>LEDPERG136_BRUTTO</t>
  </si>
  <si>
    <t>Brutto ledigh.perioder bl. ledige soc_status_kode=136</t>
  </si>
  <si>
    <t>LEDPERG136_NETTO</t>
  </si>
  <si>
    <t>Netto ledigh.perioder bl. ledige soc_status_kode=136</t>
  </si>
  <si>
    <t>LEDPERG_BRUTTO</t>
  </si>
  <si>
    <t>Brutto ledigh.perioder bl. ledige</t>
  </si>
  <si>
    <t>LEDPERG_NETTO</t>
  </si>
  <si>
    <t>Netto ledigh.perioder bl. ledige</t>
  </si>
  <si>
    <t>LGRGNSAR131_BRUTTO</t>
  </si>
  <si>
    <t>Brutto årsledighedsgrad bl. ledige soc_status_Kode=131</t>
  </si>
  <si>
    <t>LGRGNSAR131_NETTO</t>
  </si>
  <si>
    <t>Netto årsledighedsgrad bl. ledige soc_status_Kode=131</t>
  </si>
  <si>
    <t>LGRGNSAR132_BRUTTO</t>
  </si>
  <si>
    <t>Brutto årsledighedsgrad bl. ledige soc_status_Kode=132</t>
  </si>
  <si>
    <t>LGRGNSAR132_NETTO</t>
  </si>
  <si>
    <t>Netto årsledighedsgrad bl. ledige soc_status_Kode=132</t>
  </si>
  <si>
    <t>LGRGNSAR133_BRUTTO</t>
  </si>
  <si>
    <t>Brutto årsledighedsgrad bl. ledige soc_status_Kode=133</t>
  </si>
  <si>
    <t>LGRGNSAR133_NETTO</t>
  </si>
  <si>
    <t>Netto årsledighedsgrad bl. ledige soc_status_Kode=133</t>
  </si>
  <si>
    <t>LGRGNSAR134_BRUTTO</t>
  </si>
  <si>
    <t>Brutto årsledighedsgrad bl. ledige soc_status_Kode=134</t>
  </si>
  <si>
    <t>LGRGNSAR134_NETTO</t>
  </si>
  <si>
    <t>Netto årsledighedsgrad bl. ledige soc_status_Kode=134</t>
  </si>
  <si>
    <t>LGRGNSAR135_BRUTTO</t>
  </si>
  <si>
    <t>Brutto årsledighedsgrad bl. ledige soc_status_Kode=135</t>
  </si>
  <si>
    <t>LGRGNSAR135_NETTO</t>
  </si>
  <si>
    <t>Netto årsledighedsgrad bl. ledige soc_status_Kode=135</t>
  </si>
  <si>
    <t>LGRGNSAR136_BRUTTO</t>
  </si>
  <si>
    <t>Brutto årsledighedsgrad bl. ledige soc_status_Kode=136</t>
  </si>
  <si>
    <t>LGRGNSAR136_NETTO</t>
  </si>
  <si>
    <t>Netto årsledighedsgrad bl. ledige soc_status_Kode=136</t>
  </si>
  <si>
    <t>LGRGNSAR_BRUTTO</t>
  </si>
  <si>
    <t>Brutto årsledighedsgrad blandt ledige</t>
  </si>
  <si>
    <t>LGRGNSAR_NETTO</t>
  </si>
  <si>
    <t>Netto årsledighedsgrad blandt ledige</t>
  </si>
  <si>
    <t>LONGNS_BRED</t>
  </si>
  <si>
    <t>Bred timeløn for hovedbeskæftigede personer, gns.</t>
  </si>
  <si>
    <t>LONGNS_BRED131</t>
  </si>
  <si>
    <t>Bred timeløn for hovedbeskæftigede personer med soc_status_kode=131, gns.</t>
  </si>
  <si>
    <t>LONGNS_BRED132</t>
  </si>
  <si>
    <t>Bred timeløn for hovedbeskæftigede personer med soc_status_kode=132, gns.</t>
  </si>
  <si>
    <t>LONGNS_BRED133</t>
  </si>
  <si>
    <t>Bred timeløn for hovedbeskæftigede personer med soc_status_kode=133, gns.</t>
  </si>
  <si>
    <t>LONGNS_BRED134</t>
  </si>
  <si>
    <t>Bred timeløn for hovedbeskæftigede personer med soc_status_kode=134, gns.</t>
  </si>
  <si>
    <t>LONGNS_BRED135</t>
  </si>
  <si>
    <t>Bred timeløn for hovedbeskæftigede personer med soc_status_kode=135, gns.</t>
  </si>
  <si>
    <t>LONGNS_BRED136</t>
  </si>
  <si>
    <t>Bred timeløn for hovedbeskæftigede personer med soc_status_kode=136, gns.</t>
  </si>
  <si>
    <t>LONGNS_SMAL</t>
  </si>
  <si>
    <t>Smal timeløn for hovedbeskæftigede personer, gns.</t>
  </si>
  <si>
    <t>LONGNS_SMAL131</t>
  </si>
  <si>
    <t>Smal timeløn for hovedbeskæftigede personer med soc_status_kode=131, gns.</t>
  </si>
  <si>
    <t>LONGNS_SMAL132</t>
  </si>
  <si>
    <t>Smal timeløn for hovedbeskæftigede personer med soc_status_kode=132, gns.</t>
  </si>
  <si>
    <t>LONGNS_SMAL133</t>
  </si>
  <si>
    <t>Smal timeløn for hovedbeskæftigede personer med soc_status_kode=133, gns.</t>
  </si>
  <si>
    <t>LONGNS_SMAL134</t>
  </si>
  <si>
    <t>Smal timeløn for hovedbeskæftigede personer med soc_status_kode=134, gns.</t>
  </si>
  <si>
    <t>LONGNS_SMAL135</t>
  </si>
  <si>
    <t>Smal timeløn for hovedbeskæftigede personer med soc_status_kode=135, gns.</t>
  </si>
  <si>
    <t>LONGNS_SMAL136</t>
  </si>
  <si>
    <t>Smal timeløn for hovedbeskæftigede personer med soc_status_kode=136, gns.</t>
  </si>
  <si>
    <t>TILGRATE</t>
  </si>
  <si>
    <t>Tilgangsrate i forudgående årsperiode, pct.</t>
  </si>
  <si>
    <t>AEKVIVADISP_13</t>
  </si>
  <si>
    <t>Ækvivaleret disponibel indkomst</t>
  </si>
  <si>
    <t>IND_AFGIVKOD</t>
  </si>
  <si>
    <t>LPRADM</t>
  </si>
  <si>
    <t>LPRSKSOP</t>
  </si>
  <si>
    <t>C_OAFD</t>
  </si>
  <si>
    <t>C_OPR</t>
  </si>
  <si>
    <t>C_OPRART</t>
  </si>
  <si>
    <t>C_OSGH</t>
  </si>
  <si>
    <t>C_TILOPR</t>
  </si>
  <si>
    <t>D_ODTO</t>
  </si>
  <si>
    <t>Landspatientregistret operationer</t>
  </si>
  <si>
    <t>The Danish National Patient Register operations</t>
  </si>
  <si>
    <t>TILSTAND_GRAD_AAR_EX_FRAVAER</t>
  </si>
  <si>
    <t>BUAH</t>
  </si>
  <si>
    <t>BUAS</t>
  </si>
  <si>
    <t>AENDRARSAG1</t>
  </si>
  <si>
    <t>Årsag til ændret anbringelsessted 1</t>
  </si>
  <si>
    <t>AENDRARSAG2</t>
  </si>
  <si>
    <t>Årsag til ændret anbringelsessted 2</t>
  </si>
  <si>
    <t>AENDRARSAG3</t>
  </si>
  <si>
    <t>Årsag til ændret anbringelsessted 3</t>
  </si>
  <si>
    <t>AENDRARSAG4</t>
  </si>
  <si>
    <t>Årsag til ændret anbringelsessted 4</t>
  </si>
  <si>
    <t>AENDRGRUNDLAG</t>
  </si>
  <si>
    <t>Ændring i anbringelsesgrundlaget</t>
  </si>
  <si>
    <t>ANSTED_KLAS</t>
  </si>
  <si>
    <t>Anbringelsessted type</t>
  </si>
  <si>
    <t>EFFEKTDATO</t>
  </si>
  <si>
    <t>Effektueringsdato</t>
  </si>
  <si>
    <t>EFTEROPHOER1</t>
  </si>
  <si>
    <t>Årsager til ophør af efterværn 1</t>
  </si>
  <si>
    <t>EFTEROPHOER2</t>
  </si>
  <si>
    <t>Årsager til ophør af efterværn 2</t>
  </si>
  <si>
    <t>EFTEROPHOER3</t>
  </si>
  <si>
    <t>Årsager til ophør af efterværn 3</t>
  </si>
  <si>
    <t>EFTEROPHOER4</t>
  </si>
  <si>
    <t>Årsager til ophør af efterværn 4</t>
  </si>
  <si>
    <t>EFTEROPHOER5</t>
  </si>
  <si>
    <t>Årsager til ophør af efterværn 5</t>
  </si>
  <si>
    <t>EFTHJEM</t>
  </si>
  <si>
    <t>Ophold efter anbringelse</t>
  </si>
  <si>
    <t>FODDATO</t>
  </si>
  <si>
    <t>FRAKOMNUMMER</t>
  </si>
  <si>
    <t>Frakommunenummer</t>
  </si>
  <si>
    <t>HAENDELSE</t>
  </si>
  <si>
    <t>hændelse i anbringelsessag</t>
  </si>
  <si>
    <t>HJEMAARSAG1</t>
  </si>
  <si>
    <t>årsag til hjemsendelse for unge under 18 år 1</t>
  </si>
  <si>
    <t>HJEMAARSAG2</t>
  </si>
  <si>
    <t>årsag til hjemsendelse for unge under 18 år 2</t>
  </si>
  <si>
    <t>HJEMAARSAG3</t>
  </si>
  <si>
    <t>årsag til hjemsendelse for unge under 18 år 3</t>
  </si>
  <si>
    <t>HJEMAARSAG4</t>
  </si>
  <si>
    <t>årsag til hjemsendelse for unge under 18 år 4</t>
  </si>
  <si>
    <t>HJEMAARSAG5</t>
  </si>
  <si>
    <t>årsag til hjemsendelse for unge under 18 år 5</t>
  </si>
  <si>
    <t>HJEMAARSAG6</t>
  </si>
  <si>
    <t>årsag til hjemsendelse for unge under 18 år 6</t>
  </si>
  <si>
    <t>HJEMAARSAG7</t>
  </si>
  <si>
    <t>årsag til hjemsendelse for unge under 18 år 7</t>
  </si>
  <si>
    <t>HJEMOPHOLD</t>
  </si>
  <si>
    <t>ophold efter hjemsendelse</t>
  </si>
  <si>
    <t>NYKOM</t>
  </si>
  <si>
    <t>Handlekommune</t>
  </si>
  <si>
    <t>pnr</t>
  </si>
  <si>
    <t>SAMTYKKE</t>
  </si>
  <si>
    <t>anbringelsesgrundlag</t>
  </si>
  <si>
    <t>TILKOMNUMMER</t>
  </si>
  <si>
    <t>tilkommunenummer</t>
  </si>
  <si>
    <t>UDSLAG1</t>
  </si>
  <si>
    <t>udslagsgivende årsag 1</t>
  </si>
  <si>
    <t>UDSLAG2</t>
  </si>
  <si>
    <t>udslagsgivende årsag 2</t>
  </si>
  <si>
    <t>UDSLAG3</t>
  </si>
  <si>
    <t>udslagsgivende årsag 3</t>
  </si>
  <si>
    <t>UDSLAG4</t>
  </si>
  <si>
    <t>udslagsgivende årsag 4</t>
  </si>
  <si>
    <t>UDSLAG5</t>
  </si>
  <si>
    <t>udslagsgivende årsag 5</t>
  </si>
  <si>
    <t>UDSLAG6</t>
  </si>
  <si>
    <t>udslagsgivende årsag 6</t>
  </si>
  <si>
    <t>UDSLAG7</t>
  </si>
  <si>
    <t>udslagsgivende årsag 7</t>
  </si>
  <si>
    <t>UDSLAG8</t>
  </si>
  <si>
    <t>udslagsgivende årsag 8</t>
  </si>
  <si>
    <t>UDSLAG9</t>
  </si>
  <si>
    <t>udslagsgivende årsag 9</t>
  </si>
  <si>
    <t>UDSLAG10</t>
  </si>
  <si>
    <t>udslagsgivende årsag 10</t>
  </si>
  <si>
    <t>UDSLAG11</t>
  </si>
  <si>
    <t>udslagsgivende årsag 11</t>
  </si>
  <si>
    <t>UDSLAG12</t>
  </si>
  <si>
    <t>udslagsgivende årsag 12</t>
  </si>
  <si>
    <t>UDSLAG13</t>
  </si>
  <si>
    <t>udslagsgivende årsag 13</t>
  </si>
  <si>
    <t>UDSLAG14</t>
  </si>
  <si>
    <t>udslagsgivende årsag 14</t>
  </si>
  <si>
    <t>UDSLAG15</t>
  </si>
  <si>
    <t>UDSLAG16</t>
  </si>
  <si>
    <t>ALDER_ULT</t>
  </si>
  <si>
    <t>Alder ultimo kvartalet</t>
  </si>
  <si>
    <t>REFERENCETID</t>
  </si>
  <si>
    <t>Børn og unge (anbragte, hændelsesregister)</t>
  </si>
  <si>
    <t>Children and young adults (placements, event register)</t>
  </si>
  <si>
    <t>https://www.dst.dk/extranet/ForskningVariabellister/BUAH%20-%20B%C3%B8rn%20og%20unge%20anbragte%20h%C3%A6ndelsesregister.html</t>
  </si>
  <si>
    <t>Børn og unge (anbragte, kvartalsstatus)</t>
  </si>
  <si>
    <t>Children and young adults (placements, quarterly status)</t>
  </si>
  <si>
    <t>https://www.dst.dk/extranet/ForskningVariabellister/BUAS%20-%20B%C3%B8rn%20og%20unge%20anbragte%20kvartalsstatus.html</t>
  </si>
  <si>
    <t>Handlekommune for det anbragte barn</t>
  </si>
  <si>
    <t>Dato for den indberettede hændelse</t>
  </si>
  <si>
    <t>kommunekode for kommune, der modtager handleforpligtelsen for anbragt barn</t>
  </si>
  <si>
    <t>udslagsgivende årsag 1, Misbrug hos barn/ung</t>
  </si>
  <si>
    <t>udslagsgivende årsag 2, Kriminalitet hos barn/ung</t>
  </si>
  <si>
    <t>udslagsgivende årsag 3, Skoleproblemer hos barn/ung fx fravær</t>
  </si>
  <si>
    <t>udslagsgivende årsag 4, Anden bekymrende adfærd hos barn/ung fx udad-reagerende adfærd</t>
  </si>
  <si>
    <t>udslagsgivende årsag 5, Betydelig eller varigt nedsat fysisk eller psykisk funktionsevne hos barn/ung</t>
  </si>
  <si>
    <t>udslagsgivende årsag 6, Sundhedsforhold hos barn/ung</t>
  </si>
  <si>
    <t>udslagsgivende årsag 7, Overgreb mod barn/ung fx seksuelt eller voldeligt</t>
  </si>
  <si>
    <t>udslagsgivende årsag 8, Anden form for omsorgssvigt over for barn/ung</t>
  </si>
  <si>
    <t>udslagsgivende årsag 9, Misbrug hos forældre</t>
  </si>
  <si>
    <t>udslagsgivende årsag 10, Kriminalitet hos forældre</t>
  </si>
  <si>
    <t>udslagsgivende årsag 11, Anden bekymrende adfærd hos forældre</t>
  </si>
  <si>
    <t>udslagsgivende årsag 12, Betydelig eller varigt nedsat fysisk eller psykisk funktionsevne hos forældre</t>
  </si>
  <si>
    <t>udslagsgivende årsag 13, Højt konfliktniveau eller vold i hjemmet mellem voksne</t>
  </si>
  <si>
    <t>udslagsgivende årsag 14, Utilstrækkelig omsorg fra forældre</t>
  </si>
  <si>
    <t>UDSLAG15, Fogedsag, hjemløshed eller udsættelse fra bolig</t>
  </si>
  <si>
    <t>udslagsgivende årsag 16</t>
  </si>
  <si>
    <t>udslagsgivende årsag 16,  Andet</t>
  </si>
  <si>
    <t>årsag til hjemsendelse for unge under 18 år 1, Formålet med anbringelsen er opnået</t>
  </si>
  <si>
    <t>årsag til hjemsendelse for unge under 18 år 2, Formålet med anbringelsen er ikke opnået</t>
  </si>
  <si>
    <t>årsag til hjemsendelse for unge under 18 år 3, Den unge over 15 år trækker samtykke tilbage</t>
  </si>
  <si>
    <t>årsag til hjemsendelse for unge under 18 år 4, Den unge fylder 18 år</t>
  </si>
  <si>
    <t>årsag til hjemsendelse for unge under 18 år 5, Anbringelsen ophører på barnets, forældrenes eller anbringelsesstedets foranledning</t>
  </si>
  <si>
    <t>årsag til hjemsendelse for unge under 18 år 6, Afgørelse i børn- og ungeudvalget, Ankestyrelsen eller Landsretten</t>
  </si>
  <si>
    <t>årsag til hjemsendelse for unge under 18 år 7, Andet</t>
  </si>
  <si>
    <t>Kommunekode for kommune, som overgiver handleforpligtelsen til anden kommune</t>
  </si>
  <si>
    <t>Årsag til ændret anbringelsessted 1, Formålet med anbringelsen på anbringelsesstedet er opnået</t>
  </si>
  <si>
    <t>Årsag til ændret anbringelsessted 2, Formålet med anbringelsen på anbringelsesstedet kan ikke opnås</t>
  </si>
  <si>
    <t>Årsag til ændret anbringelsessted 3, Anbringelsen ændres på barnets, forældrenes eller anbringelsesstedets foranledning</t>
  </si>
  <si>
    <t>Årsag til ændret anbringelsessted 4, Andre årsager</t>
  </si>
  <si>
    <t>REFERENCETID, sidste dag i perioden</t>
  </si>
  <si>
    <t>Reason for changed location 4, Other causes</t>
  </si>
  <si>
    <t>Location of placement, type</t>
  </si>
  <si>
    <t>Reason for changed location 3, The placement is changed based on requests of the child, the parents or the place of placement</t>
  </si>
  <si>
    <t>Reason for changed location 2, The purpose of the placement at cannot be achieved</t>
  </si>
  <si>
    <t>Reason for changed location 1, The purpose of placement has been achieved</t>
  </si>
  <si>
    <t>Date of the reported event</t>
  </si>
  <si>
    <t>Årsager til ophør af efterværn 1, Formålet med anbringelsen er opnået</t>
  </si>
  <si>
    <t>Årsager til ophør af efterværn 2, Formålet med anbringelsen er ikke opnået</t>
  </si>
  <si>
    <t>Årsager til ophør af efterværn 3, Den unge fylder 23 år</t>
  </si>
  <si>
    <t>Årsager til ophør af efterværn 4, Anbringelsen ophører på den unges eller anbringelsesstedets foranledning</t>
  </si>
  <si>
    <t>Årsager til ophør af efterværn 5, Andet ophør</t>
  </si>
  <si>
    <t>Reasons for termination of aftercare 1, The purpose of the placement has been achieved</t>
  </si>
  <si>
    <t>Causes of termination of aftercare 2, The purpose of the placement has not been achieved</t>
  </si>
  <si>
    <t>Causes of cessation of aftercare 3, The young person turns 23</t>
  </si>
  <si>
    <t>Causes of termination of aftercare 4, The placement ends based on requests from the young person or place of placement</t>
  </si>
  <si>
    <t>Causes of termination of aftercare 5, Other causes</t>
  </si>
  <si>
    <t>Stay after placement</t>
  </si>
  <si>
    <t>event in placement case</t>
  </si>
  <si>
    <t>cause of repatriation for young people under 18 years of age, purpose of placement has been achieved</t>
  </si>
  <si>
    <t>cause of repatriation for young people under 18 years of age, purpose of placement is not achieved</t>
  </si>
  <si>
    <t>cause of repatriation for young people under the age of 18 3, The young person over the age of 15 withdraws consent</t>
  </si>
  <si>
    <t>cause of repatriation for young people under 18 years of age 4, The young person turns 18</t>
  </si>
  <si>
    <t>cause of repatriation for young people under 18 years of age, placement ceases on the initiative of the child, parents or placement</t>
  </si>
  <si>
    <t>cause for repatriation for young people under the age of 18 6, Decision in the Children's and Youth Committee, the National Board of Appeal or the High Court</t>
  </si>
  <si>
    <t>cause of repatriation for young people under 18 years 7, Other</t>
  </si>
  <si>
    <t>stay after repatriation</t>
  </si>
  <si>
    <t>municipality in charge of the placement of the child</t>
  </si>
  <si>
    <t>Foranstaltning eller anbringelsesgrundlag. Paragraf og lovgrundlag for anbringelsen</t>
  </si>
  <si>
    <t>Legal foundation for placement</t>
  </si>
  <si>
    <t>Change in foundation of placement</t>
  </si>
  <si>
    <t>Municipal code for municipality, which handles the obligation to act over to another municipality</t>
  </si>
  <si>
    <t>municipality code for the municipality that receives the obligation to act from another municipality</t>
  </si>
  <si>
    <t>decisive cause 1, Abuse in children / young</t>
  </si>
  <si>
    <t>decisive cause 3, School problems in children / young people eg absence</t>
  </si>
  <si>
    <t>decisive cause 2, Crime in Child / Young</t>
  </si>
  <si>
    <t>decisive cause 4, Other worrying behavior in children / young eg outward-acting behavior</t>
  </si>
  <si>
    <t>decisive cause 5, significant or permanently reduced physical or mental function in children / young</t>
  </si>
  <si>
    <t>decisive cause 6, Health conditions in children / young</t>
  </si>
  <si>
    <t>decisive cause 8, Other form of neglect of child / youth</t>
  </si>
  <si>
    <t>decisive cause 9, Abuse by parents</t>
  </si>
  <si>
    <t>decisive cause 10, Crime among parents</t>
  </si>
  <si>
    <t>decisive cause 11, Other worrying behavior of parents</t>
  </si>
  <si>
    <t>decisive cause 12, significant or permanently reduced physical or mental functioning of parents</t>
  </si>
  <si>
    <t>decisive cause 7, Child abuse / abuse of the young person eg sexual or violent</t>
  </si>
  <si>
    <t>decisive cause 13, High level of conflict or domestic violence between adults</t>
  </si>
  <si>
    <t>decisive cause 14, Insufficient parenting</t>
  </si>
  <si>
    <t>decisive cause 16, Other</t>
  </si>
  <si>
    <t>decisive cause 15, Custody, homelessness or delay from housing</t>
  </si>
  <si>
    <t>Age at the end of the quarter</t>
  </si>
  <si>
    <t>REFERENCE TIME, last day of the period</t>
  </si>
  <si>
    <t>ALDER_RAS</t>
  </si>
  <si>
    <t>Alder på sidste arbejdsdag i november</t>
  </si>
  <si>
    <t>Alder ultimo måneden</t>
  </si>
  <si>
    <t>Arbejdsstedsadressen ultimo november</t>
  </si>
  <si>
    <t>BOPAEL_ADGANGSADRESSE</t>
  </si>
  <si>
    <t>BOPAEL_ENHEDSADRESSE</t>
  </si>
  <si>
    <t>BOPAEL_KOM_KODE</t>
  </si>
  <si>
    <t>Bopælsadressen ultimo november</t>
  </si>
  <si>
    <t>Kommunekode for bopælen</t>
  </si>
  <si>
    <t>Branchekode DSE77</t>
  </si>
  <si>
    <t>BREDT_LOENBELOEB_EBS</t>
  </si>
  <si>
    <t>Bredt lønbeløb i erhvervsbeskæfigelsen</t>
  </si>
  <si>
    <t xml:space="preserve">Bredt lønbeløb </t>
  </si>
  <si>
    <t>DISCO_RAS_KODE</t>
  </si>
  <si>
    <t>DSKOD</t>
  </si>
  <si>
    <t>Arbejdsfunktion for lønmodtagere</t>
  </si>
  <si>
    <t>Fiktivt arbejdssted</t>
  </si>
  <si>
    <t xml:space="preserve">Midlertidigt fraværende fra beskæftigelse </t>
  </si>
  <si>
    <t>Heltid eller deltidsbeskæftiget</t>
  </si>
  <si>
    <t xml:space="preserve">Heltid eller deltid (arbejdsomfang/potentielt arbejdsomfang) </t>
  </si>
  <si>
    <t xml:space="preserve">I befolkningen på referencetidspunktet </t>
  </si>
  <si>
    <t xml:space="preserve">Indvandrere, efterkommere , personer med dansk oprindelse </t>
  </si>
  <si>
    <t>Over/under bagatelgrænsen</t>
  </si>
  <si>
    <t xml:space="preserve">Tilstandsgrad i november </t>
  </si>
  <si>
    <t xml:space="preserve">Personnummer </t>
  </si>
  <si>
    <t>Kode for primær tilknytning til arbejdsmarkedet</t>
  </si>
  <si>
    <t>STOETTE_BESK</t>
  </si>
  <si>
    <t xml:space="preserve">Støttet beskæftigelse </t>
  </si>
  <si>
    <t>Tilstandsgrad i året</t>
  </si>
  <si>
    <t>Tilstandsgrad i året for lønmodtagerjob hvor fravær er ekskluderet</t>
  </si>
  <si>
    <t>Tilstandskode i AMR</t>
  </si>
  <si>
    <t>ADAGP</t>
  </si>
  <si>
    <t>Syge- og barselsdagpenge udbetalt af kommunerne ekskl. udbetaling til selvstændige</t>
  </si>
  <si>
    <t>AINDK94</t>
  </si>
  <si>
    <t>Løn mm. (arbejdsmarkedsbidragspligtig indkomst hvoraf der betales foreløbig skat før udbetaling)</t>
  </si>
  <si>
    <t xml:space="preserve">ARBLHU </t>
  </si>
  <si>
    <t xml:space="preserve">Arbejdsmarkedsbidrag og særlig pension af erhvervsindkomst </t>
  </si>
  <si>
    <t>Arbejdsløshedsforsikring, faglige kontingenter, efterløns- og fleksydelsesbidrag (Rubrik52)</t>
  </si>
  <si>
    <t xml:space="preserve">Arbejdsløshedsdagpenge </t>
  </si>
  <si>
    <t>BDAGP</t>
  </si>
  <si>
    <t>Syge- og barselsdagpenge udbetalt af kommunerne til selvstændige</t>
  </si>
  <si>
    <t xml:space="preserve">Beskæftigelsesstatus 1980 til 2001 (Indkomst/AKM) </t>
  </si>
  <si>
    <t xml:space="preserve">Beskæftigelsesstatus fra 2002 (Indkomst/AKM) </t>
  </si>
  <si>
    <t xml:space="preserve">Kode for personens væsentligste indkomstkilde (INDKOMST/AKM) </t>
  </si>
  <si>
    <t>BOSBOERN</t>
  </si>
  <si>
    <t xml:space="preserve">Boligstøtte og børnetilskud </t>
  </si>
  <si>
    <t xml:space="preserve">CORLOEN </t>
  </si>
  <si>
    <t>DAGPENGE_KONTANT_13</t>
  </si>
  <si>
    <t xml:space="preserve">Beregnet bundskat til staten </t>
  </si>
  <si>
    <t xml:space="preserve">Skattemæssig værdi af frynsegoder i forbindelse med beskæftigelse </t>
  </si>
  <si>
    <t>Kontant løn fra indberetninger til skats oplysningsseddelregister/e-indkomstregister</t>
  </si>
  <si>
    <t xml:space="preserve">Dagpenge og kontanthjælp mv. ialt </t>
  </si>
  <si>
    <t xml:space="preserve">EJD_SKAT_EJER_BOLIG </t>
  </si>
  <si>
    <t xml:space="preserve">EJD_SKAT_LEJER_BOLIG </t>
  </si>
  <si>
    <t>Ejendomsskat(grundskyld) for boligejere</t>
  </si>
  <si>
    <t>Ejendomsskat(grundskyld) for lejere</t>
  </si>
  <si>
    <t>ERHVERVSINDK_13</t>
  </si>
  <si>
    <t xml:space="preserve">FAGFKDB </t>
  </si>
  <si>
    <t>FOLKEFORTID_13</t>
  </si>
  <si>
    <t>Folke- og førtidspension mv.</t>
  </si>
  <si>
    <t xml:space="preserve">Fagforeningskontingent i kr.- det beløb der kan fratrækkes på selvangivelsen </t>
  </si>
  <si>
    <t>Erhvervsindkomst, løn og nettooverskud af selvstændig virksomhed inkl. visse honorarer</t>
  </si>
  <si>
    <t xml:space="preserve">Ejendomsværdiskat </t>
  </si>
  <si>
    <t xml:space="preserve">FORMUEINDK_BRUTTO </t>
  </si>
  <si>
    <t xml:space="preserve">Renteindtægter og realiserede tab/gevinster på værdipapirer, ekskl. indkomst fra selvstændig virksomhed samt ekskl. beregnet lejeværdi af egen bolig </t>
  </si>
  <si>
    <t>FRIOFBEF</t>
  </si>
  <si>
    <t>Markering for frikort til offentlig befordring</t>
  </si>
  <si>
    <t>INTGRAYD</t>
  </si>
  <si>
    <t>Integrationsydelse til flygtninge-kontanthjælp til udlændinge</t>
  </si>
  <si>
    <t>KAPINDKP</t>
  </si>
  <si>
    <t>KHFLYGT</t>
  </si>
  <si>
    <t>Aktiveringsydelse- kontanthjælpsmodtagere</t>
  </si>
  <si>
    <t>Skattemæssig kapitalindkomst beregnet af Skat</t>
  </si>
  <si>
    <t>KONTANTHJ_13</t>
  </si>
  <si>
    <t>Kontanthjælp (underhold/forsørgelse)</t>
  </si>
  <si>
    <t xml:space="preserve">Boligsikring og boligydelse </t>
  </si>
  <si>
    <t>Udbetalte børnetilskud og familieydelser efter opregning til hele kalenderåret</t>
  </si>
  <si>
    <t>LEJEV_EGEN_BOLIG</t>
  </si>
  <si>
    <t>LOENSKPL</t>
  </si>
  <si>
    <t xml:space="preserve">Skattepligtig lønindkomst inkl. værdi af frynsegoder, og inkl. skattepligtig løn fra udlandet. </t>
  </si>
  <si>
    <t>NETOVSKUD_13</t>
  </si>
  <si>
    <t xml:space="preserve">Nettooverskud af selvstændig virksomhed efter kapitalindtægter og udgifter </t>
  </si>
  <si>
    <t>UNHINDK</t>
  </si>
  <si>
    <t>UDLAKT</t>
  </si>
  <si>
    <t>RENTBANK</t>
  </si>
  <si>
    <t>QUDDYDL</t>
  </si>
  <si>
    <t>OFF_OVERFORSEL_13</t>
  </si>
  <si>
    <t>OFFPENS</t>
  </si>
  <si>
    <t xml:space="preserve">Folke- og førtidspension </t>
  </si>
  <si>
    <t>Offentlige overførsler</t>
  </si>
  <si>
    <t>OFFPENS_EFTERLON_13</t>
  </si>
  <si>
    <t xml:space="preserve">førtids- og folkepenion, varmehjælp, efterløn og fleksydelse. </t>
  </si>
  <si>
    <t xml:space="preserve">Overførselsindkomster inkl. udbetalinger fra pensionskasser, ratepension mv. </t>
  </si>
  <si>
    <t xml:space="preserve">OVRIG_OVERFORSEL_13 </t>
  </si>
  <si>
    <t xml:space="preserve">Andre overførsler. SU, boligstøtte, grøn check og børnetilskud. </t>
  </si>
  <si>
    <t>PERINDKP</t>
  </si>
  <si>
    <t>Skattemæssig personlig indkomst beregnet af Skat</t>
  </si>
  <si>
    <t>PRE_SOCIO</t>
  </si>
  <si>
    <t>QAKTIVF</t>
  </si>
  <si>
    <t>Socioøkonomisk klassifikation (Indkomst/AKM)</t>
  </si>
  <si>
    <t>Samlede aktiver ultimo året ekskl. Pensionsformuer</t>
  </si>
  <si>
    <t>Aktiver ultimo året, ekskl. Pensionsformuer</t>
  </si>
  <si>
    <t>QARBLOS</t>
  </si>
  <si>
    <t>Udbetalinger fra arbejdsløshedskasser af arbejdsløshedsdagpenge og lign.</t>
  </si>
  <si>
    <t>QBISTYD</t>
  </si>
  <si>
    <t>Kontanthjælps-, aktiverings-, revaliderings, integrations-, og ledighedsydelse</t>
  </si>
  <si>
    <t>QEFTLON</t>
  </si>
  <si>
    <t xml:space="preserve">Efterløn, overgangsydelse og(fra2008 flexydelse) </t>
  </si>
  <si>
    <t>Midlertidige overførselsindkomster (kontanthjælpsydelser, dagpenge inkl. orlovsydelser)</t>
  </si>
  <si>
    <t>QPASSIV</t>
  </si>
  <si>
    <t>Skattemæssigt beregnet værdi af passiver ultimo året</t>
  </si>
  <si>
    <t>Udbetalinger fra arbejdsmarkedspensioner(ekskl.tjenestemandspension) og private pensioner fra Danmark</t>
  </si>
  <si>
    <t xml:space="preserve">Uddannelsesgodtgørelse til ledige </t>
  </si>
  <si>
    <t xml:space="preserve">Renteindtægt af obligationer, pantebreve i depot samt indestående i pengeinstitutter i Danmark, ekskl. renteindtægt i selstændig virksomhed </t>
  </si>
  <si>
    <t>Udenlandske aktiver</t>
  </si>
  <si>
    <t>Modtaget underholdsbidrag og børnebidrag</t>
  </si>
  <si>
    <t>ATPXX</t>
  </si>
  <si>
    <t>ATP omregnet til B-sats</t>
  </si>
  <si>
    <t>https://www.dst.dk/extranet/ForskningVariabellister/DODSAASG%20-%20D%C3%B8ds%C3%A5rsagsregister.html</t>
  </si>
  <si>
    <t>https://www.dst.dk/extranet/ForskningVariabellister/DREAM%20-%20Besk%C3%A6ftigelsesministeriets%20forl%C3%B8bsdatabase%20DREAM.html</t>
  </si>
  <si>
    <t>http://www.dst.dk/extranet/ForskningVariabellister/DUR%20-%20Dagpengeudbetalinger.html</t>
  </si>
  <si>
    <t>http://www.dst.dk/extranet/ForskningVariabellister/EJER%20-%20Ejere%20af%20ejendomme.html</t>
  </si>
  <si>
    <t>https://www.dst.dk/extranet/ForskningVariabellister/BEF%20-%20Befolkningen%20(%C3%A5r).html</t>
  </si>
  <si>
    <t>https://www.dst.dk/extranet/ForskningVariabellister/BOL%20-%20Boligt%C3%A6llingen.html</t>
  </si>
  <si>
    <t>https://www.dst.dk/extranet/ForskningVariabellister/BUA%20-%20B%C3%B8rn%20og%20unge%20anbragte.html</t>
  </si>
  <si>
    <t>https://www.dst.dk/extranet/ForskningVariabellister/BUFO%20-%20B%C3%B8rn%20og%20unge%20forebyggende%20foranstaltninger.html</t>
  </si>
  <si>
    <t>https://www.dst.dk/extranet/ForskningVariabellister/DOD%20-%20D%C3%B8de%20i%20Danmark.html</t>
  </si>
  <si>
    <t>https://www.dst.dk/extranet/ForskningVariabellister/DODSAARS%20-%20D%C3%B8ds%C3%A5rssagsregistret.html</t>
  </si>
  <si>
    <t>https://www.dst.dk/extranet/ForskningVariabellister/FIRM%20-%20Generel%20firmastatistik%20tom%202016%20endelig%20version.html</t>
  </si>
  <si>
    <t>https://www.dst.dk/extranet/ForskningVariabellister/FOB%20-%20Folke-%20og%20Boligt%C3%A6llingen%201970.html</t>
  </si>
  <si>
    <t>https://www.dst.dk/extranet/ForskningVariabellister/FTDB%20-%20Fertilitetsdatabasen%20b%C3%B8rn.html</t>
  </si>
  <si>
    <t>https://www.dst.dk/extranet/ForskningVariabellister/IDAN%20-%20IDA%20ans%C3%A6ttelser.html</t>
  </si>
  <si>
    <t>https://www.dst.dk/extranet/ForskningVariabellister/IDAP%20-%20IDA%20persondata.html</t>
  </si>
  <si>
    <t>https://www.dst.dk/extranet/ForskningVariabellister/IDAS%20-%20IDA%20arbejdssteder.html</t>
  </si>
  <si>
    <t>https://www.dst.dk/extranet/ForskningVariabellister/KRAF%20-%20Kriminalstatistik%20afg%C3%B8relser.html</t>
  </si>
  <si>
    <t>https://www.dst.dk/extranet/ForskningVariabellister/KRIN%20-%20Kriminalstatistik%20inds%C3%A6ttelser.html</t>
  </si>
  <si>
    <t>https://www.dst.dk/extranet/ForskningVariabellister/LMDB%20-%20L%C3%A6gemiddeldatabasen.html</t>
  </si>
  <si>
    <t>https://www.dst.dk/extranet/ForskningVariabellister/LON%20-%20L%C3%B8nstatistikken%20alle%20sektorer.html</t>
  </si>
  <si>
    <t>https://www.dst.dk/extranet/ForskningVariabellister/LPR_ADM%20-%20Landspatientregistret%20-%20administrative%20oplysninger.html</t>
  </si>
  <si>
    <t>https://www.dst.dk/extranet/ForskningVariabellister/LPR_BES%20-%20Landspatientregistret%20-%20ambulante%20bes%C3%B8gsdatoer.html</t>
  </si>
  <si>
    <t>https://www.dst.dk/extranet/ForskningVariabellister/LPR_DIAG%20-%20Landspatientregistret%20-%20diagnoser.html</t>
  </si>
  <si>
    <t>https://www.dst.dk/extranet/ForskningVariabellister/LPR_SKSOPR%20-%20Landspatientregistret%20-%20operationer.html</t>
  </si>
  <si>
    <t>PSYK_DIAG</t>
  </si>
  <si>
    <t>PSYK_ADM</t>
  </si>
  <si>
    <t>https://www.dst.dk/extranet/ForskningVariabellister/PSYK_ADM%20-%20Landspatientregistret%20psykiatri%20-%20administrative%20oplysninger.html</t>
  </si>
  <si>
    <t>https://www.dst.dk/extranet/ForskningVariabellister/PSYK_DIAG%20-%20Landspatientregistret%20psykiatri%20-%20diagnoser.html</t>
  </si>
  <si>
    <t>https://www.dst.dk/extranet/ForskningVariabellister/UDFK%20-%20Grundskolekarakterer.html</t>
  </si>
  <si>
    <t>https://www.dst.dk/extranet/ForskningVariabellister/UDG%20-%20Karaktergennemsnit%20p%C3%A5%20afsluttede%20gymnasielle-%20SOSU-%20PGU-%20og%20professionsbachelor%20uddannelser.html</t>
  </si>
  <si>
    <t>LEVERANCEDATO</t>
  </si>
  <si>
    <t>Sigtelser for mindreårige</t>
  </si>
  <si>
    <t>Charges for minors</t>
  </si>
  <si>
    <t>https://www.dst.dk/extranet/ForskningVariabellister/KRMS%20-%20Sigtelser%20for%20mindre%C3%A5rige.html</t>
  </si>
  <si>
    <t>MOR_ID (PNRM)</t>
  </si>
  <si>
    <t>FAR_ID (PNRF)</t>
  </si>
  <si>
    <t>CIVILSTAND</t>
  </si>
  <si>
    <t>FOEDDT</t>
  </si>
  <si>
    <t>Birth date</t>
  </si>
  <si>
    <t>HERKOMST</t>
  </si>
  <si>
    <t>INDT4</t>
  </si>
  <si>
    <t>STATSBORGERSKAB</t>
  </si>
  <si>
    <t>EJERNR</t>
  </si>
  <si>
    <t>EJSTAT</t>
  </si>
  <si>
    <t xml:space="preserve">CPR-SENR - Personnummer/selskabsnummer </t>
  </si>
  <si>
    <t>Ejerstatuskode</t>
  </si>
  <si>
    <t>LBEJD</t>
  </si>
  <si>
    <t>LEJEKOD</t>
  </si>
  <si>
    <t>Løbenummer</t>
  </si>
  <si>
    <t>Lejekode</t>
  </si>
  <si>
    <t>EGENDOMSNUMMER</t>
  </si>
  <si>
    <t>ejendomsnummer</t>
  </si>
  <si>
    <t>FAMANTALFSKATTEPLIGTIGE</t>
  </si>
  <si>
    <t>FAMBOERNETILSKUD</t>
  </si>
  <si>
    <t>FAMBOLIGSTOETTE</t>
  </si>
  <si>
    <t>FAMEJDSKAT_EJERBOLIG</t>
  </si>
  <si>
    <t>FAMEJDSKAT_LEJERBOLIG</t>
  </si>
  <si>
    <t>FAMEJENDOMSVURDERING</t>
  </si>
  <si>
    <t>FAMFORMREST_NY05</t>
  </si>
  <si>
    <t>FAMFORMUEAKTIVER</t>
  </si>
  <si>
    <t>FAMGAELDIALT</t>
  </si>
  <si>
    <t>FAMLEJEV_EGEN_BOLIG</t>
  </si>
  <si>
    <t>FAMLOENMV_13</t>
  </si>
  <si>
    <t>FAMOFF_OVERFORSEL_13</t>
  </si>
  <si>
    <t>FAMOVRIG_OVERFORSEL_13</t>
  </si>
  <si>
    <t>FAMSKATPLIGTINDK</t>
  </si>
  <si>
    <t>FAMSU</t>
  </si>
  <si>
    <t>FAMTYPE</t>
  </si>
  <si>
    <t>FAMVIRKOVERSKUD_13</t>
  </si>
  <si>
    <t>Antal fuldt skattepligtige voksne i familien</t>
  </si>
  <si>
    <t>Børnetilskud og familieydelser til familien</t>
  </si>
  <si>
    <t>Boligstøtte udbetalt til familien</t>
  </si>
  <si>
    <t>Ejendomsskat for boligejere</t>
  </si>
  <si>
    <t>Ejendomsskat for lejere</t>
  </si>
  <si>
    <t>Kontant ejendomsværdi</t>
  </si>
  <si>
    <t>Familiens nettorestformue ultimo året, ekskl. Pensionsformuer</t>
  </si>
  <si>
    <t>Familiens samlede aktiver</t>
  </si>
  <si>
    <t>Familiens passiver</t>
  </si>
  <si>
    <t>Lønindkomst i alt i familien</t>
  </si>
  <si>
    <t>Familiens offentlige overførsler</t>
  </si>
  <si>
    <t>Øvrige overførselsindkomster i familien</t>
  </si>
  <si>
    <t>Skattepligtig indkomst for familien</t>
  </si>
  <si>
    <t>Stipendier fra Statens Uddannelsesstøtte - SU udbetalt til familien</t>
  </si>
  <si>
    <t>familietype</t>
  </si>
  <si>
    <t>Familiens samlede overskud af selvstændig virksomhed efter virksomhedens renteudgifter</t>
  </si>
  <si>
    <t>NEDL</t>
  </si>
  <si>
    <t>Nedlæggelsesdato</t>
  </si>
  <si>
    <t>UDDF</t>
  </si>
  <si>
    <t>HF_VTIL</t>
  </si>
  <si>
    <t>Tidspunkt for, hvornår uddannelse mister sin gyldighed som højeste udd</t>
  </si>
  <si>
    <t>Time when education loses its validity as the highest education</t>
  </si>
  <si>
    <t>Højeste fuldførte uddannelse (forløb)</t>
  </si>
  <si>
    <t>Highest completed education (course)</t>
  </si>
  <si>
    <t>https://dst.dk/extranet/ForskningVariabellister/UDDF%20-%20H%C3%B8jeste%20fuldf%C3%B8rte%20uddannelse%20(forl%C3%B8b).html</t>
  </si>
  <si>
    <t>Family type</t>
  </si>
  <si>
    <t>Husstandens sammensætning</t>
  </si>
  <si>
    <t>Household composition</t>
  </si>
  <si>
    <t>BELIGKOM</t>
  </si>
  <si>
    <t>SPC_SLUT</t>
  </si>
  <si>
    <t>SPC_START</t>
  </si>
  <si>
    <t>Dato for afslutning af det aktuelle specielundervisningstiltag</t>
  </si>
  <si>
    <t>Dato for påbegyndelse af det aktuelle specielundervisningstiltag</t>
  </si>
  <si>
    <t>BEDOEMMELSESFORM</t>
  </si>
  <si>
    <t>FAGKODE</t>
  </si>
  <si>
    <t>KARAKTERAARSAG</t>
  </si>
  <si>
    <t>KLASSETYPE</t>
  </si>
  <si>
    <t>PRIVATISTER</t>
  </si>
  <si>
    <t>PROEVEART</t>
  </si>
  <si>
    <t>Angiver årsag for udeblivelse ved prøve</t>
  </si>
  <si>
    <t>Privatist</t>
  </si>
  <si>
    <t>Prøveart</t>
  </si>
  <si>
    <t>Bedømmelsesform</t>
  </si>
  <si>
    <t>Evaluation type</t>
  </si>
  <si>
    <t>Subject code</t>
  </si>
  <si>
    <t>Fagkode</t>
  </si>
  <si>
    <t>Årsag for udeblivelse ved prøve</t>
  </si>
  <si>
    <t>Cause of absence from test</t>
  </si>
  <si>
    <t>Type of Class</t>
  </si>
  <si>
    <t>Independent students</t>
  </si>
  <si>
    <t>Type of test</t>
  </si>
  <si>
    <t>BOERNFB</t>
  </si>
  <si>
    <t>BOERNSB</t>
  </si>
  <si>
    <t>Børnepasning 0-5 årige (Indskrevne Børn)</t>
  </si>
  <si>
    <t>Børnepasning over 5 år (Indskrevne Børn)</t>
  </si>
  <si>
    <t>Childcare 0-5 years (enrolled Children)</t>
  </si>
  <si>
    <t>Childcare over 5 years (enrolled Children)</t>
  </si>
  <si>
    <t>https://www.dst.dk/extranet/ForskningVariabellister/BOERNFB%20-%20B%C3%B8rnepasning%200-5%20%C3%A5rige%20(Indskrevne%20B%C3%B8rn).html</t>
  </si>
  <si>
    <t>https://www.dst.dk/extranet/ForskningVariabellister/BOERNSB%20-%20B%C3%B8rnepasning%20over%205%20%C3%A5r%20(Indskrevne%20B%C3%B8rn).html</t>
  </si>
  <si>
    <t>BORN_VFRA</t>
  </si>
  <si>
    <t>BORN_VTIL</t>
  </si>
  <si>
    <t>FULDTID_BORN</t>
  </si>
  <si>
    <t>PASNINGSTILBUD</t>
  </si>
  <si>
    <t>TIMER</t>
  </si>
  <si>
    <t>ALDER_OKT</t>
  </si>
  <si>
    <t>EJER2</t>
  </si>
  <si>
    <t>INSTNRBP</t>
  </si>
  <si>
    <t>INSTTYPE2</t>
  </si>
  <si>
    <t>SKOLE_KODE</t>
  </si>
  <si>
    <t>Indmeldelsestidspunkt</t>
  </si>
  <si>
    <t>Udmeldelsestidspunkt</t>
  </si>
  <si>
    <t>Barnets fuldtidsgrad/tilknytning til institutionen</t>
  </si>
  <si>
    <t>En kategori for pasningstilbud</t>
  </si>
  <si>
    <t>Kommunalt angivet pasningstimer</t>
  </si>
  <si>
    <t>Alder pr. 1 oktober</t>
  </si>
  <si>
    <t>Ejer2</t>
  </si>
  <si>
    <t>Insttype2</t>
  </si>
  <si>
    <t>Kommunekode fra folkeregisteradressen</t>
  </si>
  <si>
    <t>Registration time</t>
  </si>
  <si>
    <t>Resignation Time</t>
  </si>
  <si>
    <t>The child's full-time degree/affiliation with the institution</t>
  </si>
  <si>
    <t>Kategori for pasningstilbud</t>
  </si>
  <si>
    <t>Day care category</t>
  </si>
  <si>
    <t>Care hours, stated by municipality</t>
  </si>
  <si>
    <t>Age on October 1st</t>
  </si>
  <si>
    <t>CVR number</t>
  </si>
  <si>
    <t>Institution type</t>
  </si>
  <si>
    <t>Institutionstype (SFO, klub eller fritidshjem)</t>
  </si>
  <si>
    <t>Municipal code from the national register address</t>
  </si>
  <si>
    <t>School code</t>
  </si>
  <si>
    <t>ANSDAGE_2008</t>
  </si>
  <si>
    <t>Antal dage i jobbet</t>
  </si>
  <si>
    <t>TYPE_2008</t>
  </si>
  <si>
    <t>E_FAELLE_ID</t>
  </si>
  <si>
    <t>Antal E-familier i husstanden</t>
  </si>
  <si>
    <t>Referencetidspunkt eller -periode</t>
  </si>
  <si>
    <t>ADRESSE_ID</t>
  </si>
  <si>
    <t>Bopælsadresse_id</t>
  </si>
  <si>
    <t>E_fælle</t>
  </si>
  <si>
    <t>Moduldata version</t>
  </si>
  <si>
    <t>BEFADR</t>
  </si>
  <si>
    <t>BEFBOP</t>
  </si>
  <si>
    <t>ADR_RFRA</t>
  </si>
  <si>
    <t>Adressedato gældende fra (registerdato)</t>
  </si>
  <si>
    <t>ADR_VFRA</t>
  </si>
  <si>
    <t>Adressedato - gældende fra (hændelsesdato)</t>
  </si>
  <si>
    <t>ADR_VTIL</t>
  </si>
  <si>
    <t>Adressedato - gældende til (hændelsesdato)</t>
  </si>
  <si>
    <t>BOP_AJOUR</t>
  </si>
  <si>
    <t>Ajourføringsdato for flytning</t>
  </si>
  <si>
    <t>BOP_RFRA</t>
  </si>
  <si>
    <t>Registreringsdato i PSD</t>
  </si>
  <si>
    <t>BOP_VTIL</t>
  </si>
  <si>
    <t>Dato for afgang (fraflytning, udvandring, forsvinding, dødsfald).</t>
  </si>
  <si>
    <t>DAR</t>
  </si>
  <si>
    <t>DARSTATUS</t>
  </si>
  <si>
    <t>EJERLAVKODE</t>
  </si>
  <si>
    <t>IKRAFTTRÆDELSE</t>
  </si>
  <si>
    <t>KOMMUNENAVN</t>
  </si>
  <si>
    <t>Kommunenavn</t>
  </si>
  <si>
    <t>LANDSDELSNAVN</t>
  </si>
  <si>
    <t>LANDSDELSNUTS3</t>
  </si>
  <si>
    <t>MATRIKELNR</t>
  </si>
  <si>
    <t>NEDLAGT</t>
  </si>
  <si>
    <t>OPSTILLINGSKREDSKODE</t>
  </si>
  <si>
    <t>OPSTILLINGSKREDSNAVN</t>
  </si>
  <si>
    <t>POLITIKREDSKODE</t>
  </si>
  <si>
    <t>POLITIKREDSNAVN</t>
  </si>
  <si>
    <t>POSTNRNAVN</t>
  </si>
  <si>
    <t>REGIONSKODE</t>
  </si>
  <si>
    <t>REGIONSNAVN</t>
  </si>
  <si>
    <t>RETSKREDSKODE</t>
  </si>
  <si>
    <t>RETSKREDSNAVN</t>
  </si>
  <si>
    <t>SOGNENAVN</t>
  </si>
  <si>
    <t>Sognenavn</t>
  </si>
  <si>
    <t>STORKREDSNAVN</t>
  </si>
  <si>
    <t>STORKREDSNUMMER</t>
  </si>
  <si>
    <t>VALGLANDSDELSBOGSTAV</t>
  </si>
  <si>
    <t>VALGLANDSDELSNAVN</t>
  </si>
  <si>
    <t>ZONE</t>
  </si>
  <si>
    <t>Discontinued</t>
  </si>
  <si>
    <t>Danmarks Adresseregister</t>
  </si>
  <si>
    <t>Adresses in Denmark</t>
  </si>
  <si>
    <t>https://www.dst.dk/extranet/ForskningVariabellister/DAR%20-%20Danmarks%20adresseregister.html</t>
  </si>
  <si>
    <t>Adresseregister</t>
  </si>
  <si>
    <t>Bopælsændringer</t>
  </si>
  <si>
    <t>Adress register</t>
  </si>
  <si>
    <t>Adress changes</t>
  </si>
  <si>
    <t>https://www.dst.dk/extranet/ForskningVariabellister/BEFADR%20-%20Adresseregister.html</t>
  </si>
  <si>
    <t>https://www.dst.dk/extranet/ForskningVariabellister/BEFBOP%20-%20Bop%C3%A6ls%C3%A6ndringer.html</t>
  </si>
  <si>
    <t>DA</t>
  </si>
  <si>
    <t>smodt</t>
  </si>
  <si>
    <t>Smodt 1-24</t>
  </si>
  <si>
    <t>PSYK_PERS</t>
  </si>
  <si>
    <t>PSYK_PSYKIO</t>
  </si>
  <si>
    <t>C_PERSKAT1</t>
  </si>
  <si>
    <t>Personale indraget i psykiatrisk besøg</t>
  </si>
  <si>
    <t>C_PERSKAT2</t>
  </si>
  <si>
    <t>C_PERSKAT3</t>
  </si>
  <si>
    <t>C_PSYKYD</t>
  </si>
  <si>
    <t>Ambulant psykiatrisk ydelse</t>
  </si>
  <si>
    <t>C_YDSTED</t>
  </si>
  <si>
    <t>Sted for ambulant psykiatrisk ydelse</t>
  </si>
  <si>
    <t>Dato for ambulant psykiatrisk besøg</t>
  </si>
  <si>
    <t>C_INDFRA</t>
  </si>
  <si>
    <t>C_INDVILK</t>
  </si>
  <si>
    <t>C_UDTIL</t>
  </si>
  <si>
    <t>Landspatientregistret psykiatri ambulante besøg</t>
  </si>
  <si>
    <t>The Danish National Patient Register psychiatric outpatient visits</t>
  </si>
  <si>
    <t>https://www.dst.dk/extranet/ForskningVariabellister/PSYK_PERS%20-%20Landspatientregistret%20psykiatri%20-%20oplysninger%20om%20ambulante%20bes%C3%B8g.html</t>
  </si>
  <si>
    <t>Landspatientregistret psykiatri særlige oplysninger</t>
  </si>
  <si>
    <t>The Danish National Patient Register psychiatric special information</t>
  </si>
  <si>
    <t>https://www.dst.dk/extranet/ForskningVariabellister/PSYK_PSYKIO%20-%20Landspatientregistret%20psykiatri%20-%20s%C3%A6rlige%20psykiatrisk%20oplysninger.html</t>
  </si>
  <si>
    <t>AFG_GER9</t>
  </si>
  <si>
    <t>Gerningskode nicifret</t>
  </si>
  <si>
    <t>Code of the criminal act (nine digits)</t>
  </si>
  <si>
    <t>Formerly: ORGTILH - Organisationstilhørsforhold</t>
  </si>
  <si>
    <t>OMR_KODE</t>
  </si>
  <si>
    <t>Områdekode</t>
  </si>
  <si>
    <t>Områdekoden angiver, hvilken kilde dataindberetningerne kommer fra</t>
  </si>
  <si>
    <t>From which source</t>
  </si>
  <si>
    <t>ANB_AAR</t>
  </si>
  <si>
    <t>Anbringelsesaar</t>
  </si>
  <si>
    <t>https://www.dst.dk/extranet/ForskningVariabellister/BUAS%20-%20B%C3%B8rn%20og%20unge%20anbragte%20status.html</t>
  </si>
  <si>
    <t>https://www.dst.dk/extranet/ForskningVariabellister/BEF%20-%20Befolkningen.html</t>
  </si>
  <si>
    <t>BEFADR - Adresseregister (dst.dk)</t>
  </si>
  <si>
    <t>BEFBOP - Bopælsændringer (dst.dk)</t>
  </si>
  <si>
    <t>BOERNFB - Børnepasning 0-5 årige (Indskrevne Børn) (dst.dk)</t>
  </si>
  <si>
    <t>BOERNSB - Børnepasning over 5 år (Indskrevne Børn) (dst.dk)</t>
  </si>
  <si>
    <t>DAR - Danmarks adresseregister (dst.dk)</t>
  </si>
  <si>
    <t>PSYK_PSYKIO - Landspatientregistret psykiatri - særlige psykiatrisk oplysninger (dst.dk)</t>
  </si>
  <si>
    <t>https://www.dst.dk/extranet/ForskningVariabellister/UDG%20-%20UDG%20Karakterer%20for%20afsluttede%20uddannelser.html</t>
  </si>
  <si>
    <t>https://www.dst.dk/extranet/ForskningVariabellister/UDGK%20-%20Enkeltfag%20fra%20gymnasiale%20uddannelser..html</t>
  </si>
  <si>
    <t>EJER_BP</t>
  </si>
  <si>
    <t>Ejerform</t>
  </si>
  <si>
    <t>LPR_F_DIAGNOSER</t>
  </si>
  <si>
    <t>diagnosekode</t>
  </si>
  <si>
    <t>diagnosekode_parent</t>
  </si>
  <si>
    <t>Diagnosekode som tillægskoden vedrører</t>
  </si>
  <si>
    <t>diagnosetype</t>
  </si>
  <si>
    <t>diagnosetype_parent</t>
  </si>
  <si>
    <t>Diagnosetype for diagnosekode som tillægskoden vedrører</t>
  </si>
  <si>
    <t>dw_ek_kontakt</t>
  </si>
  <si>
    <t>Primærnøgle for den kontakt diagnosen tilhører</t>
  </si>
  <si>
    <t>senere_afkraeftet</t>
  </si>
  <si>
    <t>Markør for om diagnosen senere er afkræftet (0/1)</t>
  </si>
  <si>
    <t>afslutningsmaade</t>
  </si>
  <si>
    <t>Afslutningsmåde for forløbet, kode</t>
  </si>
  <si>
    <t>alder_dage_slut</t>
  </si>
  <si>
    <t>Borgerens alder i dage ved dato_slut</t>
  </si>
  <si>
    <t>alder_dage_start</t>
  </si>
  <si>
    <t>Borgerens alder i dage ved dato_start</t>
  </si>
  <si>
    <t>alder_slut</t>
  </si>
  <si>
    <t>Borgerens alder ved dato_slut</t>
  </si>
  <si>
    <t>alder_start</t>
  </si>
  <si>
    <t>Borgerens alder ved dato_start</t>
  </si>
  <si>
    <t>Borgerens CPR-nummer</t>
  </si>
  <si>
    <t>dato_henvisning</t>
  </si>
  <si>
    <t>dato_indberetning</t>
  </si>
  <si>
    <t>Indbretningsdato</t>
  </si>
  <si>
    <t>dato_slut</t>
  </si>
  <si>
    <t>Slutdato for forløbet</t>
  </si>
  <si>
    <t>dato_start</t>
  </si>
  <si>
    <t>Startdato for forløbet</t>
  </si>
  <si>
    <t>dw_ek_forloeb</t>
  </si>
  <si>
    <t>Primærnøgle for forløbet</t>
  </si>
  <si>
    <t>dw_ek_helbredsforloeb</t>
  </si>
  <si>
    <t>Primærnøgle for det helbredsforløb forløbet indgår i</t>
  </si>
  <si>
    <t>enhedstype_ans</t>
  </si>
  <si>
    <t>Enhedstype for forløbsansvarlige SOR-enhed, tekst</t>
  </si>
  <si>
    <t>enhedstype_hen</t>
  </si>
  <si>
    <t>Enhedstype for henvisende SOR-enhed, tekst</t>
  </si>
  <si>
    <t>enhedstype_ind</t>
  </si>
  <si>
    <t>Enhedstype for indberettende SOR-enhed, tekst</t>
  </si>
  <si>
    <t>forloeblabel</t>
  </si>
  <si>
    <t>Forløblabel, kode</t>
  </si>
  <si>
    <t>henvisning_fritvalg</t>
  </si>
  <si>
    <t>Oplysning om frit sygehusvalg ved henvisning til forløb, kode</t>
  </si>
  <si>
    <t>henvisningsmaade</t>
  </si>
  <si>
    <t>Henvisningsmåde, kode</t>
  </si>
  <si>
    <t>henvisningsaarsag</t>
  </si>
  <si>
    <t>Henvisningsårsag, kode</t>
  </si>
  <si>
    <t>hovedspeciale_ans</t>
  </si>
  <si>
    <t>Hovedspeciale for forløbsansvarlige SOR-enhed, tekst</t>
  </si>
  <si>
    <t>hovedspeciale_hen</t>
  </si>
  <si>
    <t>Hovedspeciale for den henvisende SOR-enhed, tekst</t>
  </si>
  <si>
    <t>hovedspeciale_ind</t>
  </si>
  <si>
    <t>Hovedspeciale for indberettende SOR-enhed, tekst</t>
  </si>
  <si>
    <t>koen</t>
  </si>
  <si>
    <t>Borgerens køn</t>
  </si>
  <si>
    <t>lpr_entity_id</t>
  </si>
  <si>
    <t>Koblingsnøgle til det kildesystem forløbsindberetningen stammer fra. 
Nøglen matcher variablen forlob_vaerdi i LPR3-baseret DRG</t>
  </si>
  <si>
    <t>region_ans</t>
  </si>
  <si>
    <t>Regionskode for forløbsansvarlige SOR-enhed</t>
  </si>
  <si>
    <t>region_hen</t>
  </si>
  <si>
    <t>Regionskode for henvisende SOR-enhed</t>
  </si>
  <si>
    <t>region_ind</t>
  </si>
  <si>
    <t>Regionskode for indberettende SOR-enhed</t>
  </si>
  <si>
    <t>shak_afd_ans</t>
  </si>
  <si>
    <t>SHAK-sygehusafdelingskode svarende til forløbsansvarlige SOR-enhed (6 cifre). 
Ikke udfyldt for nye SOR-enheder</t>
  </si>
  <si>
    <t>shak_afd_hen</t>
  </si>
  <si>
    <t>SHAK-sygehusafdelingskode svarende til henvisende SOR-enhed (6 cifre)</t>
  </si>
  <si>
    <t>shak_afd_ind</t>
  </si>
  <si>
    <t>SHAK-sygehusafdelingskode svarende til den indberettende SOR-enhed (6 cifre)</t>
  </si>
  <si>
    <t>shak_afs_ans</t>
  </si>
  <si>
    <t>SHAK-sygehusafsnitskode svarende til forløbsansvarlige SOR-enhed (7 cifre). 
Ikke udfyldt for nye SOR-enheder</t>
  </si>
  <si>
    <t>shak_afs_hen</t>
  </si>
  <si>
    <t>SHAK-sygehusafsnitskode svarende til henvisende SOR-enhed (7 cifre)</t>
  </si>
  <si>
    <t>shak_afs_ind</t>
  </si>
  <si>
    <t>SHAK-sygehusafsnitskode svarende til den indberettende SOR-enhed (7 cifre)</t>
  </si>
  <si>
    <t>shak_sgh_ans</t>
  </si>
  <si>
    <t>SHAK-sygehuskode svarende til forløbsansvarlige SOR-enhed (4 cifre). 
Ikke udfyldt for nye SOR-enheder</t>
  </si>
  <si>
    <t>shak_sgh_hen</t>
  </si>
  <si>
    <t>SHAK-sygehuskode svarende til henvisende SOR-enhed (4 cifre)</t>
  </si>
  <si>
    <t>shak_sgh_ind</t>
  </si>
  <si>
    <t>SHAK-sygehuskode svarende til den indberettende SOR-enhed (4 cifre)</t>
  </si>
  <si>
    <t>sorenhed_ans</t>
  </si>
  <si>
    <t>SOR-kode for forløbsansvarlig SOR-enhed</t>
  </si>
  <si>
    <t>sorenhed_hen</t>
  </si>
  <si>
    <t>SOR-kode for henvisende SOR-enhed</t>
  </si>
  <si>
    <t>sorenhed_ind</t>
  </si>
  <si>
    <t>SOR-kode for indberettende SOR-enhed</t>
  </si>
  <si>
    <t>tidspunkt_henvisning</t>
  </si>
  <si>
    <t>Henvisningstidspunkt</t>
  </si>
  <si>
    <t>tidspunkt_indberetning</t>
  </si>
  <si>
    <t>Indberetningstidspunkt</t>
  </si>
  <si>
    <t>tidspunkt_slut</t>
  </si>
  <si>
    <t>Sluttidspunkt for forløbet</t>
  </si>
  <si>
    <t>tidspunkt_start</t>
  </si>
  <si>
    <t>Starttidspunkt for forløbet</t>
  </si>
  <si>
    <t>Slutdato for helbredsforløbet</t>
  </si>
  <si>
    <t>Startdato for helbredsforløbet</t>
  </si>
  <si>
    <t>Primærnøgle for forløb som indgår i helbredsforløbet</t>
  </si>
  <si>
    <t>dw_ek_forloeb_forrige</t>
  </si>
  <si>
    <t>Primærnøgle for det forløb som forløbet refererer tilbage til i helbredsforløbet</t>
  </si>
  <si>
    <t xml:space="preserve">Primærnøgle for helbredsforløbet </t>
  </si>
  <si>
    <t>fejl_forloeb_forrige</t>
  </si>
  <si>
    <t>Markør for, om det forrige forløb ikke indgår i datamodellen 
(på grund af indberetningsfejl eller fordi forløbet er slettet)</t>
  </si>
  <si>
    <t>helbredsforloeblabel</t>
  </si>
  <si>
    <t>Label for helbredsforløbet (overført fra sidste forløb i helbredsforløbet)</t>
  </si>
  <si>
    <t>indirekte_fejl_helbredsforloeb</t>
  </si>
  <si>
    <t>Markør for, om et eller flere af forløbene i helbredsforløbet 
ikke indgår i datamodellen (på grund af indberetningsfejl på forløbet)</t>
  </si>
  <si>
    <t>referencehierarki</t>
  </si>
  <si>
    <t>Forløbets nummer i den referencesekvens  som udgør helbredsforløbet. 
Flere forløb kan have samme nummer i referencehierarkiet, da flere forløb
kan referere tilbage til det samme forløb 
(der kan være huller i hierarkiet hvis indirekte_fejl_helbredsforloeb=1)</t>
  </si>
  <si>
    <t>referencemaade</t>
  </si>
  <si>
    <t>Referencemåde for de enkelte forløb i helbredsforløbet. 
Indeholder kun referencemåderne ALAA01 og ALAA03</t>
  </si>
  <si>
    <t>Sluttidspunkt for helbredsforløbet</t>
  </si>
  <si>
    <t>Starttidspunkt for helbredsforløbet</t>
  </si>
  <si>
    <t>Primærnøgle for forløbet. Variablen er kun udfyldt for tillægskoder
til henvisningsårsager knyttet til forløb</t>
  </si>
  <si>
    <t>tillaegskode</t>
  </si>
  <si>
    <t>Tillægskode til henvisningsårsag</t>
  </si>
  <si>
    <t>aktionsdiagnose</t>
  </si>
  <si>
    <t>Kontaktens aktionsdiagnose</t>
  </si>
  <si>
    <t>dato_behandling_start</t>
  </si>
  <si>
    <t>Startdato for behandling</t>
  </si>
  <si>
    <t>Dato for seneste opdatering af indberetningen</t>
  </si>
  <si>
    <t>Slutdato for kontakten</t>
  </si>
  <si>
    <t>Startdato for kontakten</t>
  </si>
  <si>
    <t>Primærnøgle for det forløb kontakten indgår i</t>
  </si>
  <si>
    <t>Primærnøgle for kontakten</t>
  </si>
  <si>
    <t>Enhedstype for kontaktansvarlige SOR-enhed, tekst</t>
  </si>
  <si>
    <t>Enhedstype for indberettende SOR-enhed</t>
  </si>
  <si>
    <t xml:space="preserve">Oplysning om frit sygehusvalg ved henvisning </t>
  </si>
  <si>
    <t>Henvisningsårsag</t>
  </si>
  <si>
    <t>Hovedspeciale for kontaktansvarlige SOR-enhed, tekst</t>
  </si>
  <si>
    <t>Hovedspeciale for henvisende SOR-enhed, tekst</t>
  </si>
  <si>
    <t>Hovedspeciale for den indberettende SOR-enhed</t>
  </si>
  <si>
    <t>kontakttype</t>
  </si>
  <si>
    <t>Kontakttype (oplysning om fysisk fremmøde eller anden kontakttype)</t>
  </si>
  <si>
    <t>kontaktaarsag</t>
  </si>
  <si>
    <t>Koblingsnøgle til det kildesystem kontaktindberetningen stammer fra. 
Nøglen matcher variablen kontakt_vaerdi i LPR3-baseret DRG</t>
  </si>
  <si>
    <t>prioritet</t>
  </si>
  <si>
    <t>Prioritet for kontakten</t>
  </si>
  <si>
    <t>Regionskode for kontaktansvarlige SOR-enhed</t>
  </si>
  <si>
    <t>SHAK-sygehusafdelingskode svarende til kontaktansvarlige SOR-enhed (6 cifre). 
Ikke udfyldt for nye SOR-enheder</t>
  </si>
  <si>
    <t>SHAK-sygehusafdelingskode svarende til henvisende SOR-enhed (6 cifre). 
Ikke udfyldt for nye SOR-enheder</t>
  </si>
  <si>
    <t>SHAK-sygehusafdelingskode svarende til den indberettende SOR-enhed (6 cifre).
Ikke udfyldt for nye SOR-enheder</t>
  </si>
  <si>
    <t>SHAK-sygehusafsnitskode svarende til kontaktansvarlige SOR-enhed (7 cifre). 
Ikke udfyldt for nye SOR-enheder</t>
  </si>
  <si>
    <t>SHAK-sygehusafsnitskode svarende til henvisende SOR-enhed (7 cifre). 
Ikke udfyldt for nye SOR-enheder</t>
  </si>
  <si>
    <t>SHAK-sygehusafsnitskode svarende til den indberettende SOR-enhed (7 cifre).
Ikke udfyldt for nye SOR-enheder</t>
  </si>
  <si>
    <t>SHAK-sygehuskode svarende til kontaktansvarlige SOR-enhed (4 cifre). 
Ikke udfyldt for nye SOR-enheder</t>
  </si>
  <si>
    <t>SHAK-sygehuskode svarende til henvisende SOR-enhed (4 cifre). 
Ikke udfyldt for nye SOR-enheder</t>
  </si>
  <si>
    <t>SHAK-sygehuskode svarende til den indberettende SOR-enhed (4 cifre). 
Ikke udfyldt for nye SOR-enheder</t>
  </si>
  <si>
    <t>SOR-kode for kontaktansvarlige SOR-enhed</t>
  </si>
  <si>
    <t>Indberettende SOR-enhed</t>
  </si>
  <si>
    <t>tidspunkt_behandling_start</t>
  </si>
  <si>
    <t>Starttidspunkt for behandling</t>
  </si>
  <si>
    <t>Tidspunkt for seneste opdatering af indberetningen</t>
  </si>
  <si>
    <t>Sluttidspunkt for kontakten</t>
  </si>
  <si>
    <t>Starttidspunkt for kontakten</t>
  </si>
  <si>
    <t>cpr_barn</t>
  </si>
  <si>
    <t>Barnets CPR-nummer</t>
  </si>
  <si>
    <t>cpr_mor</t>
  </si>
  <si>
    <t>Moderens CPR-nummer</t>
  </si>
  <si>
    <t>dato_start_barn</t>
  </si>
  <si>
    <t>Startdato for barnets forløb i morbarnforløbet</t>
  </si>
  <si>
    <t>dw_ek_forloeb_barn</t>
  </si>
  <si>
    <t>Primærnøgle for barnets forløb i morbarnforløbet</t>
  </si>
  <si>
    <t>dw_ek_forloeb_mor</t>
  </si>
  <si>
    <t>Primærnøgle for moderens forløb i morbarnforløbet</t>
  </si>
  <si>
    <t>dw_ek_morbarnforloeb</t>
  </si>
  <si>
    <t>Primærnøgle for morbarnforløb</t>
  </si>
  <si>
    <t>forloeblabel_barn</t>
  </si>
  <si>
    <t>Label for barnets forløb i morbarnforløbet</t>
  </si>
  <si>
    <t>forloeblabel_mor</t>
  </si>
  <si>
    <t>Label for moderens forløb i morbarnforløbet</t>
  </si>
  <si>
    <t>koen_barn</t>
  </si>
  <si>
    <t>Barnets køn</t>
  </si>
  <si>
    <t>dato_lukket</t>
  </si>
  <si>
    <t>Dato for ophør</t>
  </si>
  <si>
    <t>gyldig_fra</t>
  </si>
  <si>
    <t>Startdato for rækkens gyldighedsperiode (obs: gyldig_fra overruler gyldig_til ved overlap)</t>
  </si>
  <si>
    <t>gyldig_til</t>
  </si>
  <si>
    <t>Slutdato for rækkens gyldighedsperiode (31DEC9999 = fortsat gyldig)</t>
  </si>
  <si>
    <t>hovedspeciale</t>
  </si>
  <si>
    <t>Hovedspeciale, tekst</t>
  </si>
  <si>
    <t>institutionsejer</t>
  </si>
  <si>
    <t>SOR-kode for Institutionsejer 
(SOR-enhed med overordnet politisk/økonomisk ansvar for sundhedsinstitutionen)</t>
  </si>
  <si>
    <t>institutionsejer_type</t>
  </si>
  <si>
    <t>Institutionsejers type, tekst 
(stat/region/kommune/privat/ukendt)</t>
  </si>
  <si>
    <t>kodetype</t>
  </si>
  <si>
    <t>Markør for kodetype (SOR/SHAK/YDER)</t>
  </si>
  <si>
    <t>org_enhed_niveau1</t>
  </si>
  <si>
    <t>SOR-kode for organisatorisk SOR-enhed på niveau 1 
(SOR-enhed med direkte ansvar overfor sundhedsinstitutionen)</t>
  </si>
  <si>
    <t>org_enhed_niveau2</t>
  </si>
  <si>
    <t xml:space="preserve">SOR-kode for organisatorisk SOR-enhed på niveau 2 </t>
  </si>
  <si>
    <t>org_enhed_niveau3</t>
  </si>
  <si>
    <t>SOR-kode for organisatorisk SOR-enhed på niveau 3</t>
  </si>
  <si>
    <t>org_enhed_niveau4</t>
  </si>
  <si>
    <t>SOR-kode for organisatorisk SOR-enhed på niveau 4</t>
  </si>
  <si>
    <t>org_enhed_niveau5</t>
  </si>
  <si>
    <t xml:space="preserve">SOR-kode for organisatorisk SOR-enhed på niveau 5 </t>
  </si>
  <si>
    <t>org_enhed_niveau6</t>
  </si>
  <si>
    <t>SOR-kode for organisatorisk SOR-enhed på niveau 6</t>
  </si>
  <si>
    <t>org_enhed_niveau7</t>
  </si>
  <si>
    <t>SOR-kode for organisatorisk SOR-enhed på niveau 7</t>
  </si>
  <si>
    <t>region</t>
  </si>
  <si>
    <t>Regionskode</t>
  </si>
  <si>
    <t>shak_afd</t>
  </si>
  <si>
    <t>SHAK-sygehusafdelingskode (6 cifre). Ikke udfyldt for nye SOR-enheder</t>
  </si>
  <si>
    <t>shak_afs</t>
  </si>
  <si>
    <t>SHAK-sygehusafsnitskode (7 cifre). Ikke udfyldt for nye SOR-enheder</t>
  </si>
  <si>
    <t>shak_sgh</t>
  </si>
  <si>
    <t>SHAK-sygehuskode(4 cifre). Ikke udfyldt for nye SOR-enheder</t>
  </si>
  <si>
    <t>sorenhed</t>
  </si>
  <si>
    <t>SOR-kode for SOR-enhed</t>
  </si>
  <si>
    <t>sorenhed_type</t>
  </si>
  <si>
    <t>SOR-enhedstype, tekst</t>
  </si>
  <si>
    <t>speciale_samlet</t>
  </si>
  <si>
    <t>Alle specialer (kommasepareret), tekst</t>
  </si>
  <si>
    <t>speciale2</t>
  </si>
  <si>
    <t>Andet speciale, tekst</t>
  </si>
  <si>
    <t>speciale3</t>
  </si>
  <si>
    <t>Tredje speciale, tekst</t>
  </si>
  <si>
    <t>speciale4</t>
  </si>
  <si>
    <t>Fjerde speciale, tekst</t>
  </si>
  <si>
    <t>speciale5</t>
  </si>
  <si>
    <t>Femte speciale, tekst</t>
  </si>
  <si>
    <t>speciale6</t>
  </si>
  <si>
    <t>Sjette speciale, tekst</t>
  </si>
  <si>
    <t>speciale7</t>
  </si>
  <si>
    <t>Syvende speciale, tekst</t>
  </si>
  <si>
    <t>speciale8</t>
  </si>
  <si>
    <t>Ottende speciale, tekst</t>
  </si>
  <si>
    <t>sundhedsinstitution</t>
  </si>
  <si>
    <t>SOR-kode for Sundhedsinstitution 
(SOR-enhed som er direkte ansvarlig overfor institutionsejeren)</t>
  </si>
  <si>
    <t>ydernummer</t>
  </si>
  <si>
    <t xml:space="preserve">Ydernummer </t>
  </si>
  <si>
    <t>Slutdato for proceduren</t>
  </si>
  <si>
    <t>Startdato for proceduren</t>
  </si>
  <si>
    <t>Primærnøgle for forløbet som proceduren tilhører. Er kun udfyldt for forløbsprocedurer</t>
  </si>
  <si>
    <t>Primærnøgle for kontakten som proceduren tilhører. Er kun udfyldt for kontaktprocedurer</t>
  </si>
  <si>
    <t>dw_ek_procedureregistrering</t>
  </si>
  <si>
    <t>Koblingsnøgle til tabellen betaler for procedurer med særskilt betaler eller forløbsprocedurer</t>
  </si>
  <si>
    <t>enhedstype_pro</t>
  </si>
  <si>
    <t>Enhedstype for producerende SOR-enhed, tekst</t>
  </si>
  <si>
    <t>hovedspeciale_pro</t>
  </si>
  <si>
    <t>Hovedspeciale for producerende SOR-enhed, tekst</t>
  </si>
  <si>
    <t>kontrast</t>
  </si>
  <si>
    <t>Oplysning om anvendt kontrast</t>
  </si>
  <si>
    <t>procedurekode</t>
  </si>
  <si>
    <t>Procedurekode</t>
  </si>
  <si>
    <t>procedurekode_parent</t>
  </si>
  <si>
    <t>Procedurekode som tillægskoden vedrører</t>
  </si>
  <si>
    <t>procedureregistrering_id</t>
  </si>
  <si>
    <t>Unik nøgle for den enkelte procedureregistrering. Viser hvilke procedurer, indikationer og tillægskoder der hører sammen i én procedureregistrering</t>
  </si>
  <si>
    <t>proceduretype</t>
  </si>
  <si>
    <t>Proceduretype (P= procedure, I=indikation, +=tillaegskode)</t>
  </si>
  <si>
    <t>proceduretype_parent</t>
  </si>
  <si>
    <t>Proceduretype for den procedurekode som tillægskoden vedrører (P= procedure, I=indikation)</t>
  </si>
  <si>
    <t>region_pro</t>
  </si>
  <si>
    <t>Regionskode for producerende SOR-enhed</t>
  </si>
  <si>
    <t>shak_afd_pro</t>
  </si>
  <si>
    <t>SHAK-sygehusafdelingskode svarende til producerende SOR-enhed (6 cifre). 
Ikke udfyldt for nye SOR-enheder</t>
  </si>
  <si>
    <t>shak_afs_pro</t>
  </si>
  <si>
    <t>SHAK-sygehusafsnitskode svarende til producerende SOR-enhed (7 cifre). 
Ikke udfyldt for nye SOR-enheder</t>
  </si>
  <si>
    <t>shak_sgh_pro</t>
  </si>
  <si>
    <t>SHAK-sygehuskode svarende til producerende SOR-enhed (4 cifre). 
Ikke udfyldt for nye SOR-enheder</t>
  </si>
  <si>
    <t>sorenhed_pro</t>
  </si>
  <si>
    <t>SOR-kode for den producerende SOR-enhed</t>
  </si>
  <si>
    <t>Sluttidspunkt for proceduren</t>
  </si>
  <si>
    <t>Starttidspunkt for proceduren</t>
  </si>
  <si>
    <t>Proceduretype (P= procedure, +=tillaegskode)</t>
  </si>
  <si>
    <t>Proceduretype for den procedurekode som tillægskoden vedrører (P= procedure)</t>
  </si>
  <si>
    <t>dato_resultat</t>
  </si>
  <si>
    <t>Dato for resultatets konstatering</t>
  </si>
  <si>
    <t>Primærnøgle for forløbet som resultatindberetningen tilhører. 
Er kun udfyldt for resultater trigget af registreringer på forløbet</t>
  </si>
  <si>
    <t>Primærnøgle for kontakten som resultatindberetningen tilhører. 
Er kun udfyldt for resultater trigget af registreringer på kontakten</t>
  </si>
  <si>
    <t>Enhedstype for SOR-enhed med ansvar for resultatindberetningen, tekst</t>
  </si>
  <si>
    <t>Hovedspeciale for  SOR-enhed med ansvar for resultatindberetningen, tekst</t>
  </si>
  <si>
    <t>indberetningsstatus</t>
  </si>
  <si>
    <t>Status for resultatindberetningen 
(inkomplet/komplet iht. de individuelle tidsmæssige krav til hver indberetningstype )</t>
  </si>
  <si>
    <t>indberetningstype</t>
  </si>
  <si>
    <t>Type af obligatorisk resultatindberetning</t>
  </si>
  <si>
    <t>Regionskode for  SOR-enhed med ansvar for resultatindberetningen</t>
  </si>
  <si>
    <t>resultatnummer</t>
  </si>
  <si>
    <t>Løbenummer for resultat (første resultat har resultatnummer = 0)</t>
  </si>
  <si>
    <t>resultattype</t>
  </si>
  <si>
    <t>Resultattype</t>
  </si>
  <si>
    <t>resultatvaerdi</t>
  </si>
  <si>
    <t>Resultatværdi</t>
  </si>
  <si>
    <t>SHAK-sygehusafdelingskode svarende til SOR-enhed med ansvar 
for resultatindberetningen (6 cifre). Ikke udfyldt for nye SOR-enheder</t>
  </si>
  <si>
    <t>SHAK-sygehusafsnitskode svarende til SOR-enhed med ansvar 
for resultatindberetningen (7 cifre). Ikke udfyldt for nye SOR-enheder</t>
  </si>
  <si>
    <t>SHAK-sygehuskode svarende til SOR-enhed med ansvar 
for resultatindberetningen (4 cifre). Ikke udfyldt for nye SOR-enheder</t>
  </si>
  <si>
    <t>SOR-enhed med ansvar for resultatindberetningen</t>
  </si>
  <si>
    <t>tidspunkt_resultat</t>
  </si>
  <si>
    <t>Tidspunkt for resultatets konstatering</t>
  </si>
  <si>
    <t>triggerkode</t>
  </si>
  <si>
    <t xml:space="preserve">Den diagnosekode, procedurekode eller kontaktårsag 
der har udløst den obligatoriske resultatindberetning. </t>
  </si>
  <si>
    <t>triggertype</t>
  </si>
  <si>
    <t xml:space="preserve">Markør for det objekt i indberetningen 
der har udløst den obligatoriske resultatindberetning. </t>
  </si>
  <si>
    <t>LPR_F_FORLOEB</t>
  </si>
  <si>
    <t>LPR_F_HELBREDSFORLOEB</t>
  </si>
  <si>
    <t>LPR_F_HENVISNING_TILLAEG</t>
  </si>
  <si>
    <t>LPR_F_KONTAKTER</t>
  </si>
  <si>
    <t>LPR_F_MORBARNFORLOEB</t>
  </si>
  <si>
    <t>LPR_F_ORGANISATIONER</t>
  </si>
  <si>
    <t>LPR_F_PROCEDURER_ANDRE</t>
  </si>
  <si>
    <t>LPR_F_PROCEDURER_KIRURGI</t>
  </si>
  <si>
    <t>LPR_F_RESULTATER</t>
  </si>
  <si>
    <t>The Danish National Patient Register (LPR3)</t>
  </si>
  <si>
    <t>Landspatientregistret (LPR3)</t>
  </si>
  <si>
    <t>https://www.dst.dk/extranet/ForskningVariabellister/LPR_F_DIAGNOSER%20-%20Landspatientregistret%20(LPR3)%20-%20Oplysninger%20om%20diagnoser.html</t>
  </si>
  <si>
    <t>https://www.dst.dk/extranet/ForskningVariabellister/LPR_F_FORLOEB%20-%20Landspatientregistret%20(LPR3)%20-%20Oplysninger%20om%20forl%C3%B8b.html</t>
  </si>
  <si>
    <t>https://www.dst.dk/extranet/ForskningVariabellister/LPR_F_HELBREDSFORLOEB%20-%20Landspatientregistret%20(LPR3)%20-%20Oplysninger%20om%20helbredsforl%C3%B8b.html</t>
  </si>
  <si>
    <t>https://www.dst.dk/extranet/ForskningVariabellister/LPR_F_HENVISNING_TILLAEG%20-%20Landspatientregistret%20(LPR3)%20-%20Oplysninger%20om%20till%C3%A6gskoder%20til%20henvisnings%C3%A5rsager.html</t>
  </si>
  <si>
    <t>https://www.dst.dk/extranet/ForskningVariabellister/LPR_F_KONTAKTER%20-%20Landspatientregistret%20(LPR3)%20-%20Oplysninger%20om%20kontakter.html</t>
  </si>
  <si>
    <t>https://www.dst.dk/extranet/ForskningVariabellister/LPR_F_MORBARNFORLOEB%20-%20Landspatientregistret%20(LPR3)%20-%20Oplysninger%20om%20mor%20og%20barns%20forl%C3%B8b.html</t>
  </si>
  <si>
    <t>https://www.dst.dk/extranet/ForskningVariabellister/LPR_F_ORGANISATIONER%20-%20Landspatientregistret%20(LPR3)%20-%20Oplysninger%20om%20SOR-enheder%20og%20sygehusafsnit%20(SHAK).html</t>
  </si>
  <si>
    <t>https://www.dst.dk/extranet/ForskningVariabellister/LPR_F_PROCEDURER_ANDRE%20-%20Landspatientregistret%20(LPR3)%20-%20Oplysninger%20om%20ikke-kirurgiske%20procedureregistreringer.html</t>
  </si>
  <si>
    <t>https://www.dst.dk/extranet/ForskningVariabellister/LPR_F_PROCEDURER_KIRURGI%20-%20Landspatientregistret%20(LPR3)%20-%20Oplysninger%20om%20kirurgiske%20procedureregistreringer.html</t>
  </si>
  <si>
    <t>https://www.dst.dk/extranet/ForskningVariabellister/LPR_F_RESULTATER%20-%20Landspatientregistret%20(LPR3)%20-%20Oplysninger%20om%20obligatorisk%20resultatindberetning.html</t>
  </si>
  <si>
    <t>BBR_ADG</t>
  </si>
  <si>
    <t>BBRBYGNING</t>
  </si>
  <si>
    <t>BBRENHED</t>
  </si>
  <si>
    <t>DST_ADGANGSADRESSEKVALITET</t>
  </si>
  <si>
    <t>DST_ADGANGSADRESSE_ID</t>
  </si>
  <si>
    <t>https://www.dst.dk/extranet/ForskningVariabellister/BBR_ADG%20-%20Adgangsadressereference.html</t>
  </si>
  <si>
    <t>https://www.dst.dk/extranet/ForskningVariabellister/BBRBYGNING%20-%20BBR%20bygninger.html</t>
  </si>
  <si>
    <t>https://www.dst.dk/extranet/ForskningVariabellister/BBRENHED%20-%20BBR%20enhed.html</t>
  </si>
  <si>
    <t>Adgangsadressereference</t>
  </si>
  <si>
    <t>Access address</t>
  </si>
  <si>
    <t>BBR bygninger</t>
  </si>
  <si>
    <t>BBR Buildings</t>
  </si>
  <si>
    <t>BBR enhed</t>
  </si>
  <si>
    <t>BBR Unit</t>
  </si>
  <si>
    <t>INDT5</t>
  </si>
  <si>
    <t>INDT6</t>
  </si>
  <si>
    <t>INDT7</t>
  </si>
  <si>
    <t>INDT8</t>
  </si>
  <si>
    <t>ANM_GER9</t>
  </si>
  <si>
    <t>Gerningskode nicifret, DS</t>
  </si>
  <si>
    <t>IND_GER9</t>
  </si>
  <si>
    <t>KON_GER9</t>
  </si>
  <si>
    <t>MIN_GER9</t>
  </si>
  <si>
    <t>OFR_GER9</t>
  </si>
  <si>
    <t>SIG_GER9</t>
  </si>
  <si>
    <t>½</t>
  </si>
  <si>
    <t>Note that the BEF dataset (bef1985_2020) has been slightly changes by DST and now has a different reference date compared to earlier datasets (those found I earlier updates and named bef_fam_:). The reference date is now 31 December yyyy instead of 1 January yyyy. Hence the variable “year” has changes one year backwards.</t>
  </si>
  <si>
    <t>Note that the end year in the name of the dataset corresponds to the status date plus one year, as the highest completed education registered on the status date is valid until the next update the following year. Consequently, the variable "year" will be one year ahead of the year of the status date.</t>
  </si>
  <si>
    <t>Version nr. 20240122</t>
  </si>
  <si>
    <t>Order (tick registers/ variables with "x")</t>
  </si>
  <si>
    <t>BYNAVN</t>
  </si>
  <si>
    <t>FLYT</t>
  </si>
  <si>
    <t>FLYTINST</t>
  </si>
  <si>
    <t>FORNVN</t>
  </si>
  <si>
    <t>MINS</t>
  </si>
  <si>
    <t>OPRET</t>
  </si>
  <si>
    <t>PRODNR</t>
  </si>
  <si>
    <t>TELREL</t>
  </si>
  <si>
    <t>UDDINST</t>
  </si>
  <si>
    <t>Bynavn</t>
  </si>
  <si>
    <t>Flyttekode</t>
  </si>
  <si>
    <t>Flytteinstitution</t>
  </si>
  <si>
    <t>Forkortet institutionsnavn</t>
  </si>
  <si>
    <t>Ministerie</t>
  </si>
  <si>
    <t>Oprettelsesdato</t>
  </si>
  <si>
    <t>Produktionsenhedsnummer</t>
  </si>
  <si>
    <t>Tællingsrelation</t>
  </si>
  <si>
    <t>CVR-nummeret er det entydige nummer en juridisk enhed er optaget i CVR med</t>
  </si>
  <si>
    <t>Kode der angiver institutionens/enhedens ejerforhold</t>
  </si>
  <si>
    <t>En Hovedskole er den overordnede juridiske enhed for en institution, der har uddannelsesaktivitet på flere adresser.</t>
  </si>
  <si>
    <t>3-cifret kodeopdeling af institutionstype og typenavn</t>
  </si>
  <si>
    <t>4-cifret kodeopdeling af institutionstype og typenavn</t>
  </si>
  <si>
    <t>INSTNR er en sekscifret unik kode for den enkelte institution eller enhed i institutionsregistret</t>
  </si>
  <si>
    <t>Kode som angiver institutionens/enhedens ministerielle tilhørsfohold (ressortministerium)</t>
  </si>
  <si>
    <t>Variablen er kun relevant for institutioner med grundskoleundervisning og angiver højeste klassetrin på institutionen/enheden</t>
  </si>
  <si>
    <t>Adressen i kommunen (vejnr., husnr., husbogstav)</t>
  </si>
  <si>
    <t>Postnummer er et firecifret tal, som knyttes til et geografisk område</t>
  </si>
  <si>
    <t>Kode der viser, hvilken aktivitetsstatus institutionen har</t>
  </si>
  <si>
    <t>Kode for institutionens administrationskommune eller administrerende region</t>
  </si>
  <si>
    <t>Code for the institutions administrative municipality or administrative region</t>
  </si>
  <si>
    <t>Bynavn knyttet til institutionens postnr.</t>
  </si>
  <si>
    <t>The CVR number is the unique number with which a legal entity is registered in the CVR</t>
  </si>
  <si>
    <t>Code indicating the ownership of the institution</t>
  </si>
  <si>
    <t>Indicates whether the unit is a main school, a department under a main school, or an institution without subordinate units.</t>
  </si>
  <si>
    <t>Angiver om enheden er en hovedskole, en afdeling under en hovedskole, eller en institution uden underordnede enheder.</t>
  </si>
  <si>
    <t>Indicates whether the institution has moved from or to a new institution number</t>
  </si>
  <si>
    <t>City name linked to the institutions postal code</t>
  </si>
  <si>
    <t>Forkortet navn på institutionen</t>
  </si>
  <si>
    <t>Abbreviated name of the institution</t>
  </si>
  <si>
    <t>Angiver nummeret på den institution, som eleverne er flyttet til/fra (jf. variablen FLYT)</t>
  </si>
  <si>
    <t>Flyttekoden refererer til om institutionen er flyttet fra eller til et nyt institutionsnummer.</t>
  </si>
  <si>
    <t>Indicates the institution number the students have moved to/from (cf. the MOVE variable)</t>
  </si>
  <si>
    <t>A Hovedskole is the overall legal unit for an institution that has educational activities at several addresses</t>
  </si>
  <si>
    <t>Angiver instnr for hovedskolen i de tilfælde, hvor HOSK=2. Hvis HOSK=(0,1) vil den være "999999"</t>
  </si>
  <si>
    <t>Indicates the institute number for the main school in cases where HOSK=2. If HOSK=(0,1) it will be "999999"</t>
  </si>
  <si>
    <t>3-digit division of the institution type and type name</t>
  </si>
  <si>
    <t>4-digit division of the institution type and type name</t>
  </si>
  <si>
    <t>INSTNR is a six-digit unique code for the individual institution or unit in the institution register</t>
  </si>
  <si>
    <t>Code indicating the institution/unit's ministerial affiliation (departmental ministry)</t>
  </si>
  <si>
    <t>Institutionens/enhedens fulde navn</t>
  </si>
  <si>
    <t>Full name of the institution/unit</t>
  </si>
  <si>
    <t>Only applies to institutions with primary school education, indicates the highest class level at the institution/unit</t>
  </si>
  <si>
    <t>The address in the municipality (road number, house number, house letter)</t>
  </si>
  <si>
    <t>Postcode is a four-digit number which is linked to a geographical area</t>
  </si>
  <si>
    <t>A company is assigned a P number (Production Unit Number) for each physical location from which the company operates (10 digits). Several P-numbers can be associated with the same CVR number.</t>
  </si>
  <si>
    <t>En virksomhed får tildelt et P-nummer (Produktionsenhedsnummer) for hver fysisk beliggenhed, som virksomheden driver virksomhed fra (10 cifre).  Der kan være tilknyttet flere P-numre til samme CVR-nummer.</t>
  </si>
  <si>
    <t>Code showing which activity status the institution has</t>
  </si>
  <si>
    <t>Uddanelsesinstitutioner</t>
  </si>
  <si>
    <t>Educational institutions</t>
  </si>
  <si>
    <t>https://www.dst.dk/extranet/ForskningVariabellister/UDDINST%20-%20Uddannelsesinstitutioner.html</t>
  </si>
  <si>
    <t>BFL</t>
  </si>
  <si>
    <t>AJO_ARBNR_SENR</t>
  </si>
  <si>
    <t>AJO_ARB_KOMKODE</t>
  </si>
  <si>
    <t>AJO_ATP_BELOEB</t>
  </si>
  <si>
    <t>AJO_ATP_BIDRAG_SATS_KODE</t>
  </si>
  <si>
    <t>AJO_BRANCHE07</t>
  </si>
  <si>
    <t>AJO_BREDT_LOENBELOEB</t>
  </si>
  <si>
    <t>AJO_CVR_NR_FRA_PROD_JOB</t>
  </si>
  <si>
    <t>AJO_FIKTIV_ARB_KODE</t>
  </si>
  <si>
    <t>AJO_FULDTID_BESKAEFTIGET</t>
  </si>
  <si>
    <t>AJO_FUNKTIONSKODE</t>
  </si>
  <si>
    <t>AJO_INDBERETTEDE_LOENTIMER</t>
  </si>
  <si>
    <t>AJO_INDKOMST_ART_KODE</t>
  </si>
  <si>
    <t>AJO_INDKOMST_TYPE_KODE</t>
  </si>
  <si>
    <t>AJO_JOB_SLUT_DATO</t>
  </si>
  <si>
    <t>AJO_JOB_START_DATO</t>
  </si>
  <si>
    <t>AJO_LOENTIMER</t>
  </si>
  <si>
    <t>AJO_LOENTIME_KODE</t>
  </si>
  <si>
    <t>AJO_OK_NR</t>
  </si>
  <si>
    <t>AJO_PROD_NR_FRA_APP</t>
  </si>
  <si>
    <t>AJO_PROD_NR_FRA_PROD_JOB</t>
  </si>
  <si>
    <t>AJO_SE_NR_FRA_PROD_JOB</t>
  </si>
  <si>
    <t>AJO_SMALT_LOENBELOEB</t>
  </si>
  <si>
    <t>ANTAL_LOENMODTAGERE</t>
  </si>
  <si>
    <t>ANTAL_LOENMODTAGER_JOB</t>
  </si>
  <si>
    <t>SEKTORKODE</t>
  </si>
  <si>
    <t>VMO_DISCO_KODE</t>
  </si>
  <si>
    <t>VMO_DISCO_MATCHPRIO_KODE</t>
  </si>
  <si>
    <t>VMO_DISCO_SLUT_DATO</t>
  </si>
  <si>
    <t>VMO_DISCO_START_DATO</t>
  </si>
  <si>
    <t>10-cifret identifikationsnummer for et arbejdssted. Nummeret er ikke informationsbærende. Nummeret er entydigt.</t>
  </si>
  <si>
    <t>Indbetalt ATP-bidrag</t>
  </si>
  <si>
    <t>ATP-bidragssats på jobbet</t>
  </si>
  <si>
    <t>DB07 branche knyttet til jobbets arbejdssted</t>
  </si>
  <si>
    <t>Bredt lønbeløb er en summering af al lønindkomst i eIR dvs. inkl. ATP-bidrag og personalegoder.</t>
  </si>
  <si>
    <t>Indberetterens CVR-nummer fra prodjob</t>
  </si>
  <si>
    <t>Fiktiv arbejdssteds kode på det komprimerede prodjob</t>
  </si>
  <si>
    <t>Fuldtidsbeskæftigelse</t>
  </si>
  <si>
    <t>Funktionskode til sektorplacering af arbejdsstedet</t>
  </si>
  <si>
    <t>Løntimer på prodjob</t>
  </si>
  <si>
    <t>Indkomstartkode på prodjob</t>
  </si>
  <si>
    <t>Indkomsttypekode på prodjob</t>
  </si>
  <si>
    <t>Slutdato for det komprimerede job.</t>
  </si>
  <si>
    <t>Startdato for det komprimerede job.</t>
  </si>
  <si>
    <t>Løntimer på komprimerede job.</t>
  </si>
  <si>
    <t>Kode for, om løntimer er indberettet eller imputeret</t>
  </si>
  <si>
    <t>Økonomisk enhed (statistisk enhed)</t>
  </si>
  <si>
    <t>Produktionsenhedsnummer ifølge APP på prodjob</t>
  </si>
  <si>
    <t>Produktionsenhedsnummer indberettet på et komprimeret prodjob</t>
  </si>
  <si>
    <t>Indberetterens SE-nr. på prodjob.</t>
  </si>
  <si>
    <t>Smalt lønbeløb, som omfatter lønindkomst uden ATP-bidrag og personalegoder</t>
  </si>
  <si>
    <t>Antal lønmodtagere</t>
  </si>
  <si>
    <t>Antal lønmodtagere på prodjob</t>
  </si>
  <si>
    <t>Sektorkode på arbejdssted</t>
  </si>
  <si>
    <t>DISCO kode</t>
  </si>
  <si>
    <t>DISCO match prioriterings kode</t>
  </si>
  <si>
    <t>Slutdato for DISCO kode</t>
  </si>
  <si>
    <t>Startdato for DISCO kode på lønindberetning</t>
  </si>
  <si>
    <t>DREAM202409</t>
  </si>
  <si>
    <t>Type for jobbet</t>
  </si>
  <si>
    <t>LPR_OPR</t>
  </si>
  <si>
    <t>LPR_DIAG</t>
  </si>
  <si>
    <t>LPR_ADM</t>
  </si>
  <si>
    <t>LPR_BES</t>
  </si>
  <si>
    <t>C_KOMB</t>
  </si>
  <si>
    <t>Kombination</t>
  </si>
  <si>
    <t>Operationsafdeling</t>
  </si>
  <si>
    <t>Operationskode</t>
  </si>
  <si>
    <t>Operationssygehus</t>
  </si>
  <si>
    <t>LPR_SKSOPR</t>
  </si>
  <si>
    <t>LPR_SKSUBE</t>
  </si>
  <si>
    <t>C_OPART</t>
  </si>
  <si>
    <t>C_OSG</t>
  </si>
  <si>
    <t>V_OMINUT</t>
  </si>
  <si>
    <t>V_OTIME</t>
  </si>
  <si>
    <t>Procedurende afdeling (undersøgelse &amp; behandling)</t>
  </si>
  <si>
    <t>Procedurekodenummer (undersøgelse &amp; behandling)</t>
  </si>
  <si>
    <t>Procedureart (undersøgelse &amp; behandling)</t>
  </si>
  <si>
    <t>Procedurende sygehus (undersøgelse &amp; behandling)</t>
  </si>
  <si>
    <t>Tillægskode (undersøgelse &amp; behandling)</t>
  </si>
  <si>
    <t>Proceduredato (undersøgelse &amp; behandling)</t>
  </si>
  <si>
    <t>Procedureminut (undersøgelse &amp; behandling)</t>
  </si>
  <si>
    <t>Proceduretime (undersøgelse &amp; behandling)</t>
  </si>
  <si>
    <t>LPR_F_NYT_HELBREDSFORLOEB</t>
  </si>
  <si>
    <t>LPRF_KONTAKTLOKATIONER</t>
  </si>
  <si>
    <t>C_DIAGMOD</t>
  </si>
  <si>
    <t>enhedstype</t>
  </si>
  <si>
    <t>fravaer</t>
  </si>
  <si>
    <t>Slutdato for kontaktlokation</t>
  </si>
  <si>
    <t>Startdato for kontaktlokation</t>
  </si>
  <si>
    <t>Primærnøgle for kontakten som kontaktlokationen tilhører</t>
  </si>
  <si>
    <t>Enhedstype for SOR-enhed hvor borgeren har opholdt sig under kontakten, tekst</t>
  </si>
  <si>
    <t>Oplysning om borgerens eventuelle fravær under kontakten</t>
  </si>
  <si>
    <t>Hovedspeciale for SOR-enhed hvor borgeren har opholdt sig under kontakten, tekst</t>
  </si>
  <si>
    <t>Regionskode for SOR-enhed hvor borgeren har opholdt sig under kontakten</t>
  </si>
  <si>
    <t>SHAK-sygehusafdelingskode svarende til SOR-enhed hvor borgeren har opholdt sig under kontakten (6 cifre). Ikke udfyldt for nye SOR-enheder</t>
  </si>
  <si>
    <t>SHAK-sygehusafsnitskode svarende til SOR-enhed hvor borgeren har opholdt sig under kontakten (7 cifre). Ikke udfyldt for nye SOR-enheder</t>
  </si>
  <si>
    <t>SHAK-sygehuskode svarende til SOR-enhed hvor borgeren har opholdt sig under kontakten (4 cifre). Ikke udfyldt for nye SOR-enheder</t>
  </si>
  <si>
    <t>SOR-kode for SOR-enhed hvor borgeren har opholdt sig under kontakten</t>
  </si>
  <si>
    <t>Sluttidspunkt for kontaktlokation</t>
  </si>
  <si>
    <t>Starttidspunkt for kontaktlokation</t>
  </si>
  <si>
    <t>dato_henvisning_nyt</t>
  </si>
  <si>
    <t>dw_ek_nyt_helbredsforloeb</t>
  </si>
  <si>
    <t>dw_ek_forloeb_nyt</t>
  </si>
  <si>
    <t>forloeblabel_forrige</t>
  </si>
  <si>
    <t>forloeblabel_nyt</t>
  </si>
  <si>
    <t>henvisningsaarsag_nyt</t>
  </si>
  <si>
    <t>tidspunkt_henvisning_nyt</t>
  </si>
  <si>
    <t>Dato for henvisning til det nye forløb i det nye helbredsforløb</t>
  </si>
  <si>
    <t>Primærnøgle for det forløb hvorfra der er henvist til nyt helbredsforløb</t>
  </si>
  <si>
    <t>Primærnøgle for det nye forløb i det nye helbredsforløb (henvist fra dw_ek_forloeb_forrige)</t>
  </si>
  <si>
    <t>Primærnøgle for henvisning til nyt helbredsforløb</t>
  </si>
  <si>
    <t>Label for det forløb hvorfra der er henvist til nyt helbredsforløb</t>
  </si>
  <si>
    <t>Label for det nye forløb i det nye helbredsforløb</t>
  </si>
  <si>
    <t>Henvisningsårsag for det nye forløb i det nye helbredsforløb</t>
  </si>
  <si>
    <t>Tidspunkt for henvisning til det nye forløb i det nye helbredsforløb</t>
  </si>
  <si>
    <t>PSYK_SKSOPR</t>
  </si>
  <si>
    <t>Procedurende afdeling (operation)</t>
  </si>
  <si>
    <t>Procedurekodenummer (operation)</t>
  </si>
  <si>
    <t>Procedureart (operation)</t>
  </si>
  <si>
    <t>Procedurende sygehus (operation)</t>
  </si>
  <si>
    <t>Tillægskode (operation)</t>
  </si>
  <si>
    <t>Proceduredato (operation)</t>
  </si>
  <si>
    <t>Procedureminut (operation)</t>
  </si>
  <si>
    <t>Proceduretime (operation)</t>
  </si>
  <si>
    <t>PSYK_SKSUBE</t>
  </si>
  <si>
    <t>HOSKINST</t>
  </si>
  <si>
    <t>UDDLAERER</t>
  </si>
  <si>
    <t>KARAKTER_VALIDERET</t>
  </si>
  <si>
    <t>KLOKKETIMER_LAERER_SUM</t>
  </si>
  <si>
    <t>LAERER_STILLING</t>
  </si>
  <si>
    <t>LAERER_UDDANNELSESNIVEAU</t>
  </si>
  <si>
    <t>PNR_LAERER</t>
  </si>
  <si>
    <t>VEJL_TIMETAL</t>
  </si>
  <si>
    <t>Fagkarakter</t>
  </si>
  <si>
    <t>Undervisningstimer</t>
  </si>
  <si>
    <t>Underviserens stillingsbetegnelse</t>
  </si>
  <si>
    <t>Underviserens uddannelsesniveau</t>
  </si>
  <si>
    <t>Personnummer på læreren</t>
  </si>
  <si>
    <t>Vejledende timetal</t>
  </si>
  <si>
    <t>UDKLASSE_ID</t>
  </si>
  <si>
    <t>KLASSEID</t>
  </si>
  <si>
    <t>Klasseid</t>
  </si>
  <si>
    <t>Detaljeret lønmodtagerdata fra e-Indkomst</t>
  </si>
  <si>
    <t>Detailed employee data from e-Indkomst</t>
  </si>
  <si>
    <t>https://www.dst.dk/extranet/ForskningVariabellister/BFL%20-%20Detaljeret%20l%C3%B8nmodtagerdata%20fra%20e-Indkomst.html</t>
  </si>
  <si>
    <t>Grundskole lærer-elever pr. 30-9</t>
  </si>
  <si>
    <t>Primary school teacher-students as of the last day of September</t>
  </si>
  <si>
    <t>https://www.dst.dk/extranet/ForskningVariabellister/UDDLAERER%20-%20Grundskole%20l%C3%A6rer-elever%20pr.%2030-9.html</t>
  </si>
  <si>
    <t>LPR_F_KONTAKTLOKATIONER</t>
  </si>
  <si>
    <t xml:space="preserve">Landspatientregistret (LPR3) </t>
  </si>
  <si>
    <t>The danish National Patient Register (LPR3)</t>
  </si>
  <si>
    <t>https://www.dst.dk/extranet/ForskningVariabellister/LPR_F_KONTAKTLOKATIONER%20-%20Landspatientregistret%20(LPR3)%20-%20Oplysninger%20om%20kontaktlokationer.html</t>
  </si>
  <si>
    <t>https://www.dst.dk/extranet/ForskningVariabellister/LPR_F_NYT_HELBREDSFORLOEB%20-%20Landspatientregistret%20(LPR3)%20-%20Oplysninger%20om%20helbredsforl%C3%B8b.html</t>
  </si>
  <si>
    <t>Landspatientregistret psykiatri - oplysninger om operationer</t>
  </si>
  <si>
    <t>The Danish National Patient Register psychiatric surgeries</t>
  </si>
  <si>
    <t>https://www.dst.dk/extranet/ForskningVariabellister/PSYK_SKSOPR%20-%20Landspatientregistret%20psykiatri%20-%20oplysninger%20om%20operationer.html</t>
  </si>
  <si>
    <t>Landspatientregistret psykiatri - oplysninger om undersøgelser</t>
  </si>
  <si>
    <t>The Danish National Patient Register psychiatric examinations</t>
  </si>
  <si>
    <t>https://www.dst.dk/extranet/ForskningVariabellister/PSYK_SKSUBE%20-%20Landspatientregistret%20psykiatri%20-%20oplysninger%20om%20unders%C3%B8gelser.html</t>
  </si>
  <si>
    <t>Landspatientregistret - operationer efter ICD8 klassifikationen</t>
  </si>
  <si>
    <t>The Danish National Patient Registry - operations according to the ICD8 classification</t>
  </si>
  <si>
    <t>https://www.dst.dk/extranet/ForskningVariabellister/LPR_OPR%20-%20Landspatientregistret%20-%20operationer%20efter%20ICD8%20klassifikationen.html</t>
  </si>
  <si>
    <t>Landspatientregistret - undersøgelser og behandlinger</t>
  </si>
  <si>
    <t>The Danish National Patient Registry - examinations and treatments</t>
  </si>
  <si>
    <t>https://www.dst.dk/extranet/ForskningVariabellister/LPR_SKSUBE%20-%20Landspatientregistret%20-%20unders%C3%B8gelser%20og%20behandlinger.html</t>
  </si>
  <si>
    <t>Personens alder på referenecetidspunktet, 31. 12. det pågældende år</t>
  </si>
  <si>
    <r>
      <t xml:space="preserve">Discontinued see BEFADR -  </t>
    </r>
    <r>
      <rPr>
        <b/>
        <i/>
        <sz val="11"/>
        <color rgb="FFFF0000"/>
        <rFont val="Calibri"/>
        <family val="2"/>
        <scheme val="minor"/>
      </rPr>
      <t>De-identified by Statistics Denmark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</si>
</sst>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1"/>
      <name val="Calibri"/>
      <family val="2"/>
      <scheme val="minor"/>
    </font>
    <font>
      <b/>
      <i/>
      <sz val="11"/>
      <color theme="1"/>
      <name val="Calibri"/>
      <family val="2"/>
      <scheme val="minor"/>
    </font>
    <font>
      <b/>
      <sz val="16"/>
      <color theme="1"/>
      <name val="Calibri"/>
      <family val="2"/>
      <scheme val="minor"/>
    </font>
    <font>
      <b/>
      <sz val="16"/>
      <name val="Calibri"/>
      <family val="2"/>
      <scheme val="minor"/>
    </font>
    <font>
      <b/>
      <sz val="16"/>
      <color rgb="FF0070C0"/>
      <name val="Calibri"/>
      <family val="2"/>
      <scheme val="minor"/>
    </font>
    <font>
      <b/>
      <u/>
      <sz val="11"/>
      <name val="Calibri"/>
      <family val="2"/>
      <scheme val="minor"/>
    </font>
    <font>
      <b/>
      <u/>
      <sz val="11"/>
      <color rgb="FF0070C0"/>
      <name val="Calibri"/>
      <family val="2"/>
      <scheme val="minor"/>
    </font>
    <font>
      <u/>
      <sz val="11"/>
      <color theme="10"/>
      <name val="Calibri"/>
      <family val="2"/>
      <scheme val="minor"/>
    </font>
    <font>
      <sz val="11"/>
      <name val="Calibri"/>
      <family val="2"/>
      <scheme val="minor"/>
    </font>
    <font>
      <sz val="11"/>
      <color rgb="FF333333"/>
      <name val="Calibri"/>
      <family val="2"/>
      <scheme val="minor"/>
    </font>
    <font>
      <u/>
      <sz val="11"/>
      <color rgb="FF0000FF"/>
      <name val="Calibri"/>
      <family val="2"/>
      <scheme val="minor"/>
    </font>
    <font>
      <sz val="10"/>
      <name val="Verdana"/>
      <family val="2"/>
    </font>
    <font>
      <u/>
      <sz val="11"/>
      <color rgb="FF800080"/>
      <name val="Calibri"/>
      <family val="2"/>
      <scheme val="minor"/>
    </font>
    <font>
      <sz val="10"/>
      <name val="System"/>
      <family val="2"/>
    </font>
    <font>
      <sz val="11"/>
      <color rgb="FF222222"/>
      <name val="Calibri"/>
      <family val="2"/>
      <scheme val="minor"/>
    </font>
    <font>
      <b/>
      <i/>
      <sz val="11"/>
      <name val="Calibri"/>
      <family val="2"/>
      <scheme val="minor"/>
    </font>
    <font>
      <sz val="16"/>
      <color theme="1"/>
      <name val="Calibri"/>
      <family val="2"/>
      <scheme val="minor"/>
    </font>
    <font>
      <sz val="11"/>
      <color rgb="FFFF0000"/>
      <name val="Calibri"/>
      <family val="2"/>
      <scheme val="minor"/>
    </font>
    <font>
      <sz val="10"/>
      <color rgb="FF000000"/>
      <name val="Arial"/>
      <family val="2"/>
    </font>
    <font>
      <sz val="11"/>
      <color rgb="FF000000"/>
      <name val="Calibri"/>
      <family val="2"/>
      <scheme val="minor"/>
    </font>
    <font>
      <b/>
      <i/>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xf numFmtId="0" fontId="14" fillId="0" borderId="0" applyNumberFormat="0" applyFill="0" applyBorder="0" applyAlignment="0" applyProtection="0"/>
    <xf numFmtId="0" fontId="12" fillId="0" borderId="0" applyNumberFormat="0" applyFill="0" applyBorder="0" applyAlignment="0" applyProtection="0"/>
    <xf numFmtId="0" fontId="15" fillId="0" borderId="0"/>
  </cellStyleXfs>
  <cellXfs count="79">
    <xf numFmtId="0" fontId="0" fillId="0" borderId="0" xfId="0"/>
    <xf numFmtId="0" fontId="1" fillId="0" borderId="0" xfId="0" applyFont="1"/>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0" borderId="1" xfId="0" applyFont="1" applyBorder="1" applyAlignment="1">
      <alignment horizontal="left" wrapText="1"/>
    </xf>
    <xf numFmtId="0" fontId="1" fillId="0" borderId="0" xfId="0" applyFont="1" applyAlignment="1">
      <alignment horizontal="left" vertical="top" wrapText="1"/>
    </xf>
    <xf numFmtId="0" fontId="3" fillId="0" borderId="0" xfId="0" applyFont="1" applyAlignment="1">
      <alignment horizontal="left" vertical="top" wrapText="1"/>
    </xf>
    <xf numFmtId="0" fontId="1" fillId="0" borderId="1" xfId="0" applyFont="1" applyBorder="1" applyAlignment="1">
      <alignment horizontal="left"/>
    </xf>
    <xf numFmtId="0" fontId="4" fillId="0" borderId="0" xfId="0" applyFont="1"/>
    <xf numFmtId="0" fontId="6" fillId="0" borderId="0" xfId="0" applyFont="1"/>
    <xf numFmtId="0" fontId="1" fillId="0" borderId="0" xfId="0" applyFont="1" applyAlignment="1">
      <alignment horizontal="center" vertical="center" wrapText="1"/>
    </xf>
    <xf numFmtId="0" fontId="1" fillId="0" borderId="0" xfId="0" applyFont="1" applyAlignment="1">
      <alignment vertical="center"/>
    </xf>
    <xf numFmtId="0" fontId="7" fillId="0" borderId="0" xfId="0" applyFont="1" applyAlignment="1">
      <alignment vertical="center"/>
    </xf>
    <xf numFmtId="0" fontId="9" fillId="0" borderId="0" xfId="1"/>
    <xf numFmtId="0" fontId="10" fillId="0" borderId="0" xfId="0" applyFont="1"/>
    <xf numFmtId="0" fontId="4" fillId="2" borderId="0" xfId="0" applyFont="1" applyFill="1"/>
    <xf numFmtId="0" fontId="7" fillId="0" borderId="0" xfId="0" applyFont="1" applyAlignment="1">
      <alignment horizontal="left" vertical="center"/>
    </xf>
    <xf numFmtId="0" fontId="13" fillId="0" borderId="0" xfId="0" applyFont="1"/>
    <xf numFmtId="0" fontId="7" fillId="0" borderId="0" xfId="0" applyFont="1"/>
    <xf numFmtId="0" fontId="1"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xf>
    <xf numFmtId="0" fontId="1" fillId="0" borderId="0" xfId="0" applyFont="1" applyAlignment="1">
      <alignment vertical="center" wrapText="1"/>
    </xf>
    <xf numFmtId="0" fontId="0" fillId="0" borderId="0" xfId="0" applyAlignment="1">
      <alignment vertical="top" wrapText="1"/>
    </xf>
    <xf numFmtId="0" fontId="2" fillId="0" borderId="0" xfId="0" applyFont="1" applyAlignment="1">
      <alignment horizontal="center" vertical="top" wrapText="1"/>
    </xf>
    <xf numFmtId="0" fontId="11" fillId="0" borderId="0" xfId="0" applyFont="1" applyAlignment="1">
      <alignment vertical="top"/>
    </xf>
    <xf numFmtId="0" fontId="16" fillId="0" borderId="0" xfId="0" applyFont="1" applyAlignment="1">
      <alignment horizontal="left" vertical="top"/>
    </xf>
    <xf numFmtId="0" fontId="0" fillId="0" borderId="0" xfId="0" applyAlignment="1">
      <alignment vertical="top"/>
    </xf>
    <xf numFmtId="0" fontId="11" fillId="0" borderId="0" xfId="0" applyFont="1" applyAlignment="1">
      <alignment horizontal="center" vertical="top"/>
    </xf>
    <xf numFmtId="0" fontId="1" fillId="0" borderId="0" xfId="0" applyFont="1" applyAlignment="1">
      <alignment horizontal="center" vertical="top"/>
    </xf>
    <xf numFmtId="0" fontId="0" fillId="0" borderId="0" xfId="0" applyAlignment="1">
      <alignment horizontal="center" vertical="top"/>
    </xf>
    <xf numFmtId="0" fontId="5" fillId="0" borderId="0" xfId="0" applyFont="1" applyAlignment="1">
      <alignment horizontal="center" vertical="top"/>
    </xf>
    <xf numFmtId="0" fontId="10" fillId="0" borderId="0" xfId="0" applyFont="1" applyAlignment="1">
      <alignment horizontal="center" vertical="top"/>
    </xf>
    <xf numFmtId="0" fontId="10" fillId="0" borderId="0" xfId="0" applyFont="1" applyAlignment="1">
      <alignment horizontal="center" vertical="top" wrapText="1"/>
    </xf>
    <xf numFmtId="0" fontId="2" fillId="0" borderId="0" xfId="0" applyFont="1" applyAlignment="1">
      <alignment horizontal="center" vertical="center" wrapText="1"/>
    </xf>
    <xf numFmtId="0" fontId="17" fillId="0" borderId="0" xfId="0" applyFont="1" applyAlignment="1">
      <alignment horizontal="left" vertical="top" wrapText="1"/>
    </xf>
    <xf numFmtId="0" fontId="1" fillId="0" borderId="0" xfId="0" applyFont="1" applyProtection="1">
      <protection locked="0"/>
    </xf>
    <xf numFmtId="0" fontId="0" fillId="0" borderId="0" xfId="0" applyAlignment="1">
      <alignment vertical="center" wrapText="1"/>
    </xf>
    <xf numFmtId="0" fontId="12" fillId="0" borderId="0" xfId="3"/>
    <xf numFmtId="0" fontId="12" fillId="0" borderId="0" xfId="3" applyAlignment="1">
      <alignment horizontal="left" vertical="center" wrapText="1"/>
    </xf>
    <xf numFmtId="0" fontId="18" fillId="0" borderId="0" xfId="0" applyFont="1"/>
    <xf numFmtId="0" fontId="1" fillId="0" borderId="0" xfId="0" applyFont="1" applyAlignment="1">
      <alignment vertical="top" wrapText="1"/>
    </xf>
    <xf numFmtId="0" fontId="0" fillId="0" borderId="0" xfId="0" applyAlignment="1">
      <alignment horizontal="left" vertical="top" wrapText="1"/>
    </xf>
    <xf numFmtId="0" fontId="10"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wrapText="1"/>
    </xf>
    <xf numFmtId="0" fontId="19" fillId="0" borderId="0" xfId="0" applyFont="1"/>
    <xf numFmtId="0" fontId="12" fillId="0" borderId="0" xfId="3" applyAlignment="1">
      <alignment horizontal="left"/>
    </xf>
    <xf numFmtId="0" fontId="9" fillId="0" borderId="0" xfId="1" applyAlignment="1">
      <alignment horizontal="left"/>
    </xf>
    <xf numFmtId="0" fontId="12" fillId="0" borderId="0" xfId="1" applyFont="1" applyAlignment="1">
      <alignment horizontal="left"/>
    </xf>
    <xf numFmtId="0" fontId="12" fillId="0" borderId="0" xfId="3" applyFill="1" applyAlignment="1">
      <alignment horizontal="left"/>
    </xf>
    <xf numFmtId="0" fontId="9" fillId="0" borderId="0" xfId="1" applyFill="1" applyAlignment="1">
      <alignment horizontal="left"/>
    </xf>
    <xf numFmtId="0" fontId="9" fillId="0" borderId="0" xfId="1" applyAlignment="1"/>
    <xf numFmtId="0" fontId="9" fillId="0" borderId="0" xfId="1" applyFill="1" applyAlignment="1"/>
    <xf numFmtId="0" fontId="12" fillId="0" borderId="0" xfId="1" applyFont="1" applyAlignment="1"/>
    <xf numFmtId="0" fontId="0" fillId="0" borderId="0" xfId="0" applyAlignment="1">
      <alignment vertical="center"/>
    </xf>
    <xf numFmtId="0" fontId="0" fillId="3" borderId="2" xfId="0" applyFill="1" applyBorder="1" applyAlignment="1">
      <alignment horizontal="center" vertical="center"/>
    </xf>
    <xf numFmtId="0" fontId="0" fillId="3" borderId="0" xfId="0" applyFill="1" applyAlignment="1">
      <alignment vertical="center"/>
    </xf>
    <xf numFmtId="0" fontId="1" fillId="3" borderId="0" xfId="0" applyFont="1" applyFill="1" applyAlignment="1">
      <alignment horizontal="left" vertical="center" wrapText="1"/>
    </xf>
    <xf numFmtId="0" fontId="0" fillId="3" borderId="0" xfId="0" applyFill="1" applyAlignment="1">
      <alignment horizontal="center" vertical="center"/>
    </xf>
    <xf numFmtId="0" fontId="0" fillId="0" borderId="0" xfId="0" applyAlignment="1">
      <alignment horizontal="center" vertical="center"/>
    </xf>
    <xf numFmtId="0" fontId="0" fillId="3" borderId="2" xfId="0" applyFill="1" applyBorder="1" applyAlignment="1">
      <alignment vertical="center"/>
    </xf>
    <xf numFmtId="0" fontId="10" fillId="0" borderId="0" xfId="0" applyFont="1" applyAlignment="1">
      <alignment wrapText="1"/>
    </xf>
    <xf numFmtId="0" fontId="20" fillId="0" borderId="0" xfId="0" applyFont="1"/>
    <xf numFmtId="0" fontId="3" fillId="0" borderId="0" xfId="0" applyFont="1" applyAlignment="1">
      <alignment wrapText="1"/>
    </xf>
    <xf numFmtId="0" fontId="21" fillId="0" borderId="0" xfId="0" applyFont="1"/>
    <xf numFmtId="0" fontId="20" fillId="0" borderId="0" xfId="0" applyFont="1" applyAlignment="1">
      <alignment horizontal="left" vertical="top" wrapText="1"/>
    </xf>
    <xf numFmtId="0" fontId="11" fillId="0" borderId="0" xfId="0" applyFont="1" applyAlignment="1">
      <alignment vertical="top" wrapText="1"/>
    </xf>
    <xf numFmtId="0" fontId="9" fillId="0" borderId="0" xfId="1" applyFill="1"/>
    <xf numFmtId="0" fontId="6" fillId="0" borderId="0" xfId="0" applyFont="1" applyAlignment="1">
      <alignment horizontal="left"/>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cellXfs>
  <cellStyles count="5">
    <cellStyle name="Followed Hyperlink 2" xfId="2" xr:uid="{00000000-0005-0000-0000-000000000000}"/>
    <cellStyle name="Hyperlink 2" xfId="3" xr:uid="{00000000-0005-0000-0000-000001000000}"/>
    <cellStyle name="Link" xfId="1" builtinId="8"/>
    <cellStyle name="Normal" xfId="0" builtinId="0"/>
    <cellStyle name="Normal 2" xfId="4"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st.dk/extranet/ForskningVariabellister/KRAN%20-%20Kriminalstatistik%20anmeldelser.html" TargetMode="External"/><Relationship Id="rId21" Type="http://schemas.openxmlformats.org/officeDocument/2006/relationships/hyperlink" Target="http://dst.dk/extranet/ForskningVariabellister/BBRE%20-%20Bygge%20og%20boligregister%20%28BED%29%20-%20enheder.html" TargetMode="External"/><Relationship Id="rId42" Type="http://schemas.openxmlformats.org/officeDocument/2006/relationships/hyperlink" Target="https://www.dst.dk/extranet/ForskningVariabellister/UDFK%20-%20Grundskolekarakterer.html" TargetMode="External"/><Relationship Id="rId47" Type="http://schemas.openxmlformats.org/officeDocument/2006/relationships/hyperlink" Target="https://www.dst.dk/extranet/ForskningVariabellister/LON%20-%20L%C3%B8nstatistikken%20alle%20sektorer.html" TargetMode="External"/><Relationship Id="rId63" Type="http://schemas.openxmlformats.org/officeDocument/2006/relationships/hyperlink" Target="https://dst.dk/extranet/ForskningVariabellister/UDDF%20-%20H%C3%B8jeste%20fuldf%C3%B8rte%20uddannelse%20(forl%C3%B8b).html" TargetMode="External"/><Relationship Id="rId68" Type="http://schemas.openxmlformats.org/officeDocument/2006/relationships/hyperlink" Target="https://www.dst.dk/extranet/ForskningVariabellister/BOERNSB%20-%20B%C3%B8rnepasning%20over%205%20%C3%A5r%20(Indskrevne%20B%C3%B8rn).html" TargetMode="External"/><Relationship Id="rId16" Type="http://schemas.openxmlformats.org/officeDocument/2006/relationships/hyperlink" Target="http://dst.dk/extranet/ForskningVariabellister/AMFO%20-%20Arbejdsmarkedsforanstaltninger%20%28AMFORA%29.html" TargetMode="External"/><Relationship Id="rId11" Type="http://schemas.openxmlformats.org/officeDocument/2006/relationships/hyperlink" Target="http://www.dst.dk/extranet/ForskningVariabellister/VEUV%20-%20Kursister%20ved%20voksen-%20og%20efteruddannelse.html" TargetMode="External"/><Relationship Id="rId24" Type="http://schemas.openxmlformats.org/officeDocument/2006/relationships/hyperlink" Target="http://dst.dk/extranet/ForskningVariabellister/KROF%20-%20Ofre%20for%20straffelovsforbrydelser.html" TargetMode="External"/><Relationship Id="rId32" Type="http://schemas.openxmlformats.org/officeDocument/2006/relationships/hyperlink" Target="http://dst.dk/extranet/ForskningVariabellister/OF%20-%20Offentligt%20fors%C3%B8rgede.html" TargetMode="External"/><Relationship Id="rId37" Type="http://schemas.openxmlformats.org/officeDocument/2006/relationships/hyperlink" Target="https://www.dst.dk/extranet/ForskningVariabellister/LPR_ADM%20-%20Landspatientregistret%20-%20administrative%20oplysninger.html" TargetMode="External"/><Relationship Id="rId40" Type="http://schemas.openxmlformats.org/officeDocument/2006/relationships/hyperlink" Target="https://www.dst.dk/extranet/ForskningVariabellister/BEF%20-%20Befolkningen.html" TargetMode="External"/><Relationship Id="rId45" Type="http://schemas.openxmlformats.org/officeDocument/2006/relationships/hyperlink" Target="https://www.dst.dk/extranet/ForskningVariabellister/LPR_SKSOPR%20-%20Landspatientregistret%20-%20operationer.html" TargetMode="External"/><Relationship Id="rId53" Type="http://schemas.openxmlformats.org/officeDocument/2006/relationships/hyperlink" Target="https://www.dst.dk/extranet/ForskningVariabellister/BUFO%20-%20B%C3%B8rn%20og%20unge%20forebyggende%20foranstaltninger.html" TargetMode="External"/><Relationship Id="rId58" Type="http://schemas.openxmlformats.org/officeDocument/2006/relationships/hyperlink" Target="https://www.dst.dk/extranet/ForskningVariabellister/DREAM%20-%20Besk%C3%A6ftigelsesministeriets%20forl%C3%B8bsdatabase%20DREAM.html" TargetMode="External"/><Relationship Id="rId66" Type="http://schemas.openxmlformats.org/officeDocument/2006/relationships/hyperlink" Target="https://www.dst.dk/extranet/ForskningVariabellister/BEFBOP%20-%20Bop%C3%A6ls%C3%A6ndringer.html" TargetMode="External"/><Relationship Id="rId74" Type="http://schemas.openxmlformats.org/officeDocument/2006/relationships/hyperlink" Target="https://www.dst.dk/extranet/ForskningVariabellister/LPR_F_KONTAKTLOKATIONER%20-%20Landspatientregistret%20(LPR3)%20-%20Oplysninger%20om%20kontaktlokationer.html" TargetMode="External"/><Relationship Id="rId79" Type="http://schemas.openxmlformats.org/officeDocument/2006/relationships/printerSettings" Target="../printerSettings/printerSettings1.bin"/><Relationship Id="rId5" Type="http://schemas.openxmlformats.org/officeDocument/2006/relationships/hyperlink" Target="http://www.dst.dk/extranet/ForskningVariabellister/IEPE%20-%20Indvandrere%20og%20Efterkommere.html" TargetMode="External"/><Relationship Id="rId61" Type="http://schemas.openxmlformats.org/officeDocument/2006/relationships/hyperlink" Target="https://www.dst.dk/extranet/ForskningVariabellister/IDAN%20-%20IDA%20ans%C3%A6ttelser.html" TargetMode="External"/><Relationship Id="rId19" Type="http://schemas.openxmlformats.org/officeDocument/2006/relationships/hyperlink" Target="http://dst.dk/extranet/ForskningVariabellister/EJSA%20-%20Ejendomme%20salgsoplysninger.html" TargetMode="External"/><Relationship Id="rId14" Type="http://schemas.openxmlformats.org/officeDocument/2006/relationships/hyperlink" Target="http://www.dst.dk/extranet/ForskningVariabellister/RAS%20-%20Registerbaserede%20arbejdsstyrkestatistik.html" TargetMode="External"/><Relationship Id="rId22" Type="http://schemas.openxmlformats.org/officeDocument/2006/relationships/hyperlink" Target="http://dst.dk/extranet/ForskningVariabellister/BBRB%20-%20Bygge%20og%20boligregister%20%28BED%29%20-%20bygninger.html" TargetMode="External"/><Relationship Id="rId27" Type="http://schemas.openxmlformats.org/officeDocument/2006/relationships/hyperlink" Target="http://dst.dk/extranet/ForskningVariabellister/SGDP%20-%20Sygedagpenge%20-%20sager.html" TargetMode="External"/><Relationship Id="rId30" Type="http://schemas.openxmlformats.org/officeDocument/2006/relationships/hyperlink" Target="http://dst.dk/extranet/ForskningVariabellister/SSSY%20-%20Sygesikring%20%286-cifret%29.html" TargetMode="External"/><Relationship Id="rId35" Type="http://schemas.openxmlformats.org/officeDocument/2006/relationships/hyperlink" Target="http://www.dst.dk/extranet/ForskningVariabellister/FAIK%20-%20Familieindkomster.html" TargetMode="External"/><Relationship Id="rId43" Type="http://schemas.openxmlformats.org/officeDocument/2006/relationships/hyperlink" Target="https://www.dst.dk/extranet/ForskningVariabellister/PSYK_DIAG%20-%20Landspatientregistret%20psykiatri%20-%20diagnoser.html" TargetMode="External"/><Relationship Id="rId48" Type="http://schemas.openxmlformats.org/officeDocument/2006/relationships/hyperlink" Target="https://www.dst.dk/extranet/ForskningVariabellister/LMDB%20-%20L%C3%A6gemiddeldatabasen.html" TargetMode="External"/><Relationship Id="rId56" Type="http://schemas.openxmlformats.org/officeDocument/2006/relationships/hyperlink" Target="https://www.dst.dk/extranet/ForskningVariabellister/DODSAARS%20-%20D%C3%B8ds%C3%A5rssagsregistret.html" TargetMode="External"/><Relationship Id="rId64" Type="http://schemas.openxmlformats.org/officeDocument/2006/relationships/hyperlink" Target="https://www.dst.dk/extranet/ForskningVariabellister/BUAS%20-%20B%C3%B8rn%20og%20unge%20anbragte%20status.html" TargetMode="External"/><Relationship Id="rId69" Type="http://schemas.openxmlformats.org/officeDocument/2006/relationships/hyperlink" Target="https://www.dst.dk/extranet/ForskningVariabellister/DAR%20-%20Danmarks%20adresseregister.html" TargetMode="External"/><Relationship Id="rId77" Type="http://schemas.openxmlformats.org/officeDocument/2006/relationships/hyperlink" Target="https://www.dst.dk/extranet/ForskningVariabellister/PSYK_SKSUBE%20-%20Landspatientregistret%20psykiatri%20-%20oplysninger%20om%20unders%C3%B8gelser.html" TargetMode="External"/><Relationship Id="rId8" Type="http://schemas.openxmlformats.org/officeDocument/2006/relationships/hyperlink" Target="https://www.dst.dk/extranet/ForskningVariabellister/UDGK%20-%20Enkeltfag%20fra%20gymnasiale%20uddannelser..html" TargetMode="External"/><Relationship Id="rId51" Type="http://schemas.openxmlformats.org/officeDocument/2006/relationships/hyperlink" Target="https://www.dst.dk/extranet/ForskningVariabellister/KRAF%20-%20Kriminalstatistik%20afg%C3%B8relser.html" TargetMode="External"/><Relationship Id="rId72" Type="http://schemas.openxmlformats.org/officeDocument/2006/relationships/hyperlink" Target="https://www.dst.dk/extranet/ForskningVariabellister/PSYK_PSYKIO%20-%20Landspatientregistret%20psykiatri%20-%20s%C3%A6rlige%20psykiatrisk%20oplysninger.html" TargetMode="External"/><Relationship Id="rId3" Type="http://schemas.openxmlformats.org/officeDocument/2006/relationships/hyperlink" Target="http://www.dst.dk/extranet/ForskningVariabellister/FAHU%20-%20Husstande.html" TargetMode="External"/><Relationship Id="rId12" Type="http://schemas.openxmlformats.org/officeDocument/2006/relationships/hyperlink" Target="http://www.dst.dk/extranet/ForskningVariabellister/DAGI%20-%20Daginstitutioner.html" TargetMode="External"/><Relationship Id="rId17" Type="http://schemas.openxmlformats.org/officeDocument/2006/relationships/hyperlink" Target="http://www.dst.dk/extranet/ForskningVariabellister/DUR%20-%20Dagpengeudbetalinger.html" TargetMode="External"/><Relationship Id="rId25" Type="http://schemas.openxmlformats.org/officeDocument/2006/relationships/hyperlink" Target="http://dst.dk/extranet/ForskningVariabellister/KRKO%20-%20Kriminalstatistik%20konfererede%20sager.html" TargetMode="External"/><Relationship Id="rId33" Type="http://schemas.openxmlformats.org/officeDocument/2006/relationships/hyperlink" Target="http://dst.dk/extranet/ForskningVariabellister/IDFI%20-%20IDA%20firmaer.html" TargetMode="External"/><Relationship Id="rId38" Type="http://schemas.openxmlformats.org/officeDocument/2006/relationships/hyperlink" Target="https://www.dst.dk/extranet/ForskningVariabellister/LPR_DIAG%20-%20Landspatientregistret%20-%20diagnoser.html" TargetMode="External"/><Relationship Id="rId46" Type="http://schemas.openxmlformats.org/officeDocument/2006/relationships/hyperlink" Target="https://www.dst.dk/extranet/ForskningVariabellister/LPR_BES%20-%20Landspatientregistret%20-%20ambulante%20bes%C3%B8gsdatoer.html" TargetMode="External"/><Relationship Id="rId59" Type="http://schemas.openxmlformats.org/officeDocument/2006/relationships/hyperlink" Target="https://www.dst.dk/extranet/ForskningVariabellister/FOB%20-%20Folke-%20og%20Boligt%C3%A6llingen%201970.html" TargetMode="External"/><Relationship Id="rId67" Type="http://schemas.openxmlformats.org/officeDocument/2006/relationships/hyperlink" Target="https://www.dst.dk/extranet/ForskningVariabellister/BOERNFB%20-%20B%C3%B8rnepasning%200-5%20%C3%A5rige%20(Indskrevne%20B%C3%B8rn).html" TargetMode="External"/><Relationship Id="rId20" Type="http://schemas.openxmlformats.org/officeDocument/2006/relationships/hyperlink" Target="http://www.dst.dk/extranet/ForskningVariabellister/EJER%20-%20Ejere%20af%20ejendomme.html" TargetMode="External"/><Relationship Id="rId41" Type="http://schemas.openxmlformats.org/officeDocument/2006/relationships/hyperlink" Target="https://www.dst.dk/extranet/ForskningVariabellister/UDG%20-%20UDG%20Karakterer%20for%20afsluttede%20uddannelser.html" TargetMode="External"/><Relationship Id="rId54" Type="http://schemas.openxmlformats.org/officeDocument/2006/relationships/hyperlink" Target="https://www.dst.dk/extranet/ForskningVariabellister/DOD%20-%20D%C3%B8de%20i%20Danmark.html" TargetMode="External"/><Relationship Id="rId62" Type="http://schemas.openxmlformats.org/officeDocument/2006/relationships/hyperlink" Target="https://www.dst.dk/extranet/ForskningVariabellister/IDAS%20-%20IDA%20arbejdssteder.html" TargetMode="External"/><Relationship Id="rId70" Type="http://schemas.openxmlformats.org/officeDocument/2006/relationships/hyperlink" Target="https://www.dst.dk/extranet/ForskningVariabellister/IDAP%20-%20IDA%20persondata.html" TargetMode="External"/><Relationship Id="rId75" Type="http://schemas.openxmlformats.org/officeDocument/2006/relationships/hyperlink" Target="https://www.dst.dk/extranet/ForskningVariabellister/LPR_F_NYT_HELBREDSFORLOEB%20-%20Landspatientregistret%20(LPR3)%20-%20Oplysninger%20om%20helbredsforl%C3%B8b.html" TargetMode="External"/><Relationship Id="rId1" Type="http://schemas.openxmlformats.org/officeDocument/2006/relationships/hyperlink" Target="http://www.dst.dk/extranet/ForskningVariabellister/ADOP%20-%20Adoptioner%20fra%20CPR.html" TargetMode="External"/><Relationship Id="rId6" Type="http://schemas.openxmlformats.org/officeDocument/2006/relationships/hyperlink" Target="http://www.dst.dk/extranet/ForskningVariabellister/VNDS%20-%20Historiske%20vandringer.html" TargetMode="External"/><Relationship Id="rId15" Type="http://schemas.openxmlformats.org/officeDocument/2006/relationships/hyperlink" Target="http://dst.dk/extranet/ForskningVariabellister/KOTRE%20-%20Komprimeret%20elevregister%20%28KOMP3%29.html" TargetMode="External"/><Relationship Id="rId23" Type="http://schemas.openxmlformats.org/officeDocument/2006/relationships/hyperlink" Target="http://dst.dk/extranet/ForskningVariabellister/KRSI%20-%20Kriminalstatistik%20sigtelser.html" TargetMode="External"/><Relationship Id="rId28" Type="http://schemas.openxmlformats.org/officeDocument/2006/relationships/hyperlink" Target="http://dst.dk/extranet/ForskningVariabellister/SYST%20-%20Sygesikring%20%284-cifret%29.html" TargetMode="External"/><Relationship Id="rId36" Type="http://schemas.openxmlformats.org/officeDocument/2006/relationships/hyperlink" Target="http://www.dst.dk/da/Statistik/dokumentation/Times/familieindkomst" TargetMode="External"/><Relationship Id="rId49" Type="http://schemas.openxmlformats.org/officeDocument/2006/relationships/hyperlink" Target="https://www.dst.dk/extranet/ForskningVariabellister/KRMS%20-%20Sigtelser%20for%20mindre%C3%A5rige.html" TargetMode="External"/><Relationship Id="rId57" Type="http://schemas.openxmlformats.org/officeDocument/2006/relationships/hyperlink" Target="https://www.dst.dk/extranet/ForskningVariabellister/DODSAASG%20-%20D%C3%B8ds%C3%A5rsagsregister.html" TargetMode="External"/><Relationship Id="rId10" Type="http://schemas.openxmlformats.org/officeDocument/2006/relationships/hyperlink" Target="http://www.dst.dk/extranet/ForskningVariabellister/UDSP%20-%20Specialundervisning.html" TargetMode="External"/><Relationship Id="rId31" Type="http://schemas.openxmlformats.org/officeDocument/2006/relationships/hyperlink" Target="http://dst.dk/extranet/ForskningVariabellister/SSKO%20-%20Sygesikring%20%28Kontakt%29.html" TargetMode="External"/><Relationship Id="rId44" Type="http://schemas.openxmlformats.org/officeDocument/2006/relationships/hyperlink" Target="https://www.dst.dk/extranet/ForskningVariabellister/PSYK_ADM%20-%20Landspatientregistret%20psykiatri%20-%20administrative%20oplysninger.html" TargetMode="External"/><Relationship Id="rId52" Type="http://schemas.openxmlformats.org/officeDocument/2006/relationships/hyperlink" Target="https://www.dst.dk/extranet/ForskningVariabellister/BUAH%20-%20B%C3%B8rn%20og%20unge%20anbragte%20h%C3%A6ndelsesregister.html" TargetMode="External"/><Relationship Id="rId60" Type="http://schemas.openxmlformats.org/officeDocument/2006/relationships/hyperlink" Target="https://www.dst.dk/extranet/ForskningVariabellister/FTDB%20-%20Fertilitetsdatabasen%20b%C3%B8rn.html" TargetMode="External"/><Relationship Id="rId65" Type="http://schemas.openxmlformats.org/officeDocument/2006/relationships/hyperlink" Target="https://www.dst.dk/extranet/ForskningVariabellister/BEFADR%20-%20Adresseregister.html" TargetMode="External"/><Relationship Id="rId73" Type="http://schemas.openxmlformats.org/officeDocument/2006/relationships/hyperlink" Target="https://www.dst.dk/extranet/ForskningVariabellister/UDDLAERER%20-%20Grundskole%20l%C3%A6rer-elever%20pr.%2030-9.html" TargetMode="External"/><Relationship Id="rId78" Type="http://schemas.openxmlformats.org/officeDocument/2006/relationships/hyperlink" Target="https://www.dst.dk/extranet/ForskningVariabellister/LPR_OPR%20-%20Landspatientregistret%20-%20operationer%20efter%20ICD8%20klassifikationen.html" TargetMode="External"/><Relationship Id="rId4" Type="http://schemas.openxmlformats.org/officeDocument/2006/relationships/hyperlink" Target="http://www.dst.dk/extranet/ForskningVariabellister/FAIN%20-%20Husstande%20og%20familier.html" TargetMode="External"/><Relationship Id="rId9" Type="http://schemas.openxmlformats.org/officeDocument/2006/relationships/hyperlink" Target="http://www.dst.dk/extranet/ForskningVariabellister/UDKV%20-%20Uddannelsesekvalifikationsregister.html" TargetMode="External"/><Relationship Id="rId13" Type="http://schemas.openxmlformats.org/officeDocument/2006/relationships/hyperlink" Target="http://www.dst.dk/extranet/ForskningVariabellister/AKM%20-%20Arbejdsklassifikationsmodulet.html" TargetMode="External"/><Relationship Id="rId18" Type="http://schemas.openxmlformats.org/officeDocument/2006/relationships/hyperlink" Target="http://dst.dk/extranet/ForskningVariabellister/EJVK%20-%20Ejendomsvurderinger.html" TargetMode="External"/><Relationship Id="rId39" Type="http://schemas.openxmlformats.org/officeDocument/2006/relationships/hyperlink" Target="https://www.dst.dk/extranet/ForskningVariabellister/BOL%20-%20Boligt%C3%A6llingen.html" TargetMode="External"/><Relationship Id="rId34" Type="http://schemas.openxmlformats.org/officeDocument/2006/relationships/hyperlink" Target="http://dst.dk/extranet/ForskningVariabellister/IND%20-%20Indkomst.html" TargetMode="External"/><Relationship Id="rId50" Type="http://schemas.openxmlformats.org/officeDocument/2006/relationships/hyperlink" Target="https://www.dst.dk/extranet/ForskningVariabellister/KRIN%20-%20Kriminalstatistik%20inds%C3%A6ttelser.html" TargetMode="External"/><Relationship Id="rId55" Type="http://schemas.openxmlformats.org/officeDocument/2006/relationships/hyperlink" Target="https://www.dst.dk/extranet/ForskningVariabellister/BUA%20-%20B%C3%B8rn%20og%20unge%20anbragte.html" TargetMode="External"/><Relationship Id="rId76" Type="http://schemas.openxmlformats.org/officeDocument/2006/relationships/hyperlink" Target="https://www.dst.dk/extranet/ForskningVariabellister/PSYK_SKSOPR%20-%20Landspatientregistret%20psykiatri%20-%20oplysninger%20om%20operationer.html" TargetMode="External"/><Relationship Id="rId7" Type="http://schemas.openxmlformats.org/officeDocument/2006/relationships/hyperlink" Target="http://www.dst.dk/extranet/ForskningVariabellister/UDDA%20-%20Uddannelser%20(BUE).html" TargetMode="External"/><Relationship Id="rId71" Type="http://schemas.openxmlformats.org/officeDocument/2006/relationships/hyperlink" Target="https://www.dst.dk/extranet/ForskningVariabellister/PSYK_PERS%20-%20Landspatientregistret%20psykiatri%20-%20oplysninger%20om%20ambulante%20bes%C3%B8g.html" TargetMode="External"/><Relationship Id="rId2" Type="http://schemas.openxmlformats.org/officeDocument/2006/relationships/hyperlink" Target="http://www.dst.dk/extranet/ForskningVariabellister/FAFA%20-%20C-Familier.html" TargetMode="External"/><Relationship Id="rId29" Type="http://schemas.openxmlformats.org/officeDocument/2006/relationships/hyperlink" Target="http://dst.dk/extranet/ForskningVariabellister/SYSI%20-%20Sygesikring%20%286-cifret%29.html"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dst.dk/extranet/ForskningVariabellister/PSYK_SKSOPR%20-%20Landspatientregistret%20psykiatri%20-%20oplysninger%20om%20operationer.html" TargetMode="External"/><Relationship Id="rId170" Type="http://schemas.openxmlformats.org/officeDocument/2006/relationships/hyperlink" Target="https://www.dst.dk/extranet/ForskningVariabellister/PSYK_SKSOPR%20-%20Landspatientregistret%20psykiatri%20-%20oplysninger%20om%20operationer.html" TargetMode="External"/><Relationship Id="rId987" Type="http://schemas.openxmlformats.org/officeDocument/2006/relationships/hyperlink" Target="https://www.dst.dk/extranet/ForskningVariabellister/PSYK_SKSOPR%20-%20Landspatientregistret%20psykiatri%20-%20oplysninger%20om%20operationer.html" TargetMode="External"/><Relationship Id="rId847" Type="http://schemas.openxmlformats.org/officeDocument/2006/relationships/hyperlink" Target="https://www.dst.dk/extranet/ForskningVariabellister/PSYK_SKSOPR%20-%20Landspatientregistret%20psykiatri%20-%20oplysninger%20om%20operationer.html" TargetMode="External"/><Relationship Id="rId1477" Type="http://schemas.openxmlformats.org/officeDocument/2006/relationships/hyperlink" Target="https://www.dst.dk/extranet/ForskningVariabellister/PSYK_SKSOPR%20-%20Landspatientregistret%20psykiatri%20-%20oplysninger%20om%20operationer.html" TargetMode="External"/><Relationship Id="rId1684" Type="http://schemas.openxmlformats.org/officeDocument/2006/relationships/hyperlink" Target="https://www.dst.dk/extranet/ForskningVariabellister/PSYK_SKSOPR%20-%20Landspatientregistret%20psykiatri%20-%20oplysninger%20om%20operationer.html" TargetMode="External"/><Relationship Id="rId1891" Type="http://schemas.openxmlformats.org/officeDocument/2006/relationships/hyperlink" Target="https://www.dst.dk/extranet/ForskningVariabellister/PSYK_SKSOPR%20-%20Landspatientregistret%20psykiatri%20-%20oplysninger%20om%20operationer.html" TargetMode="External"/><Relationship Id="rId707" Type="http://schemas.openxmlformats.org/officeDocument/2006/relationships/hyperlink" Target="https://www.dst.dk/extranet/ForskningVariabellister/PSYK_SKSOPR%20-%20Landspatientregistret%20psykiatri%20-%20oplysninger%20om%20operationer.html" TargetMode="External"/><Relationship Id="rId914" Type="http://schemas.openxmlformats.org/officeDocument/2006/relationships/hyperlink" Target="https://www.dst.dk/extranet/ForskningVariabellister/PSYK_SKSOPR%20-%20Landspatientregistret%20psykiatri%20-%20oplysninger%20om%20operationer.html" TargetMode="External"/><Relationship Id="rId1337" Type="http://schemas.openxmlformats.org/officeDocument/2006/relationships/hyperlink" Target="https://www.dst.dk/extranet/ForskningVariabellister/PSYK_SKSOPR%20-%20Landspatientregistret%20psykiatri%20-%20oplysninger%20om%20operationer.html" TargetMode="External"/><Relationship Id="rId1544" Type="http://schemas.openxmlformats.org/officeDocument/2006/relationships/hyperlink" Target="https://www.dst.dk/extranet/ForskningVariabellister/PSYK_SKSOPR%20-%20Landspatientregistret%20psykiatri%20-%20oplysninger%20om%20operationer.html" TargetMode="External"/><Relationship Id="rId1751" Type="http://schemas.openxmlformats.org/officeDocument/2006/relationships/hyperlink" Target="https://www.dst.dk/extranet/ForskningVariabellister/PSYK_SKSOPR%20-%20Landspatientregistret%20psykiatri%20-%20oplysninger%20om%20operationer.html" TargetMode="External"/><Relationship Id="rId43" Type="http://schemas.openxmlformats.org/officeDocument/2006/relationships/hyperlink" Target="https://www.dst.dk/extranet/ForskningVariabellister/LPR_F_FORLOEB%20-%20Landspatientregistret%20(LPR3)%20-%20Oplysninger%20om%20forl%C3%B8b.html" TargetMode="External"/><Relationship Id="rId1404" Type="http://schemas.openxmlformats.org/officeDocument/2006/relationships/hyperlink" Target="https://www.dst.dk/extranet/ForskningVariabellister/PSYK_SKSOPR%20-%20Landspatientregistret%20psykiatri%20-%20oplysninger%20om%20operationer.html" TargetMode="External"/><Relationship Id="rId1611" Type="http://schemas.openxmlformats.org/officeDocument/2006/relationships/hyperlink" Target="https://www.dst.dk/extranet/ForskningVariabellister/PSYK_SKSOPR%20-%20Landspatientregistret%20psykiatri%20-%20oplysninger%20om%20operationer.html" TargetMode="External"/><Relationship Id="rId497" Type="http://schemas.openxmlformats.org/officeDocument/2006/relationships/hyperlink" Target="https://www.dst.dk/extranet/ForskningVariabellister/PSYK_SKSOPR%20-%20Landspatientregistret%20psykiatri%20-%20oplysninger%20om%20operationer.html" TargetMode="External"/><Relationship Id="rId357" Type="http://schemas.openxmlformats.org/officeDocument/2006/relationships/hyperlink" Target="https://www.dst.dk/extranet/ForskningVariabellister/PSYK_SKSOPR%20-%20Landspatientregistret%20psykiatri%20-%20oplysninger%20om%20operationer.html" TargetMode="External"/><Relationship Id="rId1194" Type="http://schemas.openxmlformats.org/officeDocument/2006/relationships/hyperlink" Target="https://www.dst.dk/extranet/ForskningVariabellister/PSYK_SKSOPR%20-%20Landspatientregistret%20psykiatri%20-%20oplysninger%20om%20operationer.html" TargetMode="External"/><Relationship Id="rId2038" Type="http://schemas.openxmlformats.org/officeDocument/2006/relationships/hyperlink" Target="https://www.dst.dk/extranet/ForskningVariabellister/PSYK_SKSOPR%20-%20Landspatientregistret%20psykiatri%20-%20oplysninger%20om%20operationer.html" TargetMode="External"/><Relationship Id="rId217" Type="http://schemas.openxmlformats.org/officeDocument/2006/relationships/hyperlink" Target="https://www.dst.dk/extranet/ForskningVariabellister/PSYK_SKSOPR%20-%20Landspatientregistret%20psykiatri%20-%20oplysninger%20om%20operationer.html" TargetMode="External"/><Relationship Id="rId564" Type="http://schemas.openxmlformats.org/officeDocument/2006/relationships/hyperlink" Target="https://www.dst.dk/extranet/ForskningVariabellister/PSYK_SKSOPR%20-%20Landspatientregistret%20psykiatri%20-%20oplysninger%20om%20operationer.html" TargetMode="External"/><Relationship Id="rId771" Type="http://schemas.openxmlformats.org/officeDocument/2006/relationships/hyperlink" Target="https://www.dst.dk/extranet/ForskningVariabellister/PSYK_SKSOPR%20-%20Landspatientregistret%20psykiatri%20-%20oplysninger%20om%20operationer.html" TargetMode="External"/><Relationship Id="rId424" Type="http://schemas.openxmlformats.org/officeDocument/2006/relationships/hyperlink" Target="https://www.dst.dk/extranet/ForskningVariabellister/PSYK_SKSOPR%20-%20Landspatientregistret%20psykiatri%20-%20oplysninger%20om%20operationer.html" TargetMode="External"/><Relationship Id="rId631" Type="http://schemas.openxmlformats.org/officeDocument/2006/relationships/hyperlink" Target="https://www.dst.dk/extranet/ForskningVariabellister/PSYK_SKSOPR%20-%20Landspatientregistret%20psykiatri%20-%20oplysninger%20om%20operationer.html" TargetMode="External"/><Relationship Id="rId1054" Type="http://schemas.openxmlformats.org/officeDocument/2006/relationships/hyperlink" Target="https://www.dst.dk/extranet/ForskningVariabellister/PSYK_SKSOPR%20-%20Landspatientregistret%20psykiatri%20-%20oplysninger%20om%20operationer.html" TargetMode="External"/><Relationship Id="rId1261" Type="http://schemas.openxmlformats.org/officeDocument/2006/relationships/hyperlink" Target="https://www.dst.dk/extranet/ForskningVariabellister/PSYK_SKSOPR%20-%20Landspatientregistret%20psykiatri%20-%20oplysninger%20om%20operationer.html" TargetMode="External"/><Relationship Id="rId2105" Type="http://schemas.openxmlformats.org/officeDocument/2006/relationships/hyperlink" Target="https://www.dst.dk/extranet/ForskningVariabellister/PSYK_SKSOPR%20-%20Landspatientregistret%20psykiatri%20-%20oplysninger%20om%20operationer.html" TargetMode="External"/><Relationship Id="rId1121" Type="http://schemas.openxmlformats.org/officeDocument/2006/relationships/hyperlink" Target="https://www.dst.dk/extranet/ForskningVariabellister/PSYK_SKSOPR%20-%20Landspatientregistret%20psykiatri%20-%20oplysninger%20om%20operationer.html" TargetMode="External"/><Relationship Id="rId1938" Type="http://schemas.openxmlformats.org/officeDocument/2006/relationships/hyperlink" Target="https://www.dst.dk/extranet/ForskningVariabellister/PSYK_SKSOPR%20-%20Landspatientregistret%20psykiatri%20-%20oplysninger%20om%20operationer.html" TargetMode="External"/><Relationship Id="rId281" Type="http://schemas.openxmlformats.org/officeDocument/2006/relationships/hyperlink" Target="https://www.dst.dk/extranet/ForskningVariabellister/PSYK_SKSOPR%20-%20Landspatientregistret%20psykiatri%20-%20oplysninger%20om%20operationer.html" TargetMode="External"/><Relationship Id="rId141" Type="http://schemas.openxmlformats.org/officeDocument/2006/relationships/hyperlink" Target="https://www.dst.dk/extranet/ForskningVariabellister/PSYK_SKSOPR%20-%20Landspatientregistret%20psykiatri%20-%20oplysninger%20om%20operationer.html" TargetMode="External"/><Relationship Id="rId379" Type="http://schemas.openxmlformats.org/officeDocument/2006/relationships/hyperlink" Target="https://www.dst.dk/extranet/ForskningVariabellister/PSYK_SKSOPR%20-%20Landspatientregistret%20psykiatri%20-%20oplysninger%20om%20operationer.html" TargetMode="External"/><Relationship Id="rId586" Type="http://schemas.openxmlformats.org/officeDocument/2006/relationships/hyperlink" Target="https://www.dst.dk/extranet/ForskningVariabellister/PSYK_SKSOPR%20-%20Landspatientregistret%20psykiatri%20-%20oplysninger%20om%20operationer.html" TargetMode="External"/><Relationship Id="rId793" Type="http://schemas.openxmlformats.org/officeDocument/2006/relationships/hyperlink" Target="https://www.dst.dk/extranet/ForskningVariabellister/PSYK_SKSOPR%20-%20Landspatientregistret%20psykiatri%20-%20oplysninger%20om%20operationer.html" TargetMode="External"/><Relationship Id="rId7" Type="http://schemas.openxmlformats.org/officeDocument/2006/relationships/hyperlink" Target="http://www.dst.dk/extranet/ForskningVariabellister/HUST%20-%20Husstandsoplysninger.html" TargetMode="External"/><Relationship Id="rId239" Type="http://schemas.openxmlformats.org/officeDocument/2006/relationships/hyperlink" Target="https://www.dst.dk/extranet/ForskningVariabellister/PSYK_SKSOPR%20-%20Landspatientregistret%20psykiatri%20-%20oplysninger%20om%20operationer.html" TargetMode="External"/><Relationship Id="rId446" Type="http://schemas.openxmlformats.org/officeDocument/2006/relationships/hyperlink" Target="https://www.dst.dk/extranet/ForskningVariabellister/PSYK_SKSOPR%20-%20Landspatientregistret%20psykiatri%20-%20oplysninger%20om%20operationer.html" TargetMode="External"/><Relationship Id="rId653" Type="http://schemas.openxmlformats.org/officeDocument/2006/relationships/hyperlink" Target="https://www.dst.dk/extranet/ForskningVariabellister/PSYK_SKSOPR%20-%20Landspatientregistret%20psykiatri%20-%20oplysninger%20om%20operationer.html" TargetMode="External"/><Relationship Id="rId1076" Type="http://schemas.openxmlformats.org/officeDocument/2006/relationships/hyperlink" Target="https://www.dst.dk/extranet/ForskningVariabellister/PSYK_SKSOPR%20-%20Landspatientregistret%20psykiatri%20-%20oplysninger%20om%20operationer.html" TargetMode="External"/><Relationship Id="rId1283" Type="http://schemas.openxmlformats.org/officeDocument/2006/relationships/hyperlink" Target="https://www.dst.dk/extranet/ForskningVariabellister/PSYK_SKSOPR%20-%20Landspatientregistret%20psykiatri%20-%20oplysninger%20om%20operationer.html" TargetMode="External"/><Relationship Id="rId1490" Type="http://schemas.openxmlformats.org/officeDocument/2006/relationships/hyperlink" Target="https://www.dst.dk/extranet/ForskningVariabellister/PSYK_SKSOPR%20-%20Landspatientregistret%20psykiatri%20-%20oplysninger%20om%20operationer.html" TargetMode="External"/><Relationship Id="rId306" Type="http://schemas.openxmlformats.org/officeDocument/2006/relationships/hyperlink" Target="https://www.dst.dk/extranet/ForskningVariabellister/PSYK_SKSOPR%20-%20Landspatientregistret%20psykiatri%20-%20oplysninger%20om%20operationer.html" TargetMode="External"/><Relationship Id="rId860" Type="http://schemas.openxmlformats.org/officeDocument/2006/relationships/hyperlink" Target="https://www.dst.dk/extranet/ForskningVariabellister/PSYK_SKSOPR%20-%20Landspatientregistret%20psykiatri%20-%20oplysninger%20om%20operationer.html" TargetMode="External"/><Relationship Id="rId958" Type="http://schemas.openxmlformats.org/officeDocument/2006/relationships/hyperlink" Target="https://www.dst.dk/extranet/ForskningVariabellister/PSYK_SKSOPR%20-%20Landspatientregistret%20psykiatri%20-%20oplysninger%20om%20operationer.html" TargetMode="External"/><Relationship Id="rId1143" Type="http://schemas.openxmlformats.org/officeDocument/2006/relationships/hyperlink" Target="https://www.dst.dk/extranet/ForskningVariabellister/PSYK_SKSOPR%20-%20Landspatientregistret%20psykiatri%20-%20oplysninger%20om%20operationer.html" TargetMode="External"/><Relationship Id="rId1588" Type="http://schemas.openxmlformats.org/officeDocument/2006/relationships/hyperlink" Target="https://www.dst.dk/extranet/ForskningVariabellister/PSYK_SKSOPR%20-%20Landspatientregistret%20psykiatri%20-%20oplysninger%20om%20operationer.html" TargetMode="External"/><Relationship Id="rId1795" Type="http://schemas.openxmlformats.org/officeDocument/2006/relationships/hyperlink" Target="https://www.dst.dk/extranet/ForskningVariabellister/PSYK_SKSOPR%20-%20Landspatientregistret%20psykiatri%20-%20oplysninger%20om%20operationer.html" TargetMode="External"/><Relationship Id="rId87" Type="http://schemas.openxmlformats.org/officeDocument/2006/relationships/hyperlink" Target="https://www.dst.dk/extranet/ForskningVariabellister/PSYK_SKSOPR%20-%20Landspatientregistret%20psykiatri%20-%20oplysninger%20om%20operationer.html" TargetMode="External"/><Relationship Id="rId513" Type="http://schemas.openxmlformats.org/officeDocument/2006/relationships/hyperlink" Target="https://www.dst.dk/extranet/ForskningVariabellister/PSYK_SKSOPR%20-%20Landspatientregistret%20psykiatri%20-%20oplysninger%20om%20operationer.html" TargetMode="External"/><Relationship Id="rId720" Type="http://schemas.openxmlformats.org/officeDocument/2006/relationships/hyperlink" Target="https://www.dst.dk/extranet/ForskningVariabellister/PSYK_SKSOPR%20-%20Landspatientregistret%20psykiatri%20-%20oplysninger%20om%20operationer.html" TargetMode="External"/><Relationship Id="rId818" Type="http://schemas.openxmlformats.org/officeDocument/2006/relationships/hyperlink" Target="https://www.dst.dk/extranet/ForskningVariabellister/PSYK_SKSOPR%20-%20Landspatientregistret%20psykiatri%20-%20oplysninger%20om%20operationer.html" TargetMode="External"/><Relationship Id="rId1350" Type="http://schemas.openxmlformats.org/officeDocument/2006/relationships/hyperlink" Target="https://www.dst.dk/extranet/ForskningVariabellister/PSYK_SKSOPR%20-%20Landspatientregistret%20psykiatri%20-%20oplysninger%20om%20operationer.html" TargetMode="External"/><Relationship Id="rId1448" Type="http://schemas.openxmlformats.org/officeDocument/2006/relationships/hyperlink" Target="https://www.dst.dk/extranet/ForskningVariabellister/PSYK_SKSOPR%20-%20Landspatientregistret%20psykiatri%20-%20oplysninger%20om%20operationer.html" TargetMode="External"/><Relationship Id="rId1655" Type="http://schemas.openxmlformats.org/officeDocument/2006/relationships/hyperlink" Target="https://www.dst.dk/extranet/ForskningVariabellister/PSYK_SKSOPR%20-%20Landspatientregistret%20psykiatri%20-%20oplysninger%20om%20operationer.html" TargetMode="External"/><Relationship Id="rId1003" Type="http://schemas.openxmlformats.org/officeDocument/2006/relationships/hyperlink" Target="https://www.dst.dk/extranet/ForskningVariabellister/PSYK_SKSOPR%20-%20Landspatientregistret%20psykiatri%20-%20oplysninger%20om%20operationer.html" TargetMode="External"/><Relationship Id="rId1210" Type="http://schemas.openxmlformats.org/officeDocument/2006/relationships/hyperlink" Target="https://www.dst.dk/extranet/ForskningVariabellister/PSYK_SKSOPR%20-%20Landspatientregistret%20psykiatri%20-%20oplysninger%20om%20operationer.html" TargetMode="External"/><Relationship Id="rId1308" Type="http://schemas.openxmlformats.org/officeDocument/2006/relationships/hyperlink" Target="https://www.dst.dk/extranet/ForskningVariabellister/PSYK_SKSOPR%20-%20Landspatientregistret%20psykiatri%20-%20oplysninger%20om%20operationer.html" TargetMode="External"/><Relationship Id="rId1862" Type="http://schemas.openxmlformats.org/officeDocument/2006/relationships/hyperlink" Target="https://www.dst.dk/extranet/ForskningVariabellister/PSYK_SKSOPR%20-%20Landspatientregistret%20psykiatri%20-%20oplysninger%20om%20operationer.html" TargetMode="External"/><Relationship Id="rId1515" Type="http://schemas.openxmlformats.org/officeDocument/2006/relationships/hyperlink" Target="https://www.dst.dk/extranet/ForskningVariabellister/PSYK_SKSOPR%20-%20Landspatientregistret%20psykiatri%20-%20oplysninger%20om%20operationer.html" TargetMode="External"/><Relationship Id="rId1722" Type="http://schemas.openxmlformats.org/officeDocument/2006/relationships/hyperlink" Target="https://www.dst.dk/extranet/ForskningVariabellister/PSYK_SKSOPR%20-%20Landspatientregistret%20psykiatri%20-%20oplysninger%20om%20operationer.html" TargetMode="External"/><Relationship Id="rId14" Type="http://schemas.openxmlformats.org/officeDocument/2006/relationships/hyperlink" Target="http://www.dst.dk/extranet/ForskningVariabellister/UDSP%20-%20Specialundervisning.html" TargetMode="External"/><Relationship Id="rId163" Type="http://schemas.openxmlformats.org/officeDocument/2006/relationships/hyperlink" Target="https://www.dst.dk/extranet/ForskningVariabellister/PSYK_SKSOPR%20-%20Landspatientregistret%20psykiatri%20-%20oplysninger%20om%20operationer.html" TargetMode="External"/><Relationship Id="rId370" Type="http://schemas.openxmlformats.org/officeDocument/2006/relationships/hyperlink" Target="https://www.dst.dk/extranet/ForskningVariabellister/PSYK_SKSOPR%20-%20Landspatientregistret%20psykiatri%20-%20oplysninger%20om%20operationer.html" TargetMode="External"/><Relationship Id="rId2051" Type="http://schemas.openxmlformats.org/officeDocument/2006/relationships/hyperlink" Target="https://www.dst.dk/extranet/ForskningVariabellister/PSYK_SKSOPR%20-%20Landspatientregistret%20psykiatri%20-%20oplysninger%20om%20operationer.html" TargetMode="External"/><Relationship Id="rId230" Type="http://schemas.openxmlformats.org/officeDocument/2006/relationships/hyperlink" Target="https://www.dst.dk/extranet/ForskningVariabellister/PSYK_SKSOPR%20-%20Landspatientregistret%20psykiatri%20-%20oplysninger%20om%20operationer.html" TargetMode="External"/><Relationship Id="rId468" Type="http://schemas.openxmlformats.org/officeDocument/2006/relationships/hyperlink" Target="https://www.dst.dk/extranet/ForskningVariabellister/PSYK_SKSOPR%20-%20Landspatientregistret%20psykiatri%20-%20oplysninger%20om%20operationer.html" TargetMode="External"/><Relationship Id="rId675" Type="http://schemas.openxmlformats.org/officeDocument/2006/relationships/hyperlink" Target="https://www.dst.dk/extranet/ForskningVariabellister/PSYK_SKSOPR%20-%20Landspatientregistret%20psykiatri%20-%20oplysninger%20om%20operationer.html" TargetMode="External"/><Relationship Id="rId882" Type="http://schemas.openxmlformats.org/officeDocument/2006/relationships/hyperlink" Target="https://www.dst.dk/extranet/ForskningVariabellister/PSYK_SKSOPR%20-%20Landspatientregistret%20psykiatri%20-%20oplysninger%20om%20operationer.html" TargetMode="External"/><Relationship Id="rId1098" Type="http://schemas.openxmlformats.org/officeDocument/2006/relationships/hyperlink" Target="https://www.dst.dk/extranet/ForskningVariabellister/PSYK_SKSOPR%20-%20Landspatientregistret%20psykiatri%20-%20oplysninger%20om%20operationer.html" TargetMode="External"/><Relationship Id="rId328" Type="http://schemas.openxmlformats.org/officeDocument/2006/relationships/hyperlink" Target="https://www.dst.dk/extranet/ForskningVariabellister/PSYK_SKSOPR%20-%20Landspatientregistret%20psykiatri%20-%20oplysninger%20om%20operationer.html" TargetMode="External"/><Relationship Id="rId535" Type="http://schemas.openxmlformats.org/officeDocument/2006/relationships/hyperlink" Target="https://www.dst.dk/extranet/ForskningVariabellister/PSYK_SKSOPR%20-%20Landspatientregistret%20psykiatri%20-%20oplysninger%20om%20operationer.html" TargetMode="External"/><Relationship Id="rId742" Type="http://schemas.openxmlformats.org/officeDocument/2006/relationships/hyperlink" Target="https://www.dst.dk/extranet/ForskningVariabellister/PSYK_SKSOPR%20-%20Landspatientregistret%20psykiatri%20-%20oplysninger%20om%20operationer.html" TargetMode="External"/><Relationship Id="rId1165" Type="http://schemas.openxmlformats.org/officeDocument/2006/relationships/hyperlink" Target="https://www.dst.dk/extranet/ForskningVariabellister/PSYK_SKSOPR%20-%20Landspatientregistret%20psykiatri%20-%20oplysninger%20om%20operationer.html" TargetMode="External"/><Relationship Id="rId1372" Type="http://schemas.openxmlformats.org/officeDocument/2006/relationships/hyperlink" Target="https://www.dst.dk/extranet/ForskningVariabellister/PSYK_SKSOPR%20-%20Landspatientregistret%20psykiatri%20-%20oplysninger%20om%20operationer.html" TargetMode="External"/><Relationship Id="rId2009" Type="http://schemas.openxmlformats.org/officeDocument/2006/relationships/hyperlink" Target="https://www.dst.dk/extranet/ForskningVariabellister/PSYK_SKSOPR%20-%20Landspatientregistret%20psykiatri%20-%20oplysninger%20om%20operationer.html" TargetMode="External"/><Relationship Id="rId602" Type="http://schemas.openxmlformats.org/officeDocument/2006/relationships/hyperlink" Target="https://www.dst.dk/extranet/ForskningVariabellister/PSYK_SKSOPR%20-%20Landspatientregistret%20psykiatri%20-%20oplysninger%20om%20operationer.html" TargetMode="External"/><Relationship Id="rId1025" Type="http://schemas.openxmlformats.org/officeDocument/2006/relationships/hyperlink" Target="https://www.dst.dk/extranet/ForskningVariabellister/PSYK_SKSOPR%20-%20Landspatientregistret%20psykiatri%20-%20oplysninger%20om%20operationer.html" TargetMode="External"/><Relationship Id="rId1232" Type="http://schemas.openxmlformats.org/officeDocument/2006/relationships/hyperlink" Target="https://www.dst.dk/extranet/ForskningVariabellister/PSYK_SKSOPR%20-%20Landspatientregistret%20psykiatri%20-%20oplysninger%20om%20operationer.html" TargetMode="External"/><Relationship Id="rId1677" Type="http://schemas.openxmlformats.org/officeDocument/2006/relationships/hyperlink" Target="https://www.dst.dk/extranet/ForskningVariabellister/PSYK_SKSOPR%20-%20Landspatientregistret%20psykiatri%20-%20oplysninger%20om%20operationer.html" TargetMode="External"/><Relationship Id="rId1884" Type="http://schemas.openxmlformats.org/officeDocument/2006/relationships/hyperlink" Target="https://www.dst.dk/extranet/ForskningVariabellister/PSYK_SKSOPR%20-%20Landspatientregistret%20psykiatri%20-%20oplysninger%20om%20operationer.html" TargetMode="External"/><Relationship Id="rId907" Type="http://schemas.openxmlformats.org/officeDocument/2006/relationships/hyperlink" Target="https://www.dst.dk/extranet/ForskningVariabellister/PSYK_SKSOPR%20-%20Landspatientregistret%20psykiatri%20-%20oplysninger%20om%20operationer.html" TargetMode="External"/><Relationship Id="rId1537" Type="http://schemas.openxmlformats.org/officeDocument/2006/relationships/hyperlink" Target="https://www.dst.dk/extranet/ForskningVariabellister/PSYK_SKSOPR%20-%20Landspatientregistret%20psykiatri%20-%20oplysninger%20om%20operationer.html" TargetMode="External"/><Relationship Id="rId1744" Type="http://schemas.openxmlformats.org/officeDocument/2006/relationships/hyperlink" Target="https://www.dst.dk/extranet/ForskningVariabellister/PSYK_SKSOPR%20-%20Landspatientregistret%20psykiatri%20-%20oplysninger%20om%20operationer.html" TargetMode="External"/><Relationship Id="rId1951" Type="http://schemas.openxmlformats.org/officeDocument/2006/relationships/hyperlink" Target="https://www.dst.dk/extranet/ForskningVariabellister/PSYK_SKSOPR%20-%20Landspatientregistret%20psykiatri%20-%20oplysninger%20om%20operationer.html" TargetMode="External"/><Relationship Id="rId36" Type="http://schemas.openxmlformats.org/officeDocument/2006/relationships/hyperlink" Target="http://dst.dk/extranet/ForskningVariabellister/SSKO%20-%20Sygesikring%20%28Kontakt%29.html" TargetMode="External"/><Relationship Id="rId1604" Type="http://schemas.openxmlformats.org/officeDocument/2006/relationships/hyperlink" Target="https://www.dst.dk/extranet/ForskningVariabellister/PSYK_SKSOPR%20-%20Landspatientregistret%20psykiatri%20-%20oplysninger%20om%20operationer.html" TargetMode="External"/><Relationship Id="rId185" Type="http://schemas.openxmlformats.org/officeDocument/2006/relationships/hyperlink" Target="https://www.dst.dk/extranet/ForskningVariabellister/PSYK_SKSOPR%20-%20Landspatientregistret%20psykiatri%20-%20oplysninger%20om%20operationer.html" TargetMode="External"/><Relationship Id="rId1811" Type="http://schemas.openxmlformats.org/officeDocument/2006/relationships/hyperlink" Target="https://www.dst.dk/extranet/ForskningVariabellister/PSYK_SKSOPR%20-%20Landspatientregistret%20psykiatri%20-%20oplysninger%20om%20operationer.html" TargetMode="External"/><Relationship Id="rId1909" Type="http://schemas.openxmlformats.org/officeDocument/2006/relationships/hyperlink" Target="https://www.dst.dk/extranet/ForskningVariabellister/PSYK_SKSOPR%20-%20Landspatientregistret%20psykiatri%20-%20oplysninger%20om%20operationer.html" TargetMode="External"/><Relationship Id="rId392" Type="http://schemas.openxmlformats.org/officeDocument/2006/relationships/hyperlink" Target="https://www.dst.dk/extranet/ForskningVariabellister/PSYK_SKSOPR%20-%20Landspatientregistret%20psykiatri%20-%20oplysninger%20om%20operationer.html" TargetMode="External"/><Relationship Id="rId697" Type="http://schemas.openxmlformats.org/officeDocument/2006/relationships/hyperlink" Target="https://www.dst.dk/extranet/ForskningVariabellister/PSYK_SKSOPR%20-%20Landspatientregistret%20psykiatri%20-%20oplysninger%20om%20operationer.html" TargetMode="External"/><Relationship Id="rId2073" Type="http://schemas.openxmlformats.org/officeDocument/2006/relationships/hyperlink" Target="https://www.dst.dk/extranet/ForskningVariabellister/PSYK_SKSOPR%20-%20Landspatientregistret%20psykiatri%20-%20oplysninger%20om%20operationer.html" TargetMode="External"/><Relationship Id="rId252" Type="http://schemas.openxmlformats.org/officeDocument/2006/relationships/hyperlink" Target="https://www.dst.dk/extranet/ForskningVariabellister/PSYK_SKSOPR%20-%20Landspatientregistret%20psykiatri%20-%20oplysninger%20om%20operationer.html" TargetMode="External"/><Relationship Id="rId1187" Type="http://schemas.openxmlformats.org/officeDocument/2006/relationships/hyperlink" Target="https://www.dst.dk/extranet/ForskningVariabellister/PSYK_SKSOPR%20-%20Landspatientregistret%20psykiatri%20-%20oplysninger%20om%20operationer.html" TargetMode="External"/><Relationship Id="rId112" Type="http://schemas.openxmlformats.org/officeDocument/2006/relationships/hyperlink" Target="https://www.dst.dk/extranet/ForskningVariabellister/PSYK_SKSOPR%20-%20Landspatientregistret%20psykiatri%20-%20oplysninger%20om%20operationer.html" TargetMode="External"/><Relationship Id="rId557" Type="http://schemas.openxmlformats.org/officeDocument/2006/relationships/hyperlink" Target="https://www.dst.dk/extranet/ForskningVariabellister/PSYK_SKSOPR%20-%20Landspatientregistret%20psykiatri%20-%20oplysninger%20om%20operationer.html" TargetMode="External"/><Relationship Id="rId764" Type="http://schemas.openxmlformats.org/officeDocument/2006/relationships/hyperlink" Target="https://www.dst.dk/extranet/ForskningVariabellister/PSYK_SKSOPR%20-%20Landspatientregistret%20psykiatri%20-%20oplysninger%20om%20operationer.html" TargetMode="External"/><Relationship Id="rId971" Type="http://schemas.openxmlformats.org/officeDocument/2006/relationships/hyperlink" Target="https://www.dst.dk/extranet/ForskningVariabellister/PSYK_SKSOPR%20-%20Landspatientregistret%20psykiatri%20-%20oplysninger%20om%20operationer.html" TargetMode="External"/><Relationship Id="rId1394" Type="http://schemas.openxmlformats.org/officeDocument/2006/relationships/hyperlink" Target="https://www.dst.dk/extranet/ForskningVariabellister/PSYK_SKSOPR%20-%20Landspatientregistret%20psykiatri%20-%20oplysninger%20om%20operationer.html" TargetMode="External"/><Relationship Id="rId1699" Type="http://schemas.openxmlformats.org/officeDocument/2006/relationships/hyperlink" Target="https://www.dst.dk/extranet/ForskningVariabellister/PSYK_SKSOPR%20-%20Landspatientregistret%20psykiatri%20-%20oplysninger%20om%20operationer.html" TargetMode="External"/><Relationship Id="rId2000" Type="http://schemas.openxmlformats.org/officeDocument/2006/relationships/hyperlink" Target="https://www.dst.dk/extranet/ForskningVariabellister/PSYK_SKSOPR%20-%20Landspatientregistret%20psykiatri%20-%20oplysninger%20om%20operationer.html" TargetMode="External"/><Relationship Id="rId417" Type="http://schemas.openxmlformats.org/officeDocument/2006/relationships/hyperlink" Target="https://www.dst.dk/extranet/ForskningVariabellister/PSYK_SKSOPR%20-%20Landspatientregistret%20psykiatri%20-%20oplysninger%20om%20operationer.html" TargetMode="External"/><Relationship Id="rId624" Type="http://schemas.openxmlformats.org/officeDocument/2006/relationships/hyperlink" Target="https://www.dst.dk/extranet/ForskningVariabellister/PSYK_SKSOPR%20-%20Landspatientregistret%20psykiatri%20-%20oplysninger%20om%20operationer.html" TargetMode="External"/><Relationship Id="rId831" Type="http://schemas.openxmlformats.org/officeDocument/2006/relationships/hyperlink" Target="https://www.dst.dk/extranet/ForskningVariabellister/PSYK_SKSOPR%20-%20Landspatientregistret%20psykiatri%20-%20oplysninger%20om%20operationer.html" TargetMode="External"/><Relationship Id="rId1047" Type="http://schemas.openxmlformats.org/officeDocument/2006/relationships/hyperlink" Target="https://www.dst.dk/extranet/ForskningVariabellister/PSYK_SKSOPR%20-%20Landspatientregistret%20psykiatri%20-%20oplysninger%20om%20operationer.html" TargetMode="External"/><Relationship Id="rId1254" Type="http://schemas.openxmlformats.org/officeDocument/2006/relationships/hyperlink" Target="https://www.dst.dk/extranet/ForskningVariabellister/PSYK_SKSOPR%20-%20Landspatientregistret%20psykiatri%20-%20oplysninger%20om%20operationer.html" TargetMode="External"/><Relationship Id="rId1461" Type="http://schemas.openxmlformats.org/officeDocument/2006/relationships/hyperlink" Target="https://www.dst.dk/extranet/ForskningVariabellister/PSYK_SKSOPR%20-%20Landspatientregistret%20psykiatri%20-%20oplysninger%20om%20operationer.html" TargetMode="External"/><Relationship Id="rId929" Type="http://schemas.openxmlformats.org/officeDocument/2006/relationships/hyperlink" Target="https://www.dst.dk/extranet/ForskningVariabellister/PSYK_SKSOPR%20-%20Landspatientregistret%20psykiatri%20-%20oplysninger%20om%20operationer.html" TargetMode="External"/><Relationship Id="rId1114" Type="http://schemas.openxmlformats.org/officeDocument/2006/relationships/hyperlink" Target="https://www.dst.dk/extranet/ForskningVariabellister/PSYK_SKSOPR%20-%20Landspatientregistret%20psykiatri%20-%20oplysninger%20om%20operationer.html" TargetMode="External"/><Relationship Id="rId1321" Type="http://schemas.openxmlformats.org/officeDocument/2006/relationships/hyperlink" Target="https://www.dst.dk/extranet/ForskningVariabellister/PSYK_SKSOPR%20-%20Landspatientregistret%20psykiatri%20-%20oplysninger%20om%20operationer.html" TargetMode="External"/><Relationship Id="rId1559" Type="http://schemas.openxmlformats.org/officeDocument/2006/relationships/hyperlink" Target="https://www.dst.dk/extranet/ForskningVariabellister/PSYK_SKSOPR%20-%20Landspatientregistret%20psykiatri%20-%20oplysninger%20om%20operationer.html" TargetMode="External"/><Relationship Id="rId1766" Type="http://schemas.openxmlformats.org/officeDocument/2006/relationships/hyperlink" Target="https://www.dst.dk/extranet/ForskningVariabellister/PSYK_SKSOPR%20-%20Landspatientregistret%20psykiatri%20-%20oplysninger%20om%20operationer.html" TargetMode="External"/><Relationship Id="rId1973" Type="http://schemas.openxmlformats.org/officeDocument/2006/relationships/hyperlink" Target="https://www.dst.dk/extranet/ForskningVariabellister/PSYK_SKSOPR%20-%20Landspatientregistret%20psykiatri%20-%20oplysninger%20om%20operationer.html" TargetMode="External"/><Relationship Id="rId58" Type="http://schemas.openxmlformats.org/officeDocument/2006/relationships/hyperlink" Target="https://www.dst.dk/extranet/ForskningVariabellister/PSYK_PERS%20-%20Landspatientregistret%20psykiatri%20-%20oplysninger%20om%20ambulante%20bes%C3%B8g.html" TargetMode="External"/><Relationship Id="rId1419" Type="http://schemas.openxmlformats.org/officeDocument/2006/relationships/hyperlink" Target="https://www.dst.dk/extranet/ForskningVariabellister/PSYK_SKSOPR%20-%20Landspatientregistret%20psykiatri%20-%20oplysninger%20om%20operationer.html" TargetMode="External"/><Relationship Id="rId1626" Type="http://schemas.openxmlformats.org/officeDocument/2006/relationships/hyperlink" Target="https://www.dst.dk/extranet/ForskningVariabellister/PSYK_SKSOPR%20-%20Landspatientregistret%20psykiatri%20-%20oplysninger%20om%20operationer.html" TargetMode="External"/><Relationship Id="rId1833" Type="http://schemas.openxmlformats.org/officeDocument/2006/relationships/hyperlink" Target="https://www.dst.dk/extranet/ForskningVariabellister/PSYK_SKSOPR%20-%20Landspatientregistret%20psykiatri%20-%20oplysninger%20om%20operationer.html" TargetMode="External"/><Relationship Id="rId1900" Type="http://schemas.openxmlformats.org/officeDocument/2006/relationships/hyperlink" Target="https://www.dst.dk/extranet/ForskningVariabellister/PSYK_SKSOPR%20-%20Landspatientregistret%20psykiatri%20-%20oplysninger%20om%20operationer.html" TargetMode="External"/><Relationship Id="rId2095" Type="http://schemas.openxmlformats.org/officeDocument/2006/relationships/hyperlink" Target="https://www.dst.dk/extranet/ForskningVariabellister/PSYK_SKSOPR%20-%20Landspatientregistret%20psykiatri%20-%20oplysninger%20om%20operationer.html" TargetMode="External"/><Relationship Id="rId274" Type="http://schemas.openxmlformats.org/officeDocument/2006/relationships/hyperlink" Target="https://www.dst.dk/extranet/ForskningVariabellister/PSYK_SKSOPR%20-%20Landspatientregistret%20psykiatri%20-%20oplysninger%20om%20operationer.html" TargetMode="External"/><Relationship Id="rId481" Type="http://schemas.openxmlformats.org/officeDocument/2006/relationships/hyperlink" Target="https://www.dst.dk/extranet/ForskningVariabellister/PSYK_SKSOPR%20-%20Landspatientregistret%20psykiatri%20-%20oplysninger%20om%20operationer.html" TargetMode="External"/><Relationship Id="rId134" Type="http://schemas.openxmlformats.org/officeDocument/2006/relationships/hyperlink" Target="https://www.dst.dk/extranet/ForskningVariabellister/PSYK_SKSOPR%20-%20Landspatientregistret%20psykiatri%20-%20oplysninger%20om%20operationer.html" TargetMode="External"/><Relationship Id="rId579" Type="http://schemas.openxmlformats.org/officeDocument/2006/relationships/hyperlink" Target="https://www.dst.dk/extranet/ForskningVariabellister/PSYK_SKSOPR%20-%20Landspatientregistret%20psykiatri%20-%20oplysninger%20om%20operationer.html" TargetMode="External"/><Relationship Id="rId786" Type="http://schemas.openxmlformats.org/officeDocument/2006/relationships/hyperlink" Target="https://www.dst.dk/extranet/ForskningVariabellister/PSYK_SKSOPR%20-%20Landspatientregistret%20psykiatri%20-%20oplysninger%20om%20operationer.html" TargetMode="External"/><Relationship Id="rId993" Type="http://schemas.openxmlformats.org/officeDocument/2006/relationships/hyperlink" Target="https://www.dst.dk/extranet/ForskningVariabellister/PSYK_SKSOPR%20-%20Landspatientregistret%20psykiatri%20-%20oplysninger%20om%20operationer.html" TargetMode="External"/><Relationship Id="rId341" Type="http://schemas.openxmlformats.org/officeDocument/2006/relationships/hyperlink" Target="https://www.dst.dk/extranet/ForskningVariabellister/PSYK_SKSOPR%20-%20Landspatientregistret%20psykiatri%20-%20oplysninger%20om%20operationer.html" TargetMode="External"/><Relationship Id="rId439" Type="http://schemas.openxmlformats.org/officeDocument/2006/relationships/hyperlink" Target="https://www.dst.dk/extranet/ForskningVariabellister/PSYK_SKSOPR%20-%20Landspatientregistret%20psykiatri%20-%20oplysninger%20om%20operationer.html" TargetMode="External"/><Relationship Id="rId646" Type="http://schemas.openxmlformats.org/officeDocument/2006/relationships/hyperlink" Target="https://www.dst.dk/extranet/ForskningVariabellister/PSYK_SKSOPR%20-%20Landspatientregistret%20psykiatri%20-%20oplysninger%20om%20operationer.html" TargetMode="External"/><Relationship Id="rId1069" Type="http://schemas.openxmlformats.org/officeDocument/2006/relationships/hyperlink" Target="https://www.dst.dk/extranet/ForskningVariabellister/PSYK_SKSOPR%20-%20Landspatientregistret%20psykiatri%20-%20oplysninger%20om%20operationer.html" TargetMode="External"/><Relationship Id="rId1276" Type="http://schemas.openxmlformats.org/officeDocument/2006/relationships/hyperlink" Target="https://www.dst.dk/extranet/ForskningVariabellister/PSYK_SKSOPR%20-%20Landspatientregistret%20psykiatri%20-%20oplysninger%20om%20operationer.html" TargetMode="External"/><Relationship Id="rId1483" Type="http://schemas.openxmlformats.org/officeDocument/2006/relationships/hyperlink" Target="https://www.dst.dk/extranet/ForskningVariabellister/PSYK_SKSOPR%20-%20Landspatientregistret%20psykiatri%20-%20oplysninger%20om%20operationer.html" TargetMode="External"/><Relationship Id="rId2022" Type="http://schemas.openxmlformats.org/officeDocument/2006/relationships/hyperlink" Target="https://www.dst.dk/extranet/ForskningVariabellister/PSYK_SKSOPR%20-%20Landspatientregistret%20psykiatri%20-%20oplysninger%20om%20operationer.html" TargetMode="External"/><Relationship Id="rId201" Type="http://schemas.openxmlformats.org/officeDocument/2006/relationships/hyperlink" Target="https://www.dst.dk/extranet/ForskningVariabellister/PSYK_SKSOPR%20-%20Landspatientregistret%20psykiatri%20-%20oplysninger%20om%20operationer.html" TargetMode="External"/><Relationship Id="rId506" Type="http://schemas.openxmlformats.org/officeDocument/2006/relationships/hyperlink" Target="https://www.dst.dk/extranet/ForskningVariabellister/PSYK_SKSOPR%20-%20Landspatientregistret%20psykiatri%20-%20oplysninger%20om%20operationer.html" TargetMode="External"/><Relationship Id="rId853" Type="http://schemas.openxmlformats.org/officeDocument/2006/relationships/hyperlink" Target="https://www.dst.dk/extranet/ForskningVariabellister/PSYK_SKSOPR%20-%20Landspatientregistret%20psykiatri%20-%20oplysninger%20om%20operationer.html" TargetMode="External"/><Relationship Id="rId1136" Type="http://schemas.openxmlformats.org/officeDocument/2006/relationships/hyperlink" Target="https://www.dst.dk/extranet/ForskningVariabellister/PSYK_SKSOPR%20-%20Landspatientregistret%20psykiatri%20-%20oplysninger%20om%20operationer.html" TargetMode="External"/><Relationship Id="rId1690" Type="http://schemas.openxmlformats.org/officeDocument/2006/relationships/hyperlink" Target="https://www.dst.dk/extranet/ForskningVariabellister/PSYK_SKSOPR%20-%20Landspatientregistret%20psykiatri%20-%20oplysninger%20om%20operationer.html" TargetMode="External"/><Relationship Id="rId1788" Type="http://schemas.openxmlformats.org/officeDocument/2006/relationships/hyperlink" Target="https://www.dst.dk/extranet/ForskningVariabellister/PSYK_SKSOPR%20-%20Landspatientregistret%20psykiatri%20-%20oplysninger%20om%20operationer.html" TargetMode="External"/><Relationship Id="rId1995" Type="http://schemas.openxmlformats.org/officeDocument/2006/relationships/hyperlink" Target="https://www.dst.dk/extranet/ForskningVariabellister/PSYK_SKSOPR%20-%20Landspatientregistret%20psykiatri%20-%20oplysninger%20om%20operationer.html" TargetMode="External"/><Relationship Id="rId713" Type="http://schemas.openxmlformats.org/officeDocument/2006/relationships/hyperlink" Target="https://www.dst.dk/extranet/ForskningVariabellister/PSYK_SKSOPR%20-%20Landspatientregistret%20psykiatri%20-%20oplysninger%20om%20operationer.html" TargetMode="External"/><Relationship Id="rId920" Type="http://schemas.openxmlformats.org/officeDocument/2006/relationships/hyperlink" Target="https://www.dst.dk/extranet/ForskningVariabellister/PSYK_SKSOPR%20-%20Landspatientregistret%20psykiatri%20-%20oplysninger%20om%20operationer.html" TargetMode="External"/><Relationship Id="rId1343" Type="http://schemas.openxmlformats.org/officeDocument/2006/relationships/hyperlink" Target="https://www.dst.dk/extranet/ForskningVariabellister/PSYK_SKSOPR%20-%20Landspatientregistret%20psykiatri%20-%20oplysninger%20om%20operationer.html" TargetMode="External"/><Relationship Id="rId1550" Type="http://schemas.openxmlformats.org/officeDocument/2006/relationships/hyperlink" Target="https://www.dst.dk/extranet/ForskningVariabellister/PSYK_SKSOPR%20-%20Landspatientregistret%20psykiatri%20-%20oplysninger%20om%20operationer.html" TargetMode="External"/><Relationship Id="rId1648" Type="http://schemas.openxmlformats.org/officeDocument/2006/relationships/hyperlink" Target="https://www.dst.dk/extranet/ForskningVariabellister/PSYK_SKSOPR%20-%20Landspatientregistret%20psykiatri%20-%20oplysninger%20om%20operationer.html" TargetMode="External"/><Relationship Id="rId1203" Type="http://schemas.openxmlformats.org/officeDocument/2006/relationships/hyperlink" Target="https://www.dst.dk/extranet/ForskningVariabellister/PSYK_SKSOPR%20-%20Landspatientregistret%20psykiatri%20-%20oplysninger%20om%20operationer.html" TargetMode="External"/><Relationship Id="rId1410" Type="http://schemas.openxmlformats.org/officeDocument/2006/relationships/hyperlink" Target="https://www.dst.dk/extranet/ForskningVariabellister/PSYK_SKSOPR%20-%20Landspatientregistret%20psykiatri%20-%20oplysninger%20om%20operationer.html" TargetMode="External"/><Relationship Id="rId1508" Type="http://schemas.openxmlformats.org/officeDocument/2006/relationships/hyperlink" Target="https://www.dst.dk/extranet/ForskningVariabellister/PSYK_SKSOPR%20-%20Landspatientregistret%20psykiatri%20-%20oplysninger%20om%20operationer.html" TargetMode="External"/><Relationship Id="rId1855" Type="http://schemas.openxmlformats.org/officeDocument/2006/relationships/hyperlink" Target="https://www.dst.dk/extranet/ForskningVariabellister/PSYK_SKSOPR%20-%20Landspatientregistret%20psykiatri%20-%20oplysninger%20om%20operationer.html" TargetMode="External"/><Relationship Id="rId1715" Type="http://schemas.openxmlformats.org/officeDocument/2006/relationships/hyperlink" Target="https://www.dst.dk/extranet/ForskningVariabellister/PSYK_SKSOPR%20-%20Landspatientregistret%20psykiatri%20-%20oplysninger%20om%20operationer.html" TargetMode="External"/><Relationship Id="rId1922" Type="http://schemas.openxmlformats.org/officeDocument/2006/relationships/hyperlink" Target="https://www.dst.dk/extranet/ForskningVariabellister/PSYK_SKSOPR%20-%20Landspatientregistret%20psykiatri%20-%20oplysninger%20om%20operationer.html" TargetMode="External"/><Relationship Id="rId296" Type="http://schemas.openxmlformats.org/officeDocument/2006/relationships/hyperlink" Target="https://www.dst.dk/extranet/ForskningVariabellister/PSYK_SKSOPR%20-%20Landspatientregistret%20psykiatri%20-%20oplysninger%20om%20operationer.html" TargetMode="External"/><Relationship Id="rId156" Type="http://schemas.openxmlformats.org/officeDocument/2006/relationships/hyperlink" Target="https://www.dst.dk/extranet/ForskningVariabellister/PSYK_SKSOPR%20-%20Landspatientregistret%20psykiatri%20-%20oplysninger%20om%20operationer.html" TargetMode="External"/><Relationship Id="rId363" Type="http://schemas.openxmlformats.org/officeDocument/2006/relationships/hyperlink" Target="https://www.dst.dk/extranet/ForskningVariabellister/PSYK_SKSOPR%20-%20Landspatientregistret%20psykiatri%20-%20oplysninger%20om%20operationer.html" TargetMode="External"/><Relationship Id="rId570" Type="http://schemas.openxmlformats.org/officeDocument/2006/relationships/hyperlink" Target="https://www.dst.dk/extranet/ForskningVariabellister/PSYK_SKSOPR%20-%20Landspatientregistret%20psykiatri%20-%20oplysninger%20om%20operationer.html" TargetMode="External"/><Relationship Id="rId2044" Type="http://schemas.openxmlformats.org/officeDocument/2006/relationships/hyperlink" Target="https://www.dst.dk/extranet/ForskningVariabellister/PSYK_SKSOPR%20-%20Landspatientregistret%20psykiatri%20-%20oplysninger%20om%20operationer.html" TargetMode="External"/><Relationship Id="rId223" Type="http://schemas.openxmlformats.org/officeDocument/2006/relationships/hyperlink" Target="https://www.dst.dk/extranet/ForskningVariabellister/PSYK_SKSOPR%20-%20Landspatientregistret%20psykiatri%20-%20oplysninger%20om%20operationer.html" TargetMode="External"/><Relationship Id="rId430" Type="http://schemas.openxmlformats.org/officeDocument/2006/relationships/hyperlink" Target="https://www.dst.dk/extranet/ForskningVariabellister/PSYK_SKSOPR%20-%20Landspatientregistret%20psykiatri%20-%20oplysninger%20om%20operationer.html" TargetMode="External"/><Relationship Id="rId668" Type="http://schemas.openxmlformats.org/officeDocument/2006/relationships/hyperlink" Target="https://www.dst.dk/extranet/ForskningVariabellister/PSYK_SKSOPR%20-%20Landspatientregistret%20psykiatri%20-%20oplysninger%20om%20operationer.html" TargetMode="External"/><Relationship Id="rId875" Type="http://schemas.openxmlformats.org/officeDocument/2006/relationships/hyperlink" Target="https://www.dst.dk/extranet/ForskningVariabellister/PSYK_SKSOPR%20-%20Landspatientregistret%20psykiatri%20-%20oplysninger%20om%20operationer.html" TargetMode="External"/><Relationship Id="rId1060" Type="http://schemas.openxmlformats.org/officeDocument/2006/relationships/hyperlink" Target="https://www.dst.dk/extranet/ForskningVariabellister/PSYK_SKSOPR%20-%20Landspatientregistret%20psykiatri%20-%20oplysninger%20om%20operationer.html" TargetMode="External"/><Relationship Id="rId1298" Type="http://schemas.openxmlformats.org/officeDocument/2006/relationships/hyperlink" Target="https://www.dst.dk/extranet/ForskningVariabellister/PSYK_SKSOPR%20-%20Landspatientregistret%20psykiatri%20-%20oplysninger%20om%20operationer.html" TargetMode="External"/><Relationship Id="rId2111" Type="http://schemas.openxmlformats.org/officeDocument/2006/relationships/hyperlink" Target="https://www.dst.dk/extranet/ForskningVariabellister/LPR_OPR%20-%20Landspatientregistret%20-%20operationer%20efter%20ICD8%20klassifikationen.html" TargetMode="External"/><Relationship Id="rId528" Type="http://schemas.openxmlformats.org/officeDocument/2006/relationships/hyperlink" Target="https://www.dst.dk/extranet/ForskningVariabellister/PSYK_SKSOPR%20-%20Landspatientregistret%20psykiatri%20-%20oplysninger%20om%20operationer.html" TargetMode="External"/><Relationship Id="rId735" Type="http://schemas.openxmlformats.org/officeDocument/2006/relationships/hyperlink" Target="https://www.dst.dk/extranet/ForskningVariabellister/PSYK_SKSOPR%20-%20Landspatientregistret%20psykiatri%20-%20oplysninger%20om%20operationer.html" TargetMode="External"/><Relationship Id="rId942" Type="http://schemas.openxmlformats.org/officeDocument/2006/relationships/hyperlink" Target="https://www.dst.dk/extranet/ForskningVariabellister/PSYK_SKSOPR%20-%20Landspatientregistret%20psykiatri%20-%20oplysninger%20om%20operationer.html" TargetMode="External"/><Relationship Id="rId1158" Type="http://schemas.openxmlformats.org/officeDocument/2006/relationships/hyperlink" Target="https://www.dst.dk/extranet/ForskningVariabellister/PSYK_SKSOPR%20-%20Landspatientregistret%20psykiatri%20-%20oplysninger%20om%20operationer.html" TargetMode="External"/><Relationship Id="rId1365" Type="http://schemas.openxmlformats.org/officeDocument/2006/relationships/hyperlink" Target="https://www.dst.dk/extranet/ForskningVariabellister/PSYK_SKSOPR%20-%20Landspatientregistret%20psykiatri%20-%20oplysninger%20om%20operationer.html" TargetMode="External"/><Relationship Id="rId1572" Type="http://schemas.openxmlformats.org/officeDocument/2006/relationships/hyperlink" Target="https://www.dst.dk/extranet/ForskningVariabellister/PSYK_SKSOPR%20-%20Landspatientregistret%20psykiatri%20-%20oplysninger%20om%20operationer.html" TargetMode="External"/><Relationship Id="rId1018" Type="http://schemas.openxmlformats.org/officeDocument/2006/relationships/hyperlink" Target="https://www.dst.dk/extranet/ForskningVariabellister/PSYK_SKSOPR%20-%20Landspatientregistret%20psykiatri%20-%20oplysninger%20om%20operationer.html" TargetMode="External"/><Relationship Id="rId1225" Type="http://schemas.openxmlformats.org/officeDocument/2006/relationships/hyperlink" Target="https://www.dst.dk/extranet/ForskningVariabellister/PSYK_SKSOPR%20-%20Landspatientregistret%20psykiatri%20-%20oplysninger%20om%20operationer.html" TargetMode="External"/><Relationship Id="rId1432" Type="http://schemas.openxmlformats.org/officeDocument/2006/relationships/hyperlink" Target="https://www.dst.dk/extranet/ForskningVariabellister/PSYK_SKSOPR%20-%20Landspatientregistret%20psykiatri%20-%20oplysninger%20om%20operationer.html" TargetMode="External"/><Relationship Id="rId1877" Type="http://schemas.openxmlformats.org/officeDocument/2006/relationships/hyperlink" Target="https://www.dst.dk/extranet/ForskningVariabellister/PSYK_SKSOPR%20-%20Landspatientregistret%20psykiatri%20-%20oplysninger%20om%20operationer.html" TargetMode="External"/><Relationship Id="rId71" Type="http://schemas.openxmlformats.org/officeDocument/2006/relationships/hyperlink" Target="https://www.dst.dk/extranet/ForskningVariabellister/PSYK_SKSOPR%20-%20Landspatientregistret%20psykiatri%20-%20oplysninger%20om%20operationer.html" TargetMode="External"/><Relationship Id="rId802" Type="http://schemas.openxmlformats.org/officeDocument/2006/relationships/hyperlink" Target="https://www.dst.dk/extranet/ForskningVariabellister/PSYK_SKSOPR%20-%20Landspatientregistret%20psykiatri%20-%20oplysninger%20om%20operationer.html" TargetMode="External"/><Relationship Id="rId1737" Type="http://schemas.openxmlformats.org/officeDocument/2006/relationships/hyperlink" Target="https://www.dst.dk/extranet/ForskningVariabellister/PSYK_SKSOPR%20-%20Landspatientregistret%20psykiatri%20-%20oplysninger%20om%20operationer.html" TargetMode="External"/><Relationship Id="rId1944" Type="http://schemas.openxmlformats.org/officeDocument/2006/relationships/hyperlink" Target="https://www.dst.dk/extranet/ForskningVariabellister/PSYK_SKSOPR%20-%20Landspatientregistret%20psykiatri%20-%20oplysninger%20om%20operationer.html" TargetMode="External"/><Relationship Id="rId29" Type="http://schemas.openxmlformats.org/officeDocument/2006/relationships/hyperlink" Target="http://dst.dk/extranet/ForskningVariabellister/KRKO%20-%20Kriminalstatistik%20konfererede%20sager.html" TargetMode="External"/><Relationship Id="rId178" Type="http://schemas.openxmlformats.org/officeDocument/2006/relationships/hyperlink" Target="https://www.dst.dk/extranet/ForskningVariabellister/PSYK_SKSOPR%20-%20Landspatientregistret%20psykiatri%20-%20oplysninger%20om%20operationer.html" TargetMode="External"/><Relationship Id="rId1804" Type="http://schemas.openxmlformats.org/officeDocument/2006/relationships/hyperlink" Target="https://www.dst.dk/extranet/ForskningVariabellister/PSYK_SKSOPR%20-%20Landspatientregistret%20psykiatri%20-%20oplysninger%20om%20operationer.html" TargetMode="External"/><Relationship Id="rId385" Type="http://schemas.openxmlformats.org/officeDocument/2006/relationships/hyperlink" Target="https://www.dst.dk/extranet/ForskningVariabellister/PSYK_SKSOPR%20-%20Landspatientregistret%20psykiatri%20-%20oplysninger%20om%20operationer.html" TargetMode="External"/><Relationship Id="rId592" Type="http://schemas.openxmlformats.org/officeDocument/2006/relationships/hyperlink" Target="https://www.dst.dk/extranet/ForskningVariabellister/PSYK_SKSOPR%20-%20Landspatientregistret%20psykiatri%20-%20oplysninger%20om%20operationer.html" TargetMode="External"/><Relationship Id="rId2066" Type="http://schemas.openxmlformats.org/officeDocument/2006/relationships/hyperlink" Target="https://www.dst.dk/extranet/ForskningVariabellister/PSYK_SKSOPR%20-%20Landspatientregistret%20psykiatri%20-%20oplysninger%20om%20operationer.html" TargetMode="External"/><Relationship Id="rId245" Type="http://schemas.openxmlformats.org/officeDocument/2006/relationships/hyperlink" Target="https://www.dst.dk/extranet/ForskningVariabellister/PSYK_SKSOPR%20-%20Landspatientregistret%20psykiatri%20-%20oplysninger%20om%20operationer.html" TargetMode="External"/><Relationship Id="rId452" Type="http://schemas.openxmlformats.org/officeDocument/2006/relationships/hyperlink" Target="https://www.dst.dk/extranet/ForskningVariabellister/PSYK_SKSOPR%20-%20Landspatientregistret%20psykiatri%20-%20oplysninger%20om%20operationer.html" TargetMode="External"/><Relationship Id="rId897" Type="http://schemas.openxmlformats.org/officeDocument/2006/relationships/hyperlink" Target="https://www.dst.dk/extranet/ForskningVariabellister/PSYK_SKSOPR%20-%20Landspatientregistret%20psykiatri%20-%20oplysninger%20om%20operationer.html" TargetMode="External"/><Relationship Id="rId1082" Type="http://schemas.openxmlformats.org/officeDocument/2006/relationships/hyperlink" Target="https://www.dst.dk/extranet/ForskningVariabellister/PSYK_SKSOPR%20-%20Landspatientregistret%20psykiatri%20-%20oplysninger%20om%20operationer.html" TargetMode="External"/><Relationship Id="rId105" Type="http://schemas.openxmlformats.org/officeDocument/2006/relationships/hyperlink" Target="https://www.dst.dk/extranet/ForskningVariabellister/PSYK_SKSOPR%20-%20Landspatientregistret%20psykiatri%20-%20oplysninger%20om%20operationer.html" TargetMode="External"/><Relationship Id="rId312" Type="http://schemas.openxmlformats.org/officeDocument/2006/relationships/hyperlink" Target="https://www.dst.dk/extranet/ForskningVariabellister/PSYK_SKSOPR%20-%20Landspatientregistret%20psykiatri%20-%20oplysninger%20om%20operationer.html" TargetMode="External"/><Relationship Id="rId757" Type="http://schemas.openxmlformats.org/officeDocument/2006/relationships/hyperlink" Target="https://www.dst.dk/extranet/ForskningVariabellister/PSYK_SKSOPR%20-%20Landspatientregistret%20psykiatri%20-%20oplysninger%20om%20operationer.html" TargetMode="External"/><Relationship Id="rId964" Type="http://schemas.openxmlformats.org/officeDocument/2006/relationships/hyperlink" Target="https://www.dst.dk/extranet/ForskningVariabellister/PSYK_SKSOPR%20-%20Landspatientregistret%20psykiatri%20-%20oplysninger%20om%20operationer.html" TargetMode="External"/><Relationship Id="rId1387" Type="http://schemas.openxmlformats.org/officeDocument/2006/relationships/hyperlink" Target="https://www.dst.dk/extranet/ForskningVariabellister/PSYK_SKSOPR%20-%20Landspatientregistret%20psykiatri%20-%20oplysninger%20om%20operationer.html" TargetMode="External"/><Relationship Id="rId1594" Type="http://schemas.openxmlformats.org/officeDocument/2006/relationships/hyperlink" Target="https://www.dst.dk/extranet/ForskningVariabellister/PSYK_SKSOPR%20-%20Landspatientregistret%20psykiatri%20-%20oplysninger%20om%20operationer.html" TargetMode="External"/><Relationship Id="rId93" Type="http://schemas.openxmlformats.org/officeDocument/2006/relationships/hyperlink" Target="https://www.dst.dk/extranet/ForskningVariabellister/PSYK_SKSOPR%20-%20Landspatientregistret%20psykiatri%20-%20oplysninger%20om%20operationer.html" TargetMode="External"/><Relationship Id="rId617" Type="http://schemas.openxmlformats.org/officeDocument/2006/relationships/hyperlink" Target="https://www.dst.dk/extranet/ForskningVariabellister/PSYK_SKSOPR%20-%20Landspatientregistret%20psykiatri%20-%20oplysninger%20om%20operationer.html" TargetMode="External"/><Relationship Id="rId824" Type="http://schemas.openxmlformats.org/officeDocument/2006/relationships/hyperlink" Target="https://www.dst.dk/extranet/ForskningVariabellister/PSYK_SKSOPR%20-%20Landspatientregistret%20psykiatri%20-%20oplysninger%20om%20operationer.html" TargetMode="External"/><Relationship Id="rId1247" Type="http://schemas.openxmlformats.org/officeDocument/2006/relationships/hyperlink" Target="https://www.dst.dk/extranet/ForskningVariabellister/PSYK_SKSOPR%20-%20Landspatientregistret%20psykiatri%20-%20oplysninger%20om%20operationer.html" TargetMode="External"/><Relationship Id="rId1454" Type="http://schemas.openxmlformats.org/officeDocument/2006/relationships/hyperlink" Target="https://www.dst.dk/extranet/ForskningVariabellister/PSYK_SKSOPR%20-%20Landspatientregistret%20psykiatri%20-%20oplysninger%20om%20operationer.html" TargetMode="External"/><Relationship Id="rId1661" Type="http://schemas.openxmlformats.org/officeDocument/2006/relationships/hyperlink" Target="https://www.dst.dk/extranet/ForskningVariabellister/PSYK_SKSOPR%20-%20Landspatientregistret%20psykiatri%20-%20oplysninger%20om%20operationer.html" TargetMode="External"/><Relationship Id="rId1899" Type="http://schemas.openxmlformats.org/officeDocument/2006/relationships/hyperlink" Target="https://www.dst.dk/extranet/ForskningVariabellister/PSYK_SKSOPR%20-%20Landspatientregistret%20psykiatri%20-%20oplysninger%20om%20operationer.html" TargetMode="External"/><Relationship Id="rId1107" Type="http://schemas.openxmlformats.org/officeDocument/2006/relationships/hyperlink" Target="https://www.dst.dk/extranet/ForskningVariabellister/PSYK_SKSOPR%20-%20Landspatientregistret%20psykiatri%20-%20oplysninger%20om%20operationer.html" TargetMode="External"/><Relationship Id="rId1314" Type="http://schemas.openxmlformats.org/officeDocument/2006/relationships/hyperlink" Target="https://www.dst.dk/extranet/ForskningVariabellister/PSYK_SKSOPR%20-%20Landspatientregistret%20psykiatri%20-%20oplysninger%20om%20operationer.html" TargetMode="External"/><Relationship Id="rId1521" Type="http://schemas.openxmlformats.org/officeDocument/2006/relationships/hyperlink" Target="https://www.dst.dk/extranet/ForskningVariabellister/PSYK_SKSOPR%20-%20Landspatientregistret%20psykiatri%20-%20oplysninger%20om%20operationer.html" TargetMode="External"/><Relationship Id="rId1759" Type="http://schemas.openxmlformats.org/officeDocument/2006/relationships/hyperlink" Target="https://www.dst.dk/extranet/ForskningVariabellister/PSYK_SKSOPR%20-%20Landspatientregistret%20psykiatri%20-%20oplysninger%20om%20operationer.html" TargetMode="External"/><Relationship Id="rId1966" Type="http://schemas.openxmlformats.org/officeDocument/2006/relationships/hyperlink" Target="https://www.dst.dk/extranet/ForskningVariabellister/PSYK_SKSOPR%20-%20Landspatientregistret%20psykiatri%20-%20oplysninger%20om%20operationer.html" TargetMode="External"/><Relationship Id="rId1619" Type="http://schemas.openxmlformats.org/officeDocument/2006/relationships/hyperlink" Target="https://www.dst.dk/extranet/ForskningVariabellister/PSYK_SKSOPR%20-%20Landspatientregistret%20psykiatri%20-%20oplysninger%20om%20operationer.html" TargetMode="External"/><Relationship Id="rId1826" Type="http://schemas.openxmlformats.org/officeDocument/2006/relationships/hyperlink" Target="https://www.dst.dk/extranet/ForskningVariabellister/PSYK_SKSOPR%20-%20Landspatientregistret%20psykiatri%20-%20oplysninger%20om%20operationer.html" TargetMode="External"/><Relationship Id="rId20" Type="http://schemas.openxmlformats.org/officeDocument/2006/relationships/hyperlink" Target="http://www.dst.dk/extranet/ForskningVariabellister/FAIK%20-%20Familieindkomster.html" TargetMode="External"/><Relationship Id="rId2088" Type="http://schemas.openxmlformats.org/officeDocument/2006/relationships/hyperlink" Target="https://www.dst.dk/extranet/ForskningVariabellister/PSYK_SKSOPR%20-%20Landspatientregistret%20psykiatri%20-%20oplysninger%20om%20operationer.html" TargetMode="External"/><Relationship Id="rId267" Type="http://schemas.openxmlformats.org/officeDocument/2006/relationships/hyperlink" Target="https://www.dst.dk/extranet/ForskningVariabellister/PSYK_SKSOPR%20-%20Landspatientregistret%20psykiatri%20-%20oplysninger%20om%20operationer.html" TargetMode="External"/><Relationship Id="rId474" Type="http://schemas.openxmlformats.org/officeDocument/2006/relationships/hyperlink" Target="https://www.dst.dk/extranet/ForskningVariabellister/PSYK_SKSOPR%20-%20Landspatientregistret%20psykiatri%20-%20oplysninger%20om%20operationer.html" TargetMode="External"/><Relationship Id="rId127" Type="http://schemas.openxmlformats.org/officeDocument/2006/relationships/hyperlink" Target="https://www.dst.dk/extranet/ForskningVariabellister/PSYK_SKSOPR%20-%20Landspatientregistret%20psykiatri%20-%20oplysninger%20om%20operationer.html" TargetMode="External"/><Relationship Id="rId681" Type="http://schemas.openxmlformats.org/officeDocument/2006/relationships/hyperlink" Target="https://www.dst.dk/extranet/ForskningVariabellister/PSYK_SKSOPR%20-%20Landspatientregistret%20psykiatri%20-%20oplysninger%20om%20operationer.html" TargetMode="External"/><Relationship Id="rId779" Type="http://schemas.openxmlformats.org/officeDocument/2006/relationships/hyperlink" Target="https://www.dst.dk/extranet/ForskningVariabellister/PSYK_SKSOPR%20-%20Landspatientregistret%20psykiatri%20-%20oplysninger%20om%20operationer.html" TargetMode="External"/><Relationship Id="rId986" Type="http://schemas.openxmlformats.org/officeDocument/2006/relationships/hyperlink" Target="https://www.dst.dk/extranet/ForskningVariabellister/PSYK_SKSOPR%20-%20Landspatientregistret%20psykiatri%20-%20oplysninger%20om%20operationer.html" TargetMode="External"/><Relationship Id="rId334" Type="http://schemas.openxmlformats.org/officeDocument/2006/relationships/hyperlink" Target="https://www.dst.dk/extranet/ForskningVariabellister/PSYK_SKSOPR%20-%20Landspatientregistret%20psykiatri%20-%20oplysninger%20om%20operationer.html" TargetMode="External"/><Relationship Id="rId541" Type="http://schemas.openxmlformats.org/officeDocument/2006/relationships/hyperlink" Target="https://www.dst.dk/extranet/ForskningVariabellister/PSYK_SKSOPR%20-%20Landspatientregistret%20psykiatri%20-%20oplysninger%20om%20operationer.html" TargetMode="External"/><Relationship Id="rId639" Type="http://schemas.openxmlformats.org/officeDocument/2006/relationships/hyperlink" Target="https://www.dst.dk/extranet/ForskningVariabellister/PSYK_SKSOPR%20-%20Landspatientregistret%20psykiatri%20-%20oplysninger%20om%20operationer.html" TargetMode="External"/><Relationship Id="rId1171" Type="http://schemas.openxmlformats.org/officeDocument/2006/relationships/hyperlink" Target="https://www.dst.dk/extranet/ForskningVariabellister/PSYK_SKSOPR%20-%20Landspatientregistret%20psykiatri%20-%20oplysninger%20om%20operationer.html" TargetMode="External"/><Relationship Id="rId1269" Type="http://schemas.openxmlformats.org/officeDocument/2006/relationships/hyperlink" Target="https://www.dst.dk/extranet/ForskningVariabellister/PSYK_SKSOPR%20-%20Landspatientregistret%20psykiatri%20-%20oplysninger%20om%20operationer.html" TargetMode="External"/><Relationship Id="rId1476" Type="http://schemas.openxmlformats.org/officeDocument/2006/relationships/hyperlink" Target="https://www.dst.dk/extranet/ForskningVariabellister/PSYK_SKSOPR%20-%20Landspatientregistret%20psykiatri%20-%20oplysninger%20om%20operationer.html" TargetMode="External"/><Relationship Id="rId2015" Type="http://schemas.openxmlformats.org/officeDocument/2006/relationships/hyperlink" Target="https://www.dst.dk/extranet/ForskningVariabellister/PSYK_SKSOPR%20-%20Landspatientregistret%20psykiatri%20-%20oplysninger%20om%20operationer.html" TargetMode="External"/><Relationship Id="rId401" Type="http://schemas.openxmlformats.org/officeDocument/2006/relationships/hyperlink" Target="https://www.dst.dk/extranet/ForskningVariabellister/PSYK_SKSOPR%20-%20Landspatientregistret%20psykiatri%20-%20oplysninger%20om%20operationer.html" TargetMode="External"/><Relationship Id="rId846" Type="http://schemas.openxmlformats.org/officeDocument/2006/relationships/hyperlink" Target="https://www.dst.dk/extranet/ForskningVariabellister/PSYK_SKSOPR%20-%20Landspatientregistret%20psykiatri%20-%20oplysninger%20om%20operationer.html" TargetMode="External"/><Relationship Id="rId1031" Type="http://schemas.openxmlformats.org/officeDocument/2006/relationships/hyperlink" Target="https://www.dst.dk/extranet/ForskningVariabellister/PSYK_SKSOPR%20-%20Landspatientregistret%20psykiatri%20-%20oplysninger%20om%20operationer.html" TargetMode="External"/><Relationship Id="rId1129" Type="http://schemas.openxmlformats.org/officeDocument/2006/relationships/hyperlink" Target="https://www.dst.dk/extranet/ForskningVariabellister/PSYK_SKSOPR%20-%20Landspatientregistret%20psykiatri%20-%20oplysninger%20om%20operationer.html" TargetMode="External"/><Relationship Id="rId1683" Type="http://schemas.openxmlformats.org/officeDocument/2006/relationships/hyperlink" Target="https://www.dst.dk/extranet/ForskningVariabellister/PSYK_SKSOPR%20-%20Landspatientregistret%20psykiatri%20-%20oplysninger%20om%20operationer.html" TargetMode="External"/><Relationship Id="rId1890" Type="http://schemas.openxmlformats.org/officeDocument/2006/relationships/hyperlink" Target="https://www.dst.dk/extranet/ForskningVariabellister/PSYK_SKSOPR%20-%20Landspatientregistret%20psykiatri%20-%20oplysninger%20om%20operationer.html" TargetMode="External"/><Relationship Id="rId1988" Type="http://schemas.openxmlformats.org/officeDocument/2006/relationships/hyperlink" Target="https://www.dst.dk/extranet/ForskningVariabellister/PSYK_SKSOPR%20-%20Landspatientregistret%20psykiatri%20-%20oplysninger%20om%20operationer.html" TargetMode="External"/><Relationship Id="rId706" Type="http://schemas.openxmlformats.org/officeDocument/2006/relationships/hyperlink" Target="https://www.dst.dk/extranet/ForskningVariabellister/PSYK_SKSOPR%20-%20Landspatientregistret%20psykiatri%20-%20oplysninger%20om%20operationer.html" TargetMode="External"/><Relationship Id="rId913" Type="http://schemas.openxmlformats.org/officeDocument/2006/relationships/hyperlink" Target="https://www.dst.dk/extranet/ForskningVariabellister/PSYK_SKSOPR%20-%20Landspatientregistret%20psykiatri%20-%20oplysninger%20om%20operationer.html" TargetMode="External"/><Relationship Id="rId1336" Type="http://schemas.openxmlformats.org/officeDocument/2006/relationships/hyperlink" Target="https://www.dst.dk/extranet/ForskningVariabellister/PSYK_SKSOPR%20-%20Landspatientregistret%20psykiatri%20-%20oplysninger%20om%20operationer.html" TargetMode="External"/><Relationship Id="rId1543" Type="http://schemas.openxmlformats.org/officeDocument/2006/relationships/hyperlink" Target="https://www.dst.dk/extranet/ForskningVariabellister/PSYK_SKSOPR%20-%20Landspatientregistret%20psykiatri%20-%20oplysninger%20om%20operationer.html" TargetMode="External"/><Relationship Id="rId1750" Type="http://schemas.openxmlformats.org/officeDocument/2006/relationships/hyperlink" Target="https://www.dst.dk/extranet/ForskningVariabellister/PSYK_SKSOPR%20-%20Landspatientregistret%20psykiatri%20-%20oplysninger%20om%20operationer.html" TargetMode="External"/><Relationship Id="rId42" Type="http://schemas.openxmlformats.org/officeDocument/2006/relationships/hyperlink" Target="https://www.dst.dk/extranet/ForskningVariabellister/LPR_F_DIAGNOSER%20-%20Landspatientregistret%20(LPR3)%20-%20Oplysninger%20om%20diagnoser.html" TargetMode="External"/><Relationship Id="rId1403" Type="http://schemas.openxmlformats.org/officeDocument/2006/relationships/hyperlink" Target="https://www.dst.dk/extranet/ForskningVariabellister/PSYK_SKSOPR%20-%20Landspatientregistret%20psykiatri%20-%20oplysninger%20om%20operationer.html" TargetMode="External"/><Relationship Id="rId1610" Type="http://schemas.openxmlformats.org/officeDocument/2006/relationships/hyperlink" Target="https://www.dst.dk/extranet/ForskningVariabellister/PSYK_SKSOPR%20-%20Landspatientregistret%20psykiatri%20-%20oplysninger%20om%20operationer.html" TargetMode="External"/><Relationship Id="rId1848" Type="http://schemas.openxmlformats.org/officeDocument/2006/relationships/hyperlink" Target="https://www.dst.dk/extranet/ForskningVariabellister/PSYK_SKSOPR%20-%20Landspatientregistret%20psykiatri%20-%20oplysninger%20om%20operationer.html" TargetMode="External"/><Relationship Id="rId191" Type="http://schemas.openxmlformats.org/officeDocument/2006/relationships/hyperlink" Target="https://www.dst.dk/extranet/ForskningVariabellister/PSYK_SKSOPR%20-%20Landspatientregistret%20psykiatri%20-%20oplysninger%20om%20operationer.html" TargetMode="External"/><Relationship Id="rId1708" Type="http://schemas.openxmlformats.org/officeDocument/2006/relationships/hyperlink" Target="https://www.dst.dk/extranet/ForskningVariabellister/PSYK_SKSOPR%20-%20Landspatientregistret%20psykiatri%20-%20oplysninger%20om%20operationer.html" TargetMode="External"/><Relationship Id="rId1915" Type="http://schemas.openxmlformats.org/officeDocument/2006/relationships/hyperlink" Target="https://www.dst.dk/extranet/ForskningVariabellister/PSYK_SKSOPR%20-%20Landspatientregistret%20psykiatri%20-%20oplysninger%20om%20operationer.html" TargetMode="External"/><Relationship Id="rId289" Type="http://schemas.openxmlformats.org/officeDocument/2006/relationships/hyperlink" Target="https://www.dst.dk/extranet/ForskningVariabellister/PSYK_SKSOPR%20-%20Landspatientregistret%20psykiatri%20-%20oplysninger%20om%20operationer.html" TargetMode="External"/><Relationship Id="rId496" Type="http://schemas.openxmlformats.org/officeDocument/2006/relationships/hyperlink" Target="https://www.dst.dk/extranet/ForskningVariabellister/PSYK_SKSOPR%20-%20Landspatientregistret%20psykiatri%20-%20oplysninger%20om%20operationer.html" TargetMode="External"/><Relationship Id="rId149" Type="http://schemas.openxmlformats.org/officeDocument/2006/relationships/hyperlink" Target="https://www.dst.dk/extranet/ForskningVariabellister/PSYK_SKSOPR%20-%20Landspatientregistret%20psykiatri%20-%20oplysninger%20om%20operationer.html" TargetMode="External"/><Relationship Id="rId356" Type="http://schemas.openxmlformats.org/officeDocument/2006/relationships/hyperlink" Target="https://www.dst.dk/extranet/ForskningVariabellister/PSYK_SKSOPR%20-%20Landspatientregistret%20psykiatri%20-%20oplysninger%20om%20operationer.html" TargetMode="External"/><Relationship Id="rId563" Type="http://schemas.openxmlformats.org/officeDocument/2006/relationships/hyperlink" Target="https://www.dst.dk/extranet/ForskningVariabellister/PSYK_SKSOPR%20-%20Landspatientregistret%20psykiatri%20-%20oplysninger%20om%20operationer.html" TargetMode="External"/><Relationship Id="rId770" Type="http://schemas.openxmlformats.org/officeDocument/2006/relationships/hyperlink" Target="https://www.dst.dk/extranet/ForskningVariabellister/PSYK_SKSOPR%20-%20Landspatientregistret%20psykiatri%20-%20oplysninger%20om%20operationer.html" TargetMode="External"/><Relationship Id="rId1193" Type="http://schemas.openxmlformats.org/officeDocument/2006/relationships/hyperlink" Target="https://www.dst.dk/extranet/ForskningVariabellister/PSYK_SKSOPR%20-%20Landspatientregistret%20psykiatri%20-%20oplysninger%20om%20operationer.html" TargetMode="External"/><Relationship Id="rId2037" Type="http://schemas.openxmlformats.org/officeDocument/2006/relationships/hyperlink" Target="https://www.dst.dk/extranet/ForskningVariabellister/PSYK_SKSOPR%20-%20Landspatientregistret%20psykiatri%20-%20oplysninger%20om%20operationer.html" TargetMode="External"/><Relationship Id="rId216" Type="http://schemas.openxmlformats.org/officeDocument/2006/relationships/hyperlink" Target="https://www.dst.dk/extranet/ForskningVariabellister/PSYK_SKSOPR%20-%20Landspatientregistret%20psykiatri%20-%20oplysninger%20om%20operationer.html" TargetMode="External"/><Relationship Id="rId423" Type="http://schemas.openxmlformats.org/officeDocument/2006/relationships/hyperlink" Target="https://www.dst.dk/extranet/ForskningVariabellister/PSYK_SKSOPR%20-%20Landspatientregistret%20psykiatri%20-%20oplysninger%20om%20operationer.html" TargetMode="External"/><Relationship Id="rId868" Type="http://schemas.openxmlformats.org/officeDocument/2006/relationships/hyperlink" Target="https://www.dst.dk/extranet/ForskningVariabellister/PSYK_SKSOPR%20-%20Landspatientregistret%20psykiatri%20-%20oplysninger%20om%20operationer.html" TargetMode="External"/><Relationship Id="rId1053" Type="http://schemas.openxmlformats.org/officeDocument/2006/relationships/hyperlink" Target="https://www.dst.dk/extranet/ForskningVariabellister/PSYK_SKSOPR%20-%20Landspatientregistret%20psykiatri%20-%20oplysninger%20om%20operationer.html" TargetMode="External"/><Relationship Id="rId1260" Type="http://schemas.openxmlformats.org/officeDocument/2006/relationships/hyperlink" Target="https://www.dst.dk/extranet/ForskningVariabellister/PSYK_SKSOPR%20-%20Landspatientregistret%20psykiatri%20-%20oplysninger%20om%20operationer.html" TargetMode="External"/><Relationship Id="rId1498" Type="http://schemas.openxmlformats.org/officeDocument/2006/relationships/hyperlink" Target="https://www.dst.dk/extranet/ForskningVariabellister/PSYK_SKSOPR%20-%20Landspatientregistret%20psykiatri%20-%20oplysninger%20om%20operationer.html" TargetMode="External"/><Relationship Id="rId2104" Type="http://schemas.openxmlformats.org/officeDocument/2006/relationships/hyperlink" Target="https://www.dst.dk/extranet/ForskningVariabellister/PSYK_SKSOPR%20-%20Landspatientregistret%20psykiatri%20-%20oplysninger%20om%20operationer.html" TargetMode="External"/><Relationship Id="rId630" Type="http://schemas.openxmlformats.org/officeDocument/2006/relationships/hyperlink" Target="https://www.dst.dk/extranet/ForskningVariabellister/PSYK_SKSOPR%20-%20Landspatientregistret%20psykiatri%20-%20oplysninger%20om%20operationer.html" TargetMode="External"/><Relationship Id="rId728" Type="http://schemas.openxmlformats.org/officeDocument/2006/relationships/hyperlink" Target="https://www.dst.dk/extranet/ForskningVariabellister/PSYK_SKSOPR%20-%20Landspatientregistret%20psykiatri%20-%20oplysninger%20om%20operationer.html" TargetMode="External"/><Relationship Id="rId935" Type="http://schemas.openxmlformats.org/officeDocument/2006/relationships/hyperlink" Target="https://www.dst.dk/extranet/ForskningVariabellister/PSYK_SKSOPR%20-%20Landspatientregistret%20psykiatri%20-%20oplysninger%20om%20operationer.html" TargetMode="External"/><Relationship Id="rId1358" Type="http://schemas.openxmlformats.org/officeDocument/2006/relationships/hyperlink" Target="https://www.dst.dk/extranet/ForskningVariabellister/PSYK_SKSOPR%20-%20Landspatientregistret%20psykiatri%20-%20oplysninger%20om%20operationer.html" TargetMode="External"/><Relationship Id="rId1565" Type="http://schemas.openxmlformats.org/officeDocument/2006/relationships/hyperlink" Target="https://www.dst.dk/extranet/ForskningVariabellister/PSYK_SKSOPR%20-%20Landspatientregistret%20psykiatri%20-%20oplysninger%20om%20operationer.html" TargetMode="External"/><Relationship Id="rId1772" Type="http://schemas.openxmlformats.org/officeDocument/2006/relationships/hyperlink" Target="https://www.dst.dk/extranet/ForskningVariabellister/PSYK_SKSOPR%20-%20Landspatientregistret%20psykiatri%20-%20oplysninger%20om%20operationer.html" TargetMode="External"/><Relationship Id="rId64" Type="http://schemas.openxmlformats.org/officeDocument/2006/relationships/hyperlink" Target="https://www.dst.dk/extranet/ForskningVariabellister/PSYK_SKSOPR%20-%20Landspatientregistret%20psykiatri%20-%20oplysninger%20om%20operationer.html" TargetMode="External"/><Relationship Id="rId1120" Type="http://schemas.openxmlformats.org/officeDocument/2006/relationships/hyperlink" Target="https://www.dst.dk/extranet/ForskningVariabellister/PSYK_SKSOPR%20-%20Landspatientregistret%20psykiatri%20-%20oplysninger%20om%20operationer.html" TargetMode="External"/><Relationship Id="rId1218" Type="http://schemas.openxmlformats.org/officeDocument/2006/relationships/hyperlink" Target="https://www.dst.dk/extranet/ForskningVariabellister/PSYK_SKSOPR%20-%20Landspatientregistret%20psykiatri%20-%20oplysninger%20om%20operationer.html" TargetMode="External"/><Relationship Id="rId1425" Type="http://schemas.openxmlformats.org/officeDocument/2006/relationships/hyperlink" Target="https://www.dst.dk/extranet/ForskningVariabellister/PSYK_SKSOPR%20-%20Landspatientregistret%20psykiatri%20-%20oplysninger%20om%20operationer.html" TargetMode="External"/><Relationship Id="rId1632" Type="http://schemas.openxmlformats.org/officeDocument/2006/relationships/hyperlink" Target="https://www.dst.dk/extranet/ForskningVariabellister/PSYK_SKSOPR%20-%20Landspatientregistret%20psykiatri%20-%20oplysninger%20om%20operationer.html" TargetMode="External"/><Relationship Id="rId1937" Type="http://schemas.openxmlformats.org/officeDocument/2006/relationships/hyperlink" Target="https://www.dst.dk/extranet/ForskningVariabellister/PSYK_SKSOPR%20-%20Landspatientregistret%20psykiatri%20-%20oplysninger%20om%20operationer.html" TargetMode="External"/><Relationship Id="rId280" Type="http://schemas.openxmlformats.org/officeDocument/2006/relationships/hyperlink" Target="https://www.dst.dk/extranet/ForskningVariabellister/PSYK_SKSOPR%20-%20Landspatientregistret%20psykiatri%20-%20oplysninger%20om%20operationer.html" TargetMode="External"/><Relationship Id="rId140" Type="http://schemas.openxmlformats.org/officeDocument/2006/relationships/hyperlink" Target="https://www.dst.dk/extranet/ForskningVariabellister/PSYK_SKSOPR%20-%20Landspatientregistret%20psykiatri%20-%20oplysninger%20om%20operationer.html" TargetMode="External"/><Relationship Id="rId378" Type="http://schemas.openxmlformats.org/officeDocument/2006/relationships/hyperlink" Target="https://www.dst.dk/extranet/ForskningVariabellister/PSYK_SKSOPR%20-%20Landspatientregistret%20psykiatri%20-%20oplysninger%20om%20operationer.html" TargetMode="External"/><Relationship Id="rId585" Type="http://schemas.openxmlformats.org/officeDocument/2006/relationships/hyperlink" Target="https://www.dst.dk/extranet/ForskningVariabellister/PSYK_SKSOPR%20-%20Landspatientregistret%20psykiatri%20-%20oplysninger%20om%20operationer.html" TargetMode="External"/><Relationship Id="rId792" Type="http://schemas.openxmlformats.org/officeDocument/2006/relationships/hyperlink" Target="https://www.dst.dk/extranet/ForskningVariabellister/PSYK_SKSOPR%20-%20Landspatientregistret%20psykiatri%20-%20oplysninger%20om%20operationer.html" TargetMode="External"/><Relationship Id="rId2059" Type="http://schemas.openxmlformats.org/officeDocument/2006/relationships/hyperlink" Target="https://www.dst.dk/extranet/ForskningVariabellister/PSYK_SKSOPR%20-%20Landspatientregistret%20psykiatri%20-%20oplysninger%20om%20operationer.html" TargetMode="External"/><Relationship Id="rId6" Type="http://schemas.openxmlformats.org/officeDocument/2006/relationships/hyperlink" Target="http://www.dst.dk/extranet/ForskningVariabellister/FAIK%20-%20Familieindkomster.html" TargetMode="External"/><Relationship Id="rId238" Type="http://schemas.openxmlformats.org/officeDocument/2006/relationships/hyperlink" Target="https://www.dst.dk/extranet/ForskningVariabellister/PSYK_SKSOPR%20-%20Landspatientregistret%20psykiatri%20-%20oplysninger%20om%20operationer.html" TargetMode="External"/><Relationship Id="rId445" Type="http://schemas.openxmlformats.org/officeDocument/2006/relationships/hyperlink" Target="https://www.dst.dk/extranet/ForskningVariabellister/PSYK_SKSOPR%20-%20Landspatientregistret%20psykiatri%20-%20oplysninger%20om%20operationer.html" TargetMode="External"/><Relationship Id="rId652" Type="http://schemas.openxmlformats.org/officeDocument/2006/relationships/hyperlink" Target="https://www.dst.dk/extranet/ForskningVariabellister/PSYK_SKSOPR%20-%20Landspatientregistret%20psykiatri%20-%20oplysninger%20om%20operationer.html" TargetMode="External"/><Relationship Id="rId1075" Type="http://schemas.openxmlformats.org/officeDocument/2006/relationships/hyperlink" Target="https://www.dst.dk/extranet/ForskningVariabellister/PSYK_SKSOPR%20-%20Landspatientregistret%20psykiatri%20-%20oplysninger%20om%20operationer.html" TargetMode="External"/><Relationship Id="rId1282" Type="http://schemas.openxmlformats.org/officeDocument/2006/relationships/hyperlink" Target="https://www.dst.dk/extranet/ForskningVariabellister/PSYK_SKSOPR%20-%20Landspatientregistret%20psykiatri%20-%20oplysninger%20om%20operationer.html" TargetMode="External"/><Relationship Id="rId305" Type="http://schemas.openxmlformats.org/officeDocument/2006/relationships/hyperlink" Target="https://www.dst.dk/extranet/ForskningVariabellister/PSYK_SKSOPR%20-%20Landspatientregistret%20psykiatri%20-%20oplysninger%20om%20operationer.html" TargetMode="External"/><Relationship Id="rId512" Type="http://schemas.openxmlformats.org/officeDocument/2006/relationships/hyperlink" Target="https://www.dst.dk/extranet/ForskningVariabellister/PSYK_SKSOPR%20-%20Landspatientregistret%20psykiatri%20-%20oplysninger%20om%20operationer.html" TargetMode="External"/><Relationship Id="rId957" Type="http://schemas.openxmlformats.org/officeDocument/2006/relationships/hyperlink" Target="https://www.dst.dk/extranet/ForskningVariabellister/PSYK_SKSOPR%20-%20Landspatientregistret%20psykiatri%20-%20oplysninger%20om%20operationer.html" TargetMode="External"/><Relationship Id="rId1142" Type="http://schemas.openxmlformats.org/officeDocument/2006/relationships/hyperlink" Target="https://www.dst.dk/extranet/ForskningVariabellister/PSYK_SKSOPR%20-%20Landspatientregistret%20psykiatri%20-%20oplysninger%20om%20operationer.html" TargetMode="External"/><Relationship Id="rId1587" Type="http://schemas.openxmlformats.org/officeDocument/2006/relationships/hyperlink" Target="https://www.dst.dk/extranet/ForskningVariabellister/PSYK_SKSOPR%20-%20Landspatientregistret%20psykiatri%20-%20oplysninger%20om%20operationer.html" TargetMode="External"/><Relationship Id="rId1794" Type="http://schemas.openxmlformats.org/officeDocument/2006/relationships/hyperlink" Target="https://www.dst.dk/extranet/ForskningVariabellister/PSYK_SKSOPR%20-%20Landspatientregistret%20psykiatri%20-%20oplysninger%20om%20operationer.html" TargetMode="External"/><Relationship Id="rId86" Type="http://schemas.openxmlformats.org/officeDocument/2006/relationships/hyperlink" Target="https://www.dst.dk/extranet/ForskningVariabellister/PSYK_SKSOPR%20-%20Landspatientregistret%20psykiatri%20-%20oplysninger%20om%20operationer.html" TargetMode="External"/><Relationship Id="rId817" Type="http://schemas.openxmlformats.org/officeDocument/2006/relationships/hyperlink" Target="https://www.dst.dk/extranet/ForskningVariabellister/PSYK_SKSOPR%20-%20Landspatientregistret%20psykiatri%20-%20oplysninger%20om%20operationer.html" TargetMode="External"/><Relationship Id="rId1002" Type="http://schemas.openxmlformats.org/officeDocument/2006/relationships/hyperlink" Target="https://www.dst.dk/extranet/ForskningVariabellister/PSYK_SKSOPR%20-%20Landspatientregistret%20psykiatri%20-%20oplysninger%20om%20operationer.html" TargetMode="External"/><Relationship Id="rId1447" Type="http://schemas.openxmlformats.org/officeDocument/2006/relationships/hyperlink" Target="https://www.dst.dk/extranet/ForskningVariabellister/PSYK_SKSOPR%20-%20Landspatientregistret%20psykiatri%20-%20oplysninger%20om%20operationer.html" TargetMode="External"/><Relationship Id="rId1654" Type="http://schemas.openxmlformats.org/officeDocument/2006/relationships/hyperlink" Target="https://www.dst.dk/extranet/ForskningVariabellister/PSYK_SKSOPR%20-%20Landspatientregistret%20psykiatri%20-%20oplysninger%20om%20operationer.html" TargetMode="External"/><Relationship Id="rId1861" Type="http://schemas.openxmlformats.org/officeDocument/2006/relationships/hyperlink" Target="https://www.dst.dk/extranet/ForskningVariabellister/PSYK_SKSOPR%20-%20Landspatientregistret%20psykiatri%20-%20oplysninger%20om%20operationer.html" TargetMode="External"/><Relationship Id="rId1307" Type="http://schemas.openxmlformats.org/officeDocument/2006/relationships/hyperlink" Target="https://www.dst.dk/extranet/ForskningVariabellister/PSYK_SKSOPR%20-%20Landspatientregistret%20psykiatri%20-%20oplysninger%20om%20operationer.html" TargetMode="External"/><Relationship Id="rId1514" Type="http://schemas.openxmlformats.org/officeDocument/2006/relationships/hyperlink" Target="https://www.dst.dk/extranet/ForskningVariabellister/PSYK_SKSOPR%20-%20Landspatientregistret%20psykiatri%20-%20oplysninger%20om%20operationer.html" TargetMode="External"/><Relationship Id="rId1721" Type="http://schemas.openxmlformats.org/officeDocument/2006/relationships/hyperlink" Target="https://www.dst.dk/extranet/ForskningVariabellister/PSYK_SKSOPR%20-%20Landspatientregistret%20psykiatri%20-%20oplysninger%20om%20operationer.html" TargetMode="External"/><Relationship Id="rId1959" Type="http://schemas.openxmlformats.org/officeDocument/2006/relationships/hyperlink" Target="https://www.dst.dk/extranet/ForskningVariabellister/PSYK_SKSOPR%20-%20Landspatientregistret%20psykiatri%20-%20oplysninger%20om%20operationer.html" TargetMode="External"/><Relationship Id="rId13" Type="http://schemas.openxmlformats.org/officeDocument/2006/relationships/hyperlink" Target="http://www.dst.dk/extranet/ForskningVariabellister/UDKV%20-%20Uddannelsesekvalifikationsregister.html" TargetMode="External"/><Relationship Id="rId1819" Type="http://schemas.openxmlformats.org/officeDocument/2006/relationships/hyperlink" Target="https://www.dst.dk/extranet/ForskningVariabellister/PSYK_SKSOPR%20-%20Landspatientregistret%20psykiatri%20-%20oplysninger%20om%20operationer.html" TargetMode="External"/><Relationship Id="rId162" Type="http://schemas.openxmlformats.org/officeDocument/2006/relationships/hyperlink" Target="https://www.dst.dk/extranet/ForskningVariabellister/PSYK_SKSOPR%20-%20Landspatientregistret%20psykiatri%20-%20oplysninger%20om%20operationer.html" TargetMode="External"/><Relationship Id="rId467" Type="http://schemas.openxmlformats.org/officeDocument/2006/relationships/hyperlink" Target="https://www.dst.dk/extranet/ForskningVariabellister/PSYK_SKSOPR%20-%20Landspatientregistret%20psykiatri%20-%20oplysninger%20om%20operationer.html" TargetMode="External"/><Relationship Id="rId1097" Type="http://schemas.openxmlformats.org/officeDocument/2006/relationships/hyperlink" Target="https://www.dst.dk/extranet/ForskningVariabellister/PSYK_SKSOPR%20-%20Landspatientregistret%20psykiatri%20-%20oplysninger%20om%20operationer.html" TargetMode="External"/><Relationship Id="rId2050" Type="http://schemas.openxmlformats.org/officeDocument/2006/relationships/hyperlink" Target="https://www.dst.dk/extranet/ForskningVariabellister/PSYK_SKSOPR%20-%20Landspatientregistret%20psykiatri%20-%20oplysninger%20om%20operationer.html" TargetMode="External"/><Relationship Id="rId674" Type="http://schemas.openxmlformats.org/officeDocument/2006/relationships/hyperlink" Target="https://www.dst.dk/extranet/ForskningVariabellister/PSYK_SKSOPR%20-%20Landspatientregistret%20psykiatri%20-%20oplysninger%20om%20operationer.html" TargetMode="External"/><Relationship Id="rId881" Type="http://schemas.openxmlformats.org/officeDocument/2006/relationships/hyperlink" Target="https://www.dst.dk/extranet/ForskningVariabellister/PSYK_SKSOPR%20-%20Landspatientregistret%20psykiatri%20-%20oplysninger%20om%20operationer.html" TargetMode="External"/><Relationship Id="rId979" Type="http://schemas.openxmlformats.org/officeDocument/2006/relationships/hyperlink" Target="https://www.dst.dk/extranet/ForskningVariabellister/PSYK_SKSOPR%20-%20Landspatientregistret%20psykiatri%20-%20oplysninger%20om%20operationer.html" TargetMode="External"/><Relationship Id="rId327" Type="http://schemas.openxmlformats.org/officeDocument/2006/relationships/hyperlink" Target="https://www.dst.dk/extranet/ForskningVariabellister/PSYK_SKSOPR%20-%20Landspatientregistret%20psykiatri%20-%20oplysninger%20om%20operationer.html" TargetMode="External"/><Relationship Id="rId534" Type="http://schemas.openxmlformats.org/officeDocument/2006/relationships/hyperlink" Target="https://www.dst.dk/extranet/ForskningVariabellister/PSYK_SKSOPR%20-%20Landspatientregistret%20psykiatri%20-%20oplysninger%20om%20operationer.html" TargetMode="External"/><Relationship Id="rId741" Type="http://schemas.openxmlformats.org/officeDocument/2006/relationships/hyperlink" Target="https://www.dst.dk/extranet/ForskningVariabellister/PSYK_SKSOPR%20-%20Landspatientregistret%20psykiatri%20-%20oplysninger%20om%20operationer.html" TargetMode="External"/><Relationship Id="rId839" Type="http://schemas.openxmlformats.org/officeDocument/2006/relationships/hyperlink" Target="https://www.dst.dk/extranet/ForskningVariabellister/PSYK_SKSOPR%20-%20Landspatientregistret%20psykiatri%20-%20oplysninger%20om%20operationer.html" TargetMode="External"/><Relationship Id="rId1164" Type="http://schemas.openxmlformats.org/officeDocument/2006/relationships/hyperlink" Target="https://www.dst.dk/extranet/ForskningVariabellister/PSYK_SKSOPR%20-%20Landspatientregistret%20psykiatri%20-%20oplysninger%20om%20operationer.html" TargetMode="External"/><Relationship Id="rId1371" Type="http://schemas.openxmlformats.org/officeDocument/2006/relationships/hyperlink" Target="https://www.dst.dk/extranet/ForskningVariabellister/PSYK_SKSOPR%20-%20Landspatientregistret%20psykiatri%20-%20oplysninger%20om%20operationer.html" TargetMode="External"/><Relationship Id="rId1469" Type="http://schemas.openxmlformats.org/officeDocument/2006/relationships/hyperlink" Target="https://www.dst.dk/extranet/ForskningVariabellister/PSYK_SKSOPR%20-%20Landspatientregistret%20psykiatri%20-%20oplysninger%20om%20operationer.html" TargetMode="External"/><Relationship Id="rId2008" Type="http://schemas.openxmlformats.org/officeDocument/2006/relationships/hyperlink" Target="https://www.dst.dk/extranet/ForskningVariabellister/PSYK_SKSOPR%20-%20Landspatientregistret%20psykiatri%20-%20oplysninger%20om%20operationer.html" TargetMode="External"/><Relationship Id="rId601" Type="http://schemas.openxmlformats.org/officeDocument/2006/relationships/hyperlink" Target="https://www.dst.dk/extranet/ForskningVariabellister/PSYK_SKSOPR%20-%20Landspatientregistret%20psykiatri%20-%20oplysninger%20om%20operationer.html" TargetMode="External"/><Relationship Id="rId1024" Type="http://schemas.openxmlformats.org/officeDocument/2006/relationships/hyperlink" Target="https://www.dst.dk/extranet/ForskningVariabellister/PSYK_SKSOPR%20-%20Landspatientregistret%20psykiatri%20-%20oplysninger%20om%20operationer.html" TargetMode="External"/><Relationship Id="rId1231" Type="http://schemas.openxmlformats.org/officeDocument/2006/relationships/hyperlink" Target="https://www.dst.dk/extranet/ForskningVariabellister/PSYK_SKSOPR%20-%20Landspatientregistret%20psykiatri%20-%20oplysninger%20om%20operationer.html" TargetMode="External"/><Relationship Id="rId1676" Type="http://schemas.openxmlformats.org/officeDocument/2006/relationships/hyperlink" Target="https://www.dst.dk/extranet/ForskningVariabellister/PSYK_SKSOPR%20-%20Landspatientregistret%20psykiatri%20-%20oplysninger%20om%20operationer.html" TargetMode="External"/><Relationship Id="rId1883" Type="http://schemas.openxmlformats.org/officeDocument/2006/relationships/hyperlink" Target="https://www.dst.dk/extranet/ForskningVariabellister/PSYK_SKSOPR%20-%20Landspatientregistret%20psykiatri%20-%20oplysninger%20om%20operationer.html" TargetMode="External"/><Relationship Id="rId906" Type="http://schemas.openxmlformats.org/officeDocument/2006/relationships/hyperlink" Target="https://www.dst.dk/extranet/ForskningVariabellister/PSYK_SKSOPR%20-%20Landspatientregistret%20psykiatri%20-%20oplysninger%20om%20operationer.html" TargetMode="External"/><Relationship Id="rId1329" Type="http://schemas.openxmlformats.org/officeDocument/2006/relationships/hyperlink" Target="https://www.dst.dk/extranet/ForskningVariabellister/PSYK_SKSOPR%20-%20Landspatientregistret%20psykiatri%20-%20oplysninger%20om%20operationer.html" TargetMode="External"/><Relationship Id="rId1536" Type="http://schemas.openxmlformats.org/officeDocument/2006/relationships/hyperlink" Target="https://www.dst.dk/extranet/ForskningVariabellister/PSYK_SKSOPR%20-%20Landspatientregistret%20psykiatri%20-%20oplysninger%20om%20operationer.html" TargetMode="External"/><Relationship Id="rId1743" Type="http://schemas.openxmlformats.org/officeDocument/2006/relationships/hyperlink" Target="https://www.dst.dk/extranet/ForskningVariabellister/PSYK_SKSOPR%20-%20Landspatientregistret%20psykiatri%20-%20oplysninger%20om%20operationer.html" TargetMode="External"/><Relationship Id="rId1950" Type="http://schemas.openxmlformats.org/officeDocument/2006/relationships/hyperlink" Target="https://www.dst.dk/extranet/ForskningVariabellister/PSYK_SKSOPR%20-%20Landspatientregistret%20psykiatri%20-%20oplysninger%20om%20operationer.html" TargetMode="External"/><Relationship Id="rId35" Type="http://schemas.openxmlformats.org/officeDocument/2006/relationships/hyperlink" Target="http://dst.dk/extranet/ForskningVariabellister/SSSY%20-%20Sygesikring%20%286-cifret%29.html" TargetMode="External"/><Relationship Id="rId1603" Type="http://schemas.openxmlformats.org/officeDocument/2006/relationships/hyperlink" Target="https://www.dst.dk/extranet/ForskningVariabellister/PSYK_SKSOPR%20-%20Landspatientregistret%20psykiatri%20-%20oplysninger%20om%20operationer.html" TargetMode="External"/><Relationship Id="rId1810" Type="http://schemas.openxmlformats.org/officeDocument/2006/relationships/hyperlink" Target="https://www.dst.dk/extranet/ForskningVariabellister/PSYK_SKSOPR%20-%20Landspatientregistret%20psykiatri%20-%20oplysninger%20om%20operationer.html" TargetMode="External"/><Relationship Id="rId184" Type="http://schemas.openxmlformats.org/officeDocument/2006/relationships/hyperlink" Target="https://www.dst.dk/extranet/ForskningVariabellister/PSYK_SKSOPR%20-%20Landspatientregistret%20psykiatri%20-%20oplysninger%20om%20operationer.html" TargetMode="External"/><Relationship Id="rId391" Type="http://schemas.openxmlformats.org/officeDocument/2006/relationships/hyperlink" Target="https://www.dst.dk/extranet/ForskningVariabellister/PSYK_SKSOPR%20-%20Landspatientregistret%20psykiatri%20-%20oplysninger%20om%20operationer.html" TargetMode="External"/><Relationship Id="rId1908" Type="http://schemas.openxmlformats.org/officeDocument/2006/relationships/hyperlink" Target="https://www.dst.dk/extranet/ForskningVariabellister/PSYK_SKSOPR%20-%20Landspatientregistret%20psykiatri%20-%20oplysninger%20om%20operationer.html" TargetMode="External"/><Relationship Id="rId2072" Type="http://schemas.openxmlformats.org/officeDocument/2006/relationships/hyperlink" Target="https://www.dst.dk/extranet/ForskningVariabellister/PSYK_SKSOPR%20-%20Landspatientregistret%20psykiatri%20-%20oplysninger%20om%20operationer.html" TargetMode="External"/><Relationship Id="rId251" Type="http://schemas.openxmlformats.org/officeDocument/2006/relationships/hyperlink" Target="https://www.dst.dk/extranet/ForskningVariabellister/PSYK_SKSOPR%20-%20Landspatientregistret%20psykiatri%20-%20oplysninger%20om%20operationer.html" TargetMode="External"/><Relationship Id="rId489" Type="http://schemas.openxmlformats.org/officeDocument/2006/relationships/hyperlink" Target="https://www.dst.dk/extranet/ForskningVariabellister/PSYK_SKSOPR%20-%20Landspatientregistret%20psykiatri%20-%20oplysninger%20om%20operationer.html" TargetMode="External"/><Relationship Id="rId696" Type="http://schemas.openxmlformats.org/officeDocument/2006/relationships/hyperlink" Target="https://www.dst.dk/extranet/ForskningVariabellister/PSYK_SKSOPR%20-%20Landspatientregistret%20psykiatri%20-%20oplysninger%20om%20operationer.html" TargetMode="External"/><Relationship Id="rId349" Type="http://schemas.openxmlformats.org/officeDocument/2006/relationships/hyperlink" Target="https://www.dst.dk/extranet/ForskningVariabellister/PSYK_SKSOPR%20-%20Landspatientregistret%20psykiatri%20-%20oplysninger%20om%20operationer.html" TargetMode="External"/><Relationship Id="rId556" Type="http://schemas.openxmlformats.org/officeDocument/2006/relationships/hyperlink" Target="https://www.dst.dk/extranet/ForskningVariabellister/PSYK_SKSOPR%20-%20Landspatientregistret%20psykiatri%20-%20oplysninger%20om%20operationer.html" TargetMode="External"/><Relationship Id="rId763" Type="http://schemas.openxmlformats.org/officeDocument/2006/relationships/hyperlink" Target="https://www.dst.dk/extranet/ForskningVariabellister/PSYK_SKSOPR%20-%20Landspatientregistret%20psykiatri%20-%20oplysninger%20om%20operationer.html" TargetMode="External"/><Relationship Id="rId1186" Type="http://schemas.openxmlformats.org/officeDocument/2006/relationships/hyperlink" Target="https://www.dst.dk/extranet/ForskningVariabellister/PSYK_SKSOPR%20-%20Landspatientregistret%20psykiatri%20-%20oplysninger%20om%20operationer.html" TargetMode="External"/><Relationship Id="rId1393" Type="http://schemas.openxmlformats.org/officeDocument/2006/relationships/hyperlink" Target="https://www.dst.dk/extranet/ForskningVariabellister/PSYK_SKSOPR%20-%20Landspatientregistret%20psykiatri%20-%20oplysninger%20om%20operationer.html" TargetMode="External"/><Relationship Id="rId111" Type="http://schemas.openxmlformats.org/officeDocument/2006/relationships/hyperlink" Target="https://www.dst.dk/extranet/ForskningVariabellister/PSYK_SKSOPR%20-%20Landspatientregistret%20psykiatri%20-%20oplysninger%20om%20operationer.html" TargetMode="External"/><Relationship Id="rId209" Type="http://schemas.openxmlformats.org/officeDocument/2006/relationships/hyperlink" Target="https://www.dst.dk/extranet/ForskningVariabellister/PSYK_SKSOPR%20-%20Landspatientregistret%20psykiatri%20-%20oplysninger%20om%20operationer.html" TargetMode="External"/><Relationship Id="rId416" Type="http://schemas.openxmlformats.org/officeDocument/2006/relationships/hyperlink" Target="https://www.dst.dk/extranet/ForskningVariabellister/PSYK_SKSOPR%20-%20Landspatientregistret%20psykiatri%20-%20oplysninger%20om%20operationer.html" TargetMode="External"/><Relationship Id="rId970" Type="http://schemas.openxmlformats.org/officeDocument/2006/relationships/hyperlink" Target="https://www.dst.dk/extranet/ForskningVariabellister/PSYK_SKSOPR%20-%20Landspatientregistret%20psykiatri%20-%20oplysninger%20om%20operationer.html" TargetMode="External"/><Relationship Id="rId1046" Type="http://schemas.openxmlformats.org/officeDocument/2006/relationships/hyperlink" Target="https://www.dst.dk/extranet/ForskningVariabellister/PSYK_SKSOPR%20-%20Landspatientregistret%20psykiatri%20-%20oplysninger%20om%20operationer.html" TargetMode="External"/><Relationship Id="rId1253" Type="http://schemas.openxmlformats.org/officeDocument/2006/relationships/hyperlink" Target="https://www.dst.dk/extranet/ForskningVariabellister/PSYK_SKSOPR%20-%20Landspatientregistret%20psykiatri%20-%20oplysninger%20om%20operationer.html" TargetMode="External"/><Relationship Id="rId1698" Type="http://schemas.openxmlformats.org/officeDocument/2006/relationships/hyperlink" Target="https://www.dst.dk/extranet/ForskningVariabellister/PSYK_SKSOPR%20-%20Landspatientregistret%20psykiatri%20-%20oplysninger%20om%20operationer.html" TargetMode="External"/><Relationship Id="rId623" Type="http://schemas.openxmlformats.org/officeDocument/2006/relationships/hyperlink" Target="https://www.dst.dk/extranet/ForskningVariabellister/PSYK_SKSOPR%20-%20Landspatientregistret%20psykiatri%20-%20oplysninger%20om%20operationer.html" TargetMode="External"/><Relationship Id="rId830" Type="http://schemas.openxmlformats.org/officeDocument/2006/relationships/hyperlink" Target="https://www.dst.dk/extranet/ForskningVariabellister/PSYK_SKSOPR%20-%20Landspatientregistret%20psykiatri%20-%20oplysninger%20om%20operationer.html" TargetMode="External"/><Relationship Id="rId928" Type="http://schemas.openxmlformats.org/officeDocument/2006/relationships/hyperlink" Target="https://www.dst.dk/extranet/ForskningVariabellister/PSYK_SKSOPR%20-%20Landspatientregistret%20psykiatri%20-%20oplysninger%20om%20operationer.html" TargetMode="External"/><Relationship Id="rId1460" Type="http://schemas.openxmlformats.org/officeDocument/2006/relationships/hyperlink" Target="https://www.dst.dk/extranet/ForskningVariabellister/PSYK_SKSOPR%20-%20Landspatientregistret%20psykiatri%20-%20oplysninger%20om%20operationer.html" TargetMode="External"/><Relationship Id="rId1558" Type="http://schemas.openxmlformats.org/officeDocument/2006/relationships/hyperlink" Target="https://www.dst.dk/extranet/ForskningVariabellister/PSYK_SKSOPR%20-%20Landspatientregistret%20psykiatri%20-%20oplysninger%20om%20operationer.html" TargetMode="External"/><Relationship Id="rId1765" Type="http://schemas.openxmlformats.org/officeDocument/2006/relationships/hyperlink" Target="https://www.dst.dk/extranet/ForskningVariabellister/PSYK_SKSOPR%20-%20Landspatientregistret%20psykiatri%20-%20oplysninger%20om%20operationer.html" TargetMode="External"/><Relationship Id="rId57" Type="http://schemas.openxmlformats.org/officeDocument/2006/relationships/hyperlink" Target="https://www.dst.dk/extranet/ForskningVariabellister/PSYK_DIAG%20-%20Landspatientregistret%20psykiatri%20-%20diagnoser.html" TargetMode="External"/><Relationship Id="rId1113" Type="http://schemas.openxmlformats.org/officeDocument/2006/relationships/hyperlink" Target="https://www.dst.dk/extranet/ForskningVariabellister/PSYK_SKSOPR%20-%20Landspatientregistret%20psykiatri%20-%20oplysninger%20om%20operationer.html" TargetMode="External"/><Relationship Id="rId1320" Type="http://schemas.openxmlformats.org/officeDocument/2006/relationships/hyperlink" Target="https://www.dst.dk/extranet/ForskningVariabellister/PSYK_SKSOPR%20-%20Landspatientregistret%20psykiatri%20-%20oplysninger%20om%20operationer.html" TargetMode="External"/><Relationship Id="rId1418" Type="http://schemas.openxmlformats.org/officeDocument/2006/relationships/hyperlink" Target="https://www.dst.dk/extranet/ForskningVariabellister/PSYK_SKSOPR%20-%20Landspatientregistret%20psykiatri%20-%20oplysninger%20om%20operationer.html" TargetMode="External"/><Relationship Id="rId1972" Type="http://schemas.openxmlformats.org/officeDocument/2006/relationships/hyperlink" Target="https://www.dst.dk/extranet/ForskningVariabellister/PSYK_SKSOPR%20-%20Landspatientregistret%20psykiatri%20-%20oplysninger%20om%20operationer.html" TargetMode="External"/><Relationship Id="rId1625" Type="http://schemas.openxmlformats.org/officeDocument/2006/relationships/hyperlink" Target="https://www.dst.dk/extranet/ForskningVariabellister/PSYK_SKSOPR%20-%20Landspatientregistret%20psykiatri%20-%20oplysninger%20om%20operationer.html" TargetMode="External"/><Relationship Id="rId1832" Type="http://schemas.openxmlformats.org/officeDocument/2006/relationships/hyperlink" Target="https://www.dst.dk/extranet/ForskningVariabellister/PSYK_SKSOPR%20-%20Landspatientregistret%20psykiatri%20-%20oplysninger%20om%20operationer.html" TargetMode="External"/><Relationship Id="rId2094" Type="http://schemas.openxmlformats.org/officeDocument/2006/relationships/hyperlink" Target="https://www.dst.dk/extranet/ForskningVariabellister/PSYK_SKSOPR%20-%20Landspatientregistret%20psykiatri%20-%20oplysninger%20om%20operationer.html" TargetMode="External"/><Relationship Id="rId273" Type="http://schemas.openxmlformats.org/officeDocument/2006/relationships/hyperlink" Target="https://www.dst.dk/extranet/ForskningVariabellister/PSYK_SKSOPR%20-%20Landspatientregistret%20psykiatri%20-%20oplysninger%20om%20operationer.html" TargetMode="External"/><Relationship Id="rId480" Type="http://schemas.openxmlformats.org/officeDocument/2006/relationships/hyperlink" Target="https://www.dst.dk/extranet/ForskningVariabellister/PSYK_SKSOPR%20-%20Landspatientregistret%20psykiatri%20-%20oplysninger%20om%20operationer.html" TargetMode="External"/><Relationship Id="rId133" Type="http://schemas.openxmlformats.org/officeDocument/2006/relationships/hyperlink" Target="https://www.dst.dk/extranet/ForskningVariabellister/PSYK_SKSOPR%20-%20Landspatientregistret%20psykiatri%20-%20oplysninger%20om%20operationer.html" TargetMode="External"/><Relationship Id="rId340" Type="http://schemas.openxmlformats.org/officeDocument/2006/relationships/hyperlink" Target="https://www.dst.dk/extranet/ForskningVariabellister/PSYK_SKSOPR%20-%20Landspatientregistret%20psykiatri%20-%20oplysninger%20om%20operationer.html" TargetMode="External"/><Relationship Id="rId578" Type="http://schemas.openxmlformats.org/officeDocument/2006/relationships/hyperlink" Target="https://www.dst.dk/extranet/ForskningVariabellister/PSYK_SKSOPR%20-%20Landspatientregistret%20psykiatri%20-%20oplysninger%20om%20operationer.html" TargetMode="External"/><Relationship Id="rId785" Type="http://schemas.openxmlformats.org/officeDocument/2006/relationships/hyperlink" Target="https://www.dst.dk/extranet/ForskningVariabellister/PSYK_SKSOPR%20-%20Landspatientregistret%20psykiatri%20-%20oplysninger%20om%20operationer.html" TargetMode="External"/><Relationship Id="rId992" Type="http://schemas.openxmlformats.org/officeDocument/2006/relationships/hyperlink" Target="https://www.dst.dk/extranet/ForskningVariabellister/PSYK_SKSOPR%20-%20Landspatientregistret%20psykiatri%20-%20oplysninger%20om%20operationer.html" TargetMode="External"/><Relationship Id="rId2021" Type="http://schemas.openxmlformats.org/officeDocument/2006/relationships/hyperlink" Target="https://www.dst.dk/extranet/ForskningVariabellister/PSYK_SKSOPR%20-%20Landspatientregistret%20psykiatri%20-%20oplysninger%20om%20operationer.html" TargetMode="External"/><Relationship Id="rId200" Type="http://schemas.openxmlformats.org/officeDocument/2006/relationships/hyperlink" Target="https://www.dst.dk/extranet/ForskningVariabellister/PSYK_SKSOPR%20-%20Landspatientregistret%20psykiatri%20-%20oplysninger%20om%20operationer.html" TargetMode="External"/><Relationship Id="rId438" Type="http://schemas.openxmlformats.org/officeDocument/2006/relationships/hyperlink" Target="https://www.dst.dk/extranet/ForskningVariabellister/PSYK_SKSOPR%20-%20Landspatientregistret%20psykiatri%20-%20oplysninger%20om%20operationer.html" TargetMode="External"/><Relationship Id="rId645" Type="http://schemas.openxmlformats.org/officeDocument/2006/relationships/hyperlink" Target="https://www.dst.dk/extranet/ForskningVariabellister/PSYK_SKSOPR%20-%20Landspatientregistret%20psykiatri%20-%20oplysninger%20om%20operationer.html" TargetMode="External"/><Relationship Id="rId852" Type="http://schemas.openxmlformats.org/officeDocument/2006/relationships/hyperlink" Target="https://www.dst.dk/extranet/ForskningVariabellister/PSYK_SKSOPR%20-%20Landspatientregistret%20psykiatri%20-%20oplysninger%20om%20operationer.html" TargetMode="External"/><Relationship Id="rId1068" Type="http://schemas.openxmlformats.org/officeDocument/2006/relationships/hyperlink" Target="https://www.dst.dk/extranet/ForskningVariabellister/PSYK_SKSOPR%20-%20Landspatientregistret%20psykiatri%20-%20oplysninger%20om%20operationer.html" TargetMode="External"/><Relationship Id="rId1275" Type="http://schemas.openxmlformats.org/officeDocument/2006/relationships/hyperlink" Target="https://www.dst.dk/extranet/ForskningVariabellister/PSYK_SKSOPR%20-%20Landspatientregistret%20psykiatri%20-%20oplysninger%20om%20operationer.html" TargetMode="External"/><Relationship Id="rId1482" Type="http://schemas.openxmlformats.org/officeDocument/2006/relationships/hyperlink" Target="https://www.dst.dk/extranet/ForskningVariabellister/PSYK_SKSOPR%20-%20Landspatientregistret%20psykiatri%20-%20oplysninger%20om%20operationer.html" TargetMode="External"/><Relationship Id="rId505" Type="http://schemas.openxmlformats.org/officeDocument/2006/relationships/hyperlink" Target="https://www.dst.dk/extranet/ForskningVariabellister/PSYK_SKSOPR%20-%20Landspatientregistret%20psykiatri%20-%20oplysninger%20om%20operationer.html" TargetMode="External"/><Relationship Id="rId712" Type="http://schemas.openxmlformats.org/officeDocument/2006/relationships/hyperlink" Target="https://www.dst.dk/extranet/ForskningVariabellister/PSYK_SKSOPR%20-%20Landspatientregistret%20psykiatri%20-%20oplysninger%20om%20operationer.html" TargetMode="External"/><Relationship Id="rId1135" Type="http://schemas.openxmlformats.org/officeDocument/2006/relationships/hyperlink" Target="https://www.dst.dk/extranet/ForskningVariabellister/PSYK_SKSOPR%20-%20Landspatientregistret%20psykiatri%20-%20oplysninger%20om%20operationer.html" TargetMode="External"/><Relationship Id="rId1342" Type="http://schemas.openxmlformats.org/officeDocument/2006/relationships/hyperlink" Target="https://www.dst.dk/extranet/ForskningVariabellister/PSYK_SKSOPR%20-%20Landspatientregistret%20psykiatri%20-%20oplysninger%20om%20operationer.html" TargetMode="External"/><Relationship Id="rId1787" Type="http://schemas.openxmlformats.org/officeDocument/2006/relationships/hyperlink" Target="https://www.dst.dk/extranet/ForskningVariabellister/PSYK_SKSOPR%20-%20Landspatientregistret%20psykiatri%20-%20oplysninger%20om%20operationer.html" TargetMode="External"/><Relationship Id="rId1994" Type="http://schemas.openxmlformats.org/officeDocument/2006/relationships/hyperlink" Target="https://www.dst.dk/extranet/ForskningVariabellister/PSYK_SKSOPR%20-%20Landspatientregistret%20psykiatri%20-%20oplysninger%20om%20operationer.html" TargetMode="External"/><Relationship Id="rId79" Type="http://schemas.openxmlformats.org/officeDocument/2006/relationships/hyperlink" Target="https://www.dst.dk/extranet/ForskningVariabellister/PSYK_SKSOPR%20-%20Landspatientregistret%20psykiatri%20-%20oplysninger%20om%20operationer.html" TargetMode="External"/><Relationship Id="rId1202" Type="http://schemas.openxmlformats.org/officeDocument/2006/relationships/hyperlink" Target="https://www.dst.dk/extranet/ForskningVariabellister/PSYK_SKSOPR%20-%20Landspatientregistret%20psykiatri%20-%20oplysninger%20om%20operationer.html" TargetMode="External"/><Relationship Id="rId1647" Type="http://schemas.openxmlformats.org/officeDocument/2006/relationships/hyperlink" Target="https://www.dst.dk/extranet/ForskningVariabellister/PSYK_SKSOPR%20-%20Landspatientregistret%20psykiatri%20-%20oplysninger%20om%20operationer.html" TargetMode="External"/><Relationship Id="rId1854" Type="http://schemas.openxmlformats.org/officeDocument/2006/relationships/hyperlink" Target="https://www.dst.dk/extranet/ForskningVariabellister/PSYK_SKSOPR%20-%20Landspatientregistret%20psykiatri%20-%20oplysninger%20om%20operationer.html" TargetMode="External"/><Relationship Id="rId1507" Type="http://schemas.openxmlformats.org/officeDocument/2006/relationships/hyperlink" Target="https://www.dst.dk/extranet/ForskningVariabellister/PSYK_SKSOPR%20-%20Landspatientregistret%20psykiatri%20-%20oplysninger%20om%20operationer.html" TargetMode="External"/><Relationship Id="rId1714" Type="http://schemas.openxmlformats.org/officeDocument/2006/relationships/hyperlink" Target="https://www.dst.dk/extranet/ForskningVariabellister/PSYK_SKSOPR%20-%20Landspatientregistret%20psykiatri%20-%20oplysninger%20om%20operationer.html" TargetMode="External"/><Relationship Id="rId295" Type="http://schemas.openxmlformats.org/officeDocument/2006/relationships/hyperlink" Target="https://www.dst.dk/extranet/ForskningVariabellister/PSYK_SKSOPR%20-%20Landspatientregistret%20psykiatri%20-%20oplysninger%20om%20operationer.html" TargetMode="External"/><Relationship Id="rId1921" Type="http://schemas.openxmlformats.org/officeDocument/2006/relationships/hyperlink" Target="https://www.dst.dk/extranet/ForskningVariabellister/PSYK_SKSOPR%20-%20Landspatientregistret%20psykiatri%20-%20oplysninger%20om%20operationer.html" TargetMode="External"/><Relationship Id="rId155" Type="http://schemas.openxmlformats.org/officeDocument/2006/relationships/hyperlink" Target="https://www.dst.dk/extranet/ForskningVariabellister/PSYK_SKSOPR%20-%20Landspatientregistret%20psykiatri%20-%20oplysninger%20om%20operationer.html" TargetMode="External"/><Relationship Id="rId362" Type="http://schemas.openxmlformats.org/officeDocument/2006/relationships/hyperlink" Target="https://www.dst.dk/extranet/ForskningVariabellister/PSYK_SKSOPR%20-%20Landspatientregistret%20psykiatri%20-%20oplysninger%20om%20operationer.html" TargetMode="External"/><Relationship Id="rId1297" Type="http://schemas.openxmlformats.org/officeDocument/2006/relationships/hyperlink" Target="https://www.dst.dk/extranet/ForskningVariabellister/PSYK_SKSOPR%20-%20Landspatientregistret%20psykiatri%20-%20oplysninger%20om%20operationer.html" TargetMode="External"/><Relationship Id="rId2043" Type="http://schemas.openxmlformats.org/officeDocument/2006/relationships/hyperlink" Target="https://www.dst.dk/extranet/ForskningVariabellister/PSYK_SKSOPR%20-%20Landspatientregistret%20psykiatri%20-%20oplysninger%20om%20operationer.html" TargetMode="External"/><Relationship Id="rId222" Type="http://schemas.openxmlformats.org/officeDocument/2006/relationships/hyperlink" Target="https://www.dst.dk/extranet/ForskningVariabellister/PSYK_SKSOPR%20-%20Landspatientregistret%20psykiatri%20-%20oplysninger%20om%20operationer.html" TargetMode="External"/><Relationship Id="rId667" Type="http://schemas.openxmlformats.org/officeDocument/2006/relationships/hyperlink" Target="https://www.dst.dk/extranet/ForskningVariabellister/PSYK_SKSOPR%20-%20Landspatientregistret%20psykiatri%20-%20oplysninger%20om%20operationer.html" TargetMode="External"/><Relationship Id="rId874" Type="http://schemas.openxmlformats.org/officeDocument/2006/relationships/hyperlink" Target="https://www.dst.dk/extranet/ForskningVariabellister/PSYK_SKSOPR%20-%20Landspatientregistret%20psykiatri%20-%20oplysninger%20om%20operationer.html" TargetMode="External"/><Relationship Id="rId2110" Type="http://schemas.openxmlformats.org/officeDocument/2006/relationships/hyperlink" Target="https://www.dst.dk/extranet/ForskningVariabellister/PSYK_SKSUBE%20-%20Landspatientregistret%20psykiatri%20-%20oplysninger%20om%20unders%C3%B8gelser.html" TargetMode="External"/><Relationship Id="rId527" Type="http://schemas.openxmlformats.org/officeDocument/2006/relationships/hyperlink" Target="https://www.dst.dk/extranet/ForskningVariabellister/PSYK_SKSOPR%20-%20Landspatientregistret%20psykiatri%20-%20oplysninger%20om%20operationer.html" TargetMode="External"/><Relationship Id="rId734" Type="http://schemas.openxmlformats.org/officeDocument/2006/relationships/hyperlink" Target="https://www.dst.dk/extranet/ForskningVariabellister/PSYK_SKSOPR%20-%20Landspatientregistret%20psykiatri%20-%20oplysninger%20om%20operationer.html" TargetMode="External"/><Relationship Id="rId941" Type="http://schemas.openxmlformats.org/officeDocument/2006/relationships/hyperlink" Target="https://www.dst.dk/extranet/ForskningVariabellister/PSYK_SKSOPR%20-%20Landspatientregistret%20psykiatri%20-%20oplysninger%20om%20operationer.html" TargetMode="External"/><Relationship Id="rId1157" Type="http://schemas.openxmlformats.org/officeDocument/2006/relationships/hyperlink" Target="https://www.dst.dk/extranet/ForskningVariabellister/PSYK_SKSOPR%20-%20Landspatientregistret%20psykiatri%20-%20oplysninger%20om%20operationer.html" TargetMode="External"/><Relationship Id="rId1364" Type="http://schemas.openxmlformats.org/officeDocument/2006/relationships/hyperlink" Target="https://www.dst.dk/extranet/ForskningVariabellister/PSYK_SKSOPR%20-%20Landspatientregistret%20psykiatri%20-%20oplysninger%20om%20operationer.html" TargetMode="External"/><Relationship Id="rId1571" Type="http://schemas.openxmlformats.org/officeDocument/2006/relationships/hyperlink" Target="https://www.dst.dk/extranet/ForskningVariabellister/PSYK_SKSOPR%20-%20Landspatientregistret%20psykiatri%20-%20oplysninger%20om%20operationer.html" TargetMode="External"/><Relationship Id="rId70" Type="http://schemas.openxmlformats.org/officeDocument/2006/relationships/hyperlink" Target="https://www.dst.dk/extranet/ForskningVariabellister/PSYK_SKSOPR%20-%20Landspatientregistret%20psykiatri%20-%20oplysninger%20om%20operationer.html" TargetMode="External"/><Relationship Id="rId801" Type="http://schemas.openxmlformats.org/officeDocument/2006/relationships/hyperlink" Target="https://www.dst.dk/extranet/ForskningVariabellister/PSYK_SKSOPR%20-%20Landspatientregistret%20psykiatri%20-%20oplysninger%20om%20operationer.html" TargetMode="External"/><Relationship Id="rId1017" Type="http://schemas.openxmlformats.org/officeDocument/2006/relationships/hyperlink" Target="https://www.dst.dk/extranet/ForskningVariabellister/PSYK_SKSOPR%20-%20Landspatientregistret%20psykiatri%20-%20oplysninger%20om%20operationer.html" TargetMode="External"/><Relationship Id="rId1224" Type="http://schemas.openxmlformats.org/officeDocument/2006/relationships/hyperlink" Target="https://www.dst.dk/extranet/ForskningVariabellister/PSYK_SKSOPR%20-%20Landspatientregistret%20psykiatri%20-%20oplysninger%20om%20operationer.html" TargetMode="External"/><Relationship Id="rId1431" Type="http://schemas.openxmlformats.org/officeDocument/2006/relationships/hyperlink" Target="https://www.dst.dk/extranet/ForskningVariabellister/PSYK_SKSOPR%20-%20Landspatientregistret%20psykiatri%20-%20oplysninger%20om%20operationer.html" TargetMode="External"/><Relationship Id="rId1669" Type="http://schemas.openxmlformats.org/officeDocument/2006/relationships/hyperlink" Target="https://www.dst.dk/extranet/ForskningVariabellister/PSYK_SKSOPR%20-%20Landspatientregistret%20psykiatri%20-%20oplysninger%20om%20operationer.html" TargetMode="External"/><Relationship Id="rId1876" Type="http://schemas.openxmlformats.org/officeDocument/2006/relationships/hyperlink" Target="https://www.dst.dk/extranet/ForskningVariabellister/PSYK_SKSOPR%20-%20Landspatientregistret%20psykiatri%20-%20oplysninger%20om%20operationer.html" TargetMode="External"/><Relationship Id="rId1529" Type="http://schemas.openxmlformats.org/officeDocument/2006/relationships/hyperlink" Target="https://www.dst.dk/extranet/ForskningVariabellister/PSYK_SKSOPR%20-%20Landspatientregistret%20psykiatri%20-%20oplysninger%20om%20operationer.html" TargetMode="External"/><Relationship Id="rId1736" Type="http://schemas.openxmlformats.org/officeDocument/2006/relationships/hyperlink" Target="https://www.dst.dk/extranet/ForskningVariabellister/PSYK_SKSOPR%20-%20Landspatientregistret%20psykiatri%20-%20oplysninger%20om%20operationer.html" TargetMode="External"/><Relationship Id="rId1943" Type="http://schemas.openxmlformats.org/officeDocument/2006/relationships/hyperlink" Target="https://www.dst.dk/extranet/ForskningVariabellister/PSYK_SKSOPR%20-%20Landspatientregistret%20psykiatri%20-%20oplysninger%20om%20operationer.html" TargetMode="External"/><Relationship Id="rId28" Type="http://schemas.openxmlformats.org/officeDocument/2006/relationships/hyperlink" Target="http://dst.dk/extranet/ForskningVariabellister/KROF%20-%20Ofre%20for%20straffelovsforbrydelser.html" TargetMode="External"/><Relationship Id="rId1803" Type="http://schemas.openxmlformats.org/officeDocument/2006/relationships/hyperlink" Target="https://www.dst.dk/extranet/ForskningVariabellister/PSYK_SKSOPR%20-%20Landspatientregistret%20psykiatri%20-%20oplysninger%20om%20operationer.html" TargetMode="External"/><Relationship Id="rId177" Type="http://schemas.openxmlformats.org/officeDocument/2006/relationships/hyperlink" Target="https://www.dst.dk/extranet/ForskningVariabellister/PSYK_SKSOPR%20-%20Landspatientregistret%20psykiatri%20-%20oplysninger%20om%20operationer.html" TargetMode="External"/><Relationship Id="rId384" Type="http://schemas.openxmlformats.org/officeDocument/2006/relationships/hyperlink" Target="https://www.dst.dk/extranet/ForskningVariabellister/PSYK_SKSOPR%20-%20Landspatientregistret%20psykiatri%20-%20oplysninger%20om%20operationer.html" TargetMode="External"/><Relationship Id="rId591" Type="http://schemas.openxmlformats.org/officeDocument/2006/relationships/hyperlink" Target="https://www.dst.dk/extranet/ForskningVariabellister/PSYK_SKSOPR%20-%20Landspatientregistret%20psykiatri%20-%20oplysninger%20om%20operationer.html" TargetMode="External"/><Relationship Id="rId2065" Type="http://schemas.openxmlformats.org/officeDocument/2006/relationships/hyperlink" Target="https://www.dst.dk/extranet/ForskningVariabellister/PSYK_SKSOPR%20-%20Landspatientregistret%20psykiatri%20-%20oplysninger%20om%20operationer.html" TargetMode="External"/><Relationship Id="rId244" Type="http://schemas.openxmlformats.org/officeDocument/2006/relationships/hyperlink" Target="https://www.dst.dk/extranet/ForskningVariabellister/PSYK_SKSOPR%20-%20Landspatientregistret%20psykiatri%20-%20oplysninger%20om%20operationer.html" TargetMode="External"/><Relationship Id="rId689" Type="http://schemas.openxmlformats.org/officeDocument/2006/relationships/hyperlink" Target="https://www.dst.dk/extranet/ForskningVariabellister/PSYK_SKSOPR%20-%20Landspatientregistret%20psykiatri%20-%20oplysninger%20om%20operationer.html" TargetMode="External"/><Relationship Id="rId896" Type="http://schemas.openxmlformats.org/officeDocument/2006/relationships/hyperlink" Target="https://www.dst.dk/extranet/ForskningVariabellister/PSYK_SKSOPR%20-%20Landspatientregistret%20psykiatri%20-%20oplysninger%20om%20operationer.html" TargetMode="External"/><Relationship Id="rId1081" Type="http://schemas.openxmlformats.org/officeDocument/2006/relationships/hyperlink" Target="https://www.dst.dk/extranet/ForskningVariabellister/PSYK_SKSOPR%20-%20Landspatientregistret%20psykiatri%20-%20oplysninger%20om%20operationer.html" TargetMode="External"/><Relationship Id="rId451" Type="http://schemas.openxmlformats.org/officeDocument/2006/relationships/hyperlink" Target="https://www.dst.dk/extranet/ForskningVariabellister/PSYK_SKSOPR%20-%20Landspatientregistret%20psykiatri%20-%20oplysninger%20om%20operationer.html" TargetMode="External"/><Relationship Id="rId549" Type="http://schemas.openxmlformats.org/officeDocument/2006/relationships/hyperlink" Target="https://www.dst.dk/extranet/ForskningVariabellister/PSYK_SKSOPR%20-%20Landspatientregistret%20psykiatri%20-%20oplysninger%20om%20operationer.html" TargetMode="External"/><Relationship Id="rId756" Type="http://schemas.openxmlformats.org/officeDocument/2006/relationships/hyperlink" Target="https://www.dst.dk/extranet/ForskningVariabellister/PSYK_SKSOPR%20-%20Landspatientregistret%20psykiatri%20-%20oplysninger%20om%20operationer.html" TargetMode="External"/><Relationship Id="rId1179" Type="http://schemas.openxmlformats.org/officeDocument/2006/relationships/hyperlink" Target="https://www.dst.dk/extranet/ForskningVariabellister/PSYK_SKSOPR%20-%20Landspatientregistret%20psykiatri%20-%20oplysninger%20om%20operationer.html" TargetMode="External"/><Relationship Id="rId1386" Type="http://schemas.openxmlformats.org/officeDocument/2006/relationships/hyperlink" Target="https://www.dst.dk/extranet/ForskningVariabellister/PSYK_SKSOPR%20-%20Landspatientregistret%20psykiatri%20-%20oplysninger%20om%20operationer.html" TargetMode="External"/><Relationship Id="rId1593" Type="http://schemas.openxmlformats.org/officeDocument/2006/relationships/hyperlink" Target="https://www.dst.dk/extranet/ForskningVariabellister/PSYK_SKSOPR%20-%20Landspatientregistret%20psykiatri%20-%20oplysninger%20om%20operationer.html" TargetMode="External"/><Relationship Id="rId104" Type="http://schemas.openxmlformats.org/officeDocument/2006/relationships/hyperlink" Target="https://www.dst.dk/extranet/ForskningVariabellister/PSYK_SKSOPR%20-%20Landspatientregistret%20psykiatri%20-%20oplysninger%20om%20operationer.html" TargetMode="External"/><Relationship Id="rId311" Type="http://schemas.openxmlformats.org/officeDocument/2006/relationships/hyperlink" Target="https://www.dst.dk/extranet/ForskningVariabellister/PSYK_SKSOPR%20-%20Landspatientregistret%20psykiatri%20-%20oplysninger%20om%20operationer.html" TargetMode="External"/><Relationship Id="rId409" Type="http://schemas.openxmlformats.org/officeDocument/2006/relationships/hyperlink" Target="https://www.dst.dk/extranet/ForskningVariabellister/PSYK_SKSOPR%20-%20Landspatientregistret%20psykiatri%20-%20oplysninger%20om%20operationer.html" TargetMode="External"/><Relationship Id="rId963" Type="http://schemas.openxmlformats.org/officeDocument/2006/relationships/hyperlink" Target="https://www.dst.dk/extranet/ForskningVariabellister/PSYK_SKSOPR%20-%20Landspatientregistret%20psykiatri%20-%20oplysninger%20om%20operationer.html" TargetMode="External"/><Relationship Id="rId1039" Type="http://schemas.openxmlformats.org/officeDocument/2006/relationships/hyperlink" Target="https://www.dst.dk/extranet/ForskningVariabellister/PSYK_SKSOPR%20-%20Landspatientregistret%20psykiatri%20-%20oplysninger%20om%20operationer.html" TargetMode="External"/><Relationship Id="rId1246" Type="http://schemas.openxmlformats.org/officeDocument/2006/relationships/hyperlink" Target="https://www.dst.dk/extranet/ForskningVariabellister/PSYK_SKSOPR%20-%20Landspatientregistret%20psykiatri%20-%20oplysninger%20om%20operationer.html" TargetMode="External"/><Relationship Id="rId1898" Type="http://schemas.openxmlformats.org/officeDocument/2006/relationships/hyperlink" Target="https://www.dst.dk/extranet/ForskningVariabellister/PSYK_SKSOPR%20-%20Landspatientregistret%20psykiatri%20-%20oplysninger%20om%20operationer.html" TargetMode="External"/><Relationship Id="rId92" Type="http://schemas.openxmlformats.org/officeDocument/2006/relationships/hyperlink" Target="https://www.dst.dk/extranet/ForskningVariabellister/PSYK_SKSOPR%20-%20Landspatientregistret%20psykiatri%20-%20oplysninger%20om%20operationer.html" TargetMode="External"/><Relationship Id="rId616" Type="http://schemas.openxmlformats.org/officeDocument/2006/relationships/hyperlink" Target="https://www.dst.dk/extranet/ForskningVariabellister/PSYK_SKSOPR%20-%20Landspatientregistret%20psykiatri%20-%20oplysninger%20om%20operationer.html" TargetMode="External"/><Relationship Id="rId823" Type="http://schemas.openxmlformats.org/officeDocument/2006/relationships/hyperlink" Target="https://www.dst.dk/extranet/ForskningVariabellister/PSYK_SKSOPR%20-%20Landspatientregistret%20psykiatri%20-%20oplysninger%20om%20operationer.html" TargetMode="External"/><Relationship Id="rId1453" Type="http://schemas.openxmlformats.org/officeDocument/2006/relationships/hyperlink" Target="https://www.dst.dk/extranet/ForskningVariabellister/PSYK_SKSOPR%20-%20Landspatientregistret%20psykiatri%20-%20oplysninger%20om%20operationer.html" TargetMode="External"/><Relationship Id="rId1660" Type="http://schemas.openxmlformats.org/officeDocument/2006/relationships/hyperlink" Target="https://www.dst.dk/extranet/ForskningVariabellister/PSYK_SKSOPR%20-%20Landspatientregistret%20psykiatri%20-%20oplysninger%20om%20operationer.html" TargetMode="External"/><Relationship Id="rId1758" Type="http://schemas.openxmlformats.org/officeDocument/2006/relationships/hyperlink" Target="https://www.dst.dk/extranet/ForskningVariabellister/PSYK_SKSOPR%20-%20Landspatientregistret%20psykiatri%20-%20oplysninger%20om%20operationer.html" TargetMode="External"/><Relationship Id="rId1106" Type="http://schemas.openxmlformats.org/officeDocument/2006/relationships/hyperlink" Target="https://www.dst.dk/extranet/ForskningVariabellister/PSYK_SKSOPR%20-%20Landspatientregistret%20psykiatri%20-%20oplysninger%20om%20operationer.html" TargetMode="External"/><Relationship Id="rId1313" Type="http://schemas.openxmlformats.org/officeDocument/2006/relationships/hyperlink" Target="https://www.dst.dk/extranet/ForskningVariabellister/PSYK_SKSOPR%20-%20Landspatientregistret%20psykiatri%20-%20oplysninger%20om%20operationer.html" TargetMode="External"/><Relationship Id="rId1520" Type="http://schemas.openxmlformats.org/officeDocument/2006/relationships/hyperlink" Target="https://www.dst.dk/extranet/ForskningVariabellister/PSYK_SKSOPR%20-%20Landspatientregistret%20psykiatri%20-%20oplysninger%20om%20operationer.html" TargetMode="External"/><Relationship Id="rId1965" Type="http://schemas.openxmlformats.org/officeDocument/2006/relationships/hyperlink" Target="https://www.dst.dk/extranet/ForskningVariabellister/PSYK_SKSOPR%20-%20Landspatientregistret%20psykiatri%20-%20oplysninger%20om%20operationer.html" TargetMode="External"/><Relationship Id="rId1618" Type="http://schemas.openxmlformats.org/officeDocument/2006/relationships/hyperlink" Target="https://www.dst.dk/extranet/ForskningVariabellister/PSYK_SKSOPR%20-%20Landspatientregistret%20psykiatri%20-%20oplysninger%20om%20operationer.html" TargetMode="External"/><Relationship Id="rId1825" Type="http://schemas.openxmlformats.org/officeDocument/2006/relationships/hyperlink" Target="https://www.dst.dk/extranet/ForskningVariabellister/PSYK_SKSOPR%20-%20Landspatientregistret%20psykiatri%20-%20oplysninger%20om%20operationer.html" TargetMode="External"/><Relationship Id="rId199" Type="http://schemas.openxmlformats.org/officeDocument/2006/relationships/hyperlink" Target="https://www.dst.dk/extranet/ForskningVariabellister/PSYK_SKSOPR%20-%20Landspatientregistret%20psykiatri%20-%20oplysninger%20om%20operationer.html" TargetMode="External"/><Relationship Id="rId2087" Type="http://schemas.openxmlformats.org/officeDocument/2006/relationships/hyperlink" Target="https://www.dst.dk/extranet/ForskningVariabellister/PSYK_SKSOPR%20-%20Landspatientregistret%20psykiatri%20-%20oplysninger%20om%20operationer.html" TargetMode="External"/><Relationship Id="rId266" Type="http://schemas.openxmlformats.org/officeDocument/2006/relationships/hyperlink" Target="https://www.dst.dk/extranet/ForskningVariabellister/PSYK_SKSOPR%20-%20Landspatientregistret%20psykiatri%20-%20oplysninger%20om%20operationer.html" TargetMode="External"/><Relationship Id="rId473" Type="http://schemas.openxmlformats.org/officeDocument/2006/relationships/hyperlink" Target="https://www.dst.dk/extranet/ForskningVariabellister/PSYK_SKSOPR%20-%20Landspatientregistret%20psykiatri%20-%20oplysninger%20om%20operationer.html" TargetMode="External"/><Relationship Id="rId680" Type="http://schemas.openxmlformats.org/officeDocument/2006/relationships/hyperlink" Target="https://www.dst.dk/extranet/ForskningVariabellister/PSYK_SKSOPR%20-%20Landspatientregistret%20psykiatri%20-%20oplysninger%20om%20operationer.html" TargetMode="External"/><Relationship Id="rId126" Type="http://schemas.openxmlformats.org/officeDocument/2006/relationships/hyperlink" Target="https://www.dst.dk/extranet/ForskningVariabellister/PSYK_SKSOPR%20-%20Landspatientregistret%20psykiatri%20-%20oplysninger%20om%20operationer.html" TargetMode="External"/><Relationship Id="rId333" Type="http://schemas.openxmlformats.org/officeDocument/2006/relationships/hyperlink" Target="https://www.dst.dk/extranet/ForskningVariabellister/PSYK_SKSOPR%20-%20Landspatientregistret%20psykiatri%20-%20oplysninger%20om%20operationer.html" TargetMode="External"/><Relationship Id="rId540" Type="http://schemas.openxmlformats.org/officeDocument/2006/relationships/hyperlink" Target="https://www.dst.dk/extranet/ForskningVariabellister/PSYK_SKSOPR%20-%20Landspatientregistret%20psykiatri%20-%20oplysninger%20om%20operationer.html" TargetMode="External"/><Relationship Id="rId778" Type="http://schemas.openxmlformats.org/officeDocument/2006/relationships/hyperlink" Target="https://www.dst.dk/extranet/ForskningVariabellister/PSYK_SKSOPR%20-%20Landspatientregistret%20psykiatri%20-%20oplysninger%20om%20operationer.html" TargetMode="External"/><Relationship Id="rId985" Type="http://schemas.openxmlformats.org/officeDocument/2006/relationships/hyperlink" Target="https://www.dst.dk/extranet/ForskningVariabellister/PSYK_SKSOPR%20-%20Landspatientregistret%20psykiatri%20-%20oplysninger%20om%20operationer.html" TargetMode="External"/><Relationship Id="rId1170" Type="http://schemas.openxmlformats.org/officeDocument/2006/relationships/hyperlink" Target="https://www.dst.dk/extranet/ForskningVariabellister/PSYK_SKSOPR%20-%20Landspatientregistret%20psykiatri%20-%20oplysninger%20om%20operationer.html" TargetMode="External"/><Relationship Id="rId2014" Type="http://schemas.openxmlformats.org/officeDocument/2006/relationships/hyperlink" Target="https://www.dst.dk/extranet/ForskningVariabellister/PSYK_SKSOPR%20-%20Landspatientregistret%20psykiatri%20-%20oplysninger%20om%20operationer.html" TargetMode="External"/><Relationship Id="rId638" Type="http://schemas.openxmlformats.org/officeDocument/2006/relationships/hyperlink" Target="https://www.dst.dk/extranet/ForskningVariabellister/PSYK_SKSOPR%20-%20Landspatientregistret%20psykiatri%20-%20oplysninger%20om%20operationer.html" TargetMode="External"/><Relationship Id="rId845" Type="http://schemas.openxmlformats.org/officeDocument/2006/relationships/hyperlink" Target="https://www.dst.dk/extranet/ForskningVariabellister/PSYK_SKSOPR%20-%20Landspatientregistret%20psykiatri%20-%20oplysninger%20om%20operationer.html" TargetMode="External"/><Relationship Id="rId1030" Type="http://schemas.openxmlformats.org/officeDocument/2006/relationships/hyperlink" Target="https://www.dst.dk/extranet/ForskningVariabellister/PSYK_SKSOPR%20-%20Landspatientregistret%20psykiatri%20-%20oplysninger%20om%20operationer.html" TargetMode="External"/><Relationship Id="rId1268" Type="http://schemas.openxmlformats.org/officeDocument/2006/relationships/hyperlink" Target="https://www.dst.dk/extranet/ForskningVariabellister/PSYK_SKSOPR%20-%20Landspatientregistret%20psykiatri%20-%20oplysninger%20om%20operationer.html" TargetMode="External"/><Relationship Id="rId1475" Type="http://schemas.openxmlformats.org/officeDocument/2006/relationships/hyperlink" Target="https://www.dst.dk/extranet/ForskningVariabellister/PSYK_SKSOPR%20-%20Landspatientregistret%20psykiatri%20-%20oplysninger%20om%20operationer.html" TargetMode="External"/><Relationship Id="rId1682" Type="http://schemas.openxmlformats.org/officeDocument/2006/relationships/hyperlink" Target="https://www.dst.dk/extranet/ForskningVariabellister/PSYK_SKSOPR%20-%20Landspatientregistret%20psykiatri%20-%20oplysninger%20om%20operationer.html" TargetMode="External"/><Relationship Id="rId400" Type="http://schemas.openxmlformats.org/officeDocument/2006/relationships/hyperlink" Target="https://www.dst.dk/extranet/ForskningVariabellister/PSYK_SKSOPR%20-%20Landspatientregistret%20psykiatri%20-%20oplysninger%20om%20operationer.html" TargetMode="External"/><Relationship Id="rId705" Type="http://schemas.openxmlformats.org/officeDocument/2006/relationships/hyperlink" Target="https://www.dst.dk/extranet/ForskningVariabellister/PSYK_SKSOPR%20-%20Landspatientregistret%20psykiatri%20-%20oplysninger%20om%20operationer.html" TargetMode="External"/><Relationship Id="rId1128" Type="http://schemas.openxmlformats.org/officeDocument/2006/relationships/hyperlink" Target="https://www.dst.dk/extranet/ForskningVariabellister/PSYK_SKSOPR%20-%20Landspatientregistret%20psykiatri%20-%20oplysninger%20om%20operationer.html" TargetMode="External"/><Relationship Id="rId1335" Type="http://schemas.openxmlformats.org/officeDocument/2006/relationships/hyperlink" Target="https://www.dst.dk/extranet/ForskningVariabellister/PSYK_SKSOPR%20-%20Landspatientregistret%20psykiatri%20-%20oplysninger%20om%20operationer.html" TargetMode="External"/><Relationship Id="rId1542" Type="http://schemas.openxmlformats.org/officeDocument/2006/relationships/hyperlink" Target="https://www.dst.dk/extranet/ForskningVariabellister/PSYK_SKSOPR%20-%20Landspatientregistret%20psykiatri%20-%20oplysninger%20om%20operationer.html" TargetMode="External"/><Relationship Id="rId1987" Type="http://schemas.openxmlformats.org/officeDocument/2006/relationships/hyperlink" Target="https://www.dst.dk/extranet/ForskningVariabellister/PSYK_SKSOPR%20-%20Landspatientregistret%20psykiatri%20-%20oplysninger%20om%20operationer.html" TargetMode="External"/><Relationship Id="rId912" Type="http://schemas.openxmlformats.org/officeDocument/2006/relationships/hyperlink" Target="https://www.dst.dk/extranet/ForskningVariabellister/PSYK_SKSOPR%20-%20Landspatientregistret%20psykiatri%20-%20oplysninger%20om%20operationer.html" TargetMode="External"/><Relationship Id="rId1847" Type="http://schemas.openxmlformats.org/officeDocument/2006/relationships/hyperlink" Target="https://www.dst.dk/extranet/ForskningVariabellister/PSYK_SKSOPR%20-%20Landspatientregistret%20psykiatri%20-%20oplysninger%20om%20operationer.html" TargetMode="External"/><Relationship Id="rId41" Type="http://schemas.openxmlformats.org/officeDocument/2006/relationships/hyperlink" Target="https://www.dst.dk/extranet/ForskningVariabellister/UDDLAERER%20-%20Grundskole%20l%C3%A6rer-elever%20pr.%2030-9.html" TargetMode="External"/><Relationship Id="rId1402" Type="http://schemas.openxmlformats.org/officeDocument/2006/relationships/hyperlink" Target="https://www.dst.dk/extranet/ForskningVariabellister/PSYK_SKSOPR%20-%20Landspatientregistret%20psykiatri%20-%20oplysninger%20om%20operationer.html" TargetMode="External"/><Relationship Id="rId1707" Type="http://schemas.openxmlformats.org/officeDocument/2006/relationships/hyperlink" Target="https://www.dst.dk/extranet/ForskningVariabellister/PSYK_SKSOPR%20-%20Landspatientregistret%20psykiatri%20-%20oplysninger%20om%20operationer.html" TargetMode="External"/><Relationship Id="rId190" Type="http://schemas.openxmlformats.org/officeDocument/2006/relationships/hyperlink" Target="https://www.dst.dk/extranet/ForskningVariabellister/PSYK_SKSOPR%20-%20Landspatientregistret%20psykiatri%20-%20oplysninger%20om%20operationer.html" TargetMode="External"/><Relationship Id="rId288" Type="http://schemas.openxmlformats.org/officeDocument/2006/relationships/hyperlink" Target="https://www.dst.dk/extranet/ForskningVariabellister/PSYK_SKSOPR%20-%20Landspatientregistret%20psykiatri%20-%20oplysninger%20om%20operationer.html" TargetMode="External"/><Relationship Id="rId1914" Type="http://schemas.openxmlformats.org/officeDocument/2006/relationships/hyperlink" Target="https://www.dst.dk/extranet/ForskningVariabellister/PSYK_SKSOPR%20-%20Landspatientregistret%20psykiatri%20-%20oplysninger%20om%20operationer.html" TargetMode="External"/><Relationship Id="rId495" Type="http://schemas.openxmlformats.org/officeDocument/2006/relationships/hyperlink" Target="https://www.dst.dk/extranet/ForskningVariabellister/PSYK_SKSOPR%20-%20Landspatientregistret%20psykiatri%20-%20oplysninger%20om%20operationer.html" TargetMode="External"/><Relationship Id="rId148" Type="http://schemas.openxmlformats.org/officeDocument/2006/relationships/hyperlink" Target="https://www.dst.dk/extranet/ForskningVariabellister/PSYK_SKSOPR%20-%20Landspatientregistret%20psykiatri%20-%20oplysninger%20om%20operationer.html" TargetMode="External"/><Relationship Id="rId355" Type="http://schemas.openxmlformats.org/officeDocument/2006/relationships/hyperlink" Target="https://www.dst.dk/extranet/ForskningVariabellister/PSYK_SKSOPR%20-%20Landspatientregistret%20psykiatri%20-%20oplysninger%20om%20operationer.html" TargetMode="External"/><Relationship Id="rId562" Type="http://schemas.openxmlformats.org/officeDocument/2006/relationships/hyperlink" Target="https://www.dst.dk/extranet/ForskningVariabellister/PSYK_SKSOPR%20-%20Landspatientregistret%20psykiatri%20-%20oplysninger%20om%20operationer.html" TargetMode="External"/><Relationship Id="rId1192" Type="http://schemas.openxmlformats.org/officeDocument/2006/relationships/hyperlink" Target="https://www.dst.dk/extranet/ForskningVariabellister/PSYK_SKSOPR%20-%20Landspatientregistret%20psykiatri%20-%20oplysninger%20om%20operationer.html" TargetMode="External"/><Relationship Id="rId2036" Type="http://schemas.openxmlformats.org/officeDocument/2006/relationships/hyperlink" Target="https://www.dst.dk/extranet/ForskningVariabellister/PSYK_SKSOPR%20-%20Landspatientregistret%20psykiatri%20-%20oplysninger%20om%20operationer.html" TargetMode="External"/><Relationship Id="rId215" Type="http://schemas.openxmlformats.org/officeDocument/2006/relationships/hyperlink" Target="https://www.dst.dk/extranet/ForskningVariabellister/PSYK_SKSOPR%20-%20Landspatientregistret%20psykiatri%20-%20oplysninger%20om%20operationer.html" TargetMode="External"/><Relationship Id="rId422" Type="http://schemas.openxmlformats.org/officeDocument/2006/relationships/hyperlink" Target="https://www.dst.dk/extranet/ForskningVariabellister/PSYK_SKSOPR%20-%20Landspatientregistret%20psykiatri%20-%20oplysninger%20om%20operationer.html" TargetMode="External"/><Relationship Id="rId867" Type="http://schemas.openxmlformats.org/officeDocument/2006/relationships/hyperlink" Target="https://www.dst.dk/extranet/ForskningVariabellister/PSYK_SKSOPR%20-%20Landspatientregistret%20psykiatri%20-%20oplysninger%20om%20operationer.html" TargetMode="External"/><Relationship Id="rId1052" Type="http://schemas.openxmlformats.org/officeDocument/2006/relationships/hyperlink" Target="https://www.dst.dk/extranet/ForskningVariabellister/PSYK_SKSOPR%20-%20Landspatientregistret%20psykiatri%20-%20oplysninger%20om%20operationer.html" TargetMode="External"/><Relationship Id="rId1497" Type="http://schemas.openxmlformats.org/officeDocument/2006/relationships/hyperlink" Target="https://www.dst.dk/extranet/ForskningVariabellister/PSYK_SKSOPR%20-%20Landspatientregistret%20psykiatri%20-%20oplysninger%20om%20operationer.html" TargetMode="External"/><Relationship Id="rId2103" Type="http://schemas.openxmlformats.org/officeDocument/2006/relationships/hyperlink" Target="https://www.dst.dk/extranet/ForskningVariabellister/PSYK_SKSOPR%20-%20Landspatientregistret%20psykiatri%20-%20oplysninger%20om%20operationer.html" TargetMode="External"/><Relationship Id="rId727" Type="http://schemas.openxmlformats.org/officeDocument/2006/relationships/hyperlink" Target="https://www.dst.dk/extranet/ForskningVariabellister/PSYK_SKSOPR%20-%20Landspatientregistret%20psykiatri%20-%20oplysninger%20om%20operationer.html" TargetMode="External"/><Relationship Id="rId934" Type="http://schemas.openxmlformats.org/officeDocument/2006/relationships/hyperlink" Target="https://www.dst.dk/extranet/ForskningVariabellister/PSYK_SKSOPR%20-%20Landspatientregistret%20psykiatri%20-%20oplysninger%20om%20operationer.html" TargetMode="External"/><Relationship Id="rId1357" Type="http://schemas.openxmlformats.org/officeDocument/2006/relationships/hyperlink" Target="https://www.dst.dk/extranet/ForskningVariabellister/PSYK_SKSOPR%20-%20Landspatientregistret%20psykiatri%20-%20oplysninger%20om%20operationer.html" TargetMode="External"/><Relationship Id="rId1564" Type="http://schemas.openxmlformats.org/officeDocument/2006/relationships/hyperlink" Target="https://www.dst.dk/extranet/ForskningVariabellister/PSYK_SKSOPR%20-%20Landspatientregistret%20psykiatri%20-%20oplysninger%20om%20operationer.html" TargetMode="External"/><Relationship Id="rId1771" Type="http://schemas.openxmlformats.org/officeDocument/2006/relationships/hyperlink" Target="https://www.dst.dk/extranet/ForskningVariabellister/PSYK_SKSOPR%20-%20Landspatientregistret%20psykiatri%20-%20oplysninger%20om%20operationer.html" TargetMode="External"/><Relationship Id="rId63" Type="http://schemas.openxmlformats.org/officeDocument/2006/relationships/hyperlink" Target="https://www.dst.dk/extranet/ForskningVariabellister/PSYK_SKSOPR%20-%20Landspatientregistret%20psykiatri%20-%20oplysninger%20om%20operationer.html" TargetMode="External"/><Relationship Id="rId1217" Type="http://schemas.openxmlformats.org/officeDocument/2006/relationships/hyperlink" Target="https://www.dst.dk/extranet/ForskningVariabellister/PSYK_SKSOPR%20-%20Landspatientregistret%20psykiatri%20-%20oplysninger%20om%20operationer.html" TargetMode="External"/><Relationship Id="rId1424" Type="http://schemas.openxmlformats.org/officeDocument/2006/relationships/hyperlink" Target="https://www.dst.dk/extranet/ForskningVariabellister/PSYK_SKSOPR%20-%20Landspatientregistret%20psykiatri%20-%20oplysninger%20om%20operationer.html" TargetMode="External"/><Relationship Id="rId1631" Type="http://schemas.openxmlformats.org/officeDocument/2006/relationships/hyperlink" Target="https://www.dst.dk/extranet/ForskningVariabellister/PSYK_SKSOPR%20-%20Landspatientregistret%20psykiatri%20-%20oplysninger%20om%20operationer.html" TargetMode="External"/><Relationship Id="rId1869" Type="http://schemas.openxmlformats.org/officeDocument/2006/relationships/hyperlink" Target="https://www.dst.dk/extranet/ForskningVariabellister/PSYK_SKSOPR%20-%20Landspatientregistret%20psykiatri%20-%20oplysninger%20om%20operationer.html" TargetMode="External"/><Relationship Id="rId1729" Type="http://schemas.openxmlformats.org/officeDocument/2006/relationships/hyperlink" Target="https://www.dst.dk/extranet/ForskningVariabellister/PSYK_SKSOPR%20-%20Landspatientregistret%20psykiatri%20-%20oplysninger%20om%20operationer.html" TargetMode="External"/><Relationship Id="rId1936" Type="http://schemas.openxmlformats.org/officeDocument/2006/relationships/hyperlink" Target="https://www.dst.dk/extranet/ForskningVariabellister/PSYK_SKSOPR%20-%20Landspatientregistret%20psykiatri%20-%20oplysninger%20om%20operationer.html" TargetMode="External"/><Relationship Id="rId377" Type="http://schemas.openxmlformats.org/officeDocument/2006/relationships/hyperlink" Target="https://www.dst.dk/extranet/ForskningVariabellister/PSYK_SKSOPR%20-%20Landspatientregistret%20psykiatri%20-%20oplysninger%20om%20operationer.html" TargetMode="External"/><Relationship Id="rId584" Type="http://schemas.openxmlformats.org/officeDocument/2006/relationships/hyperlink" Target="https://www.dst.dk/extranet/ForskningVariabellister/PSYK_SKSOPR%20-%20Landspatientregistret%20psykiatri%20-%20oplysninger%20om%20operationer.html" TargetMode="External"/><Relationship Id="rId2058" Type="http://schemas.openxmlformats.org/officeDocument/2006/relationships/hyperlink" Target="https://www.dst.dk/extranet/ForskningVariabellister/PSYK_SKSOPR%20-%20Landspatientregistret%20psykiatri%20-%20oplysninger%20om%20operationer.html" TargetMode="External"/><Relationship Id="rId5" Type="http://schemas.openxmlformats.org/officeDocument/2006/relationships/hyperlink" Target="http://www.dst.dk/extranet/ForskningVariabellister/FAM%20-%20Familieforhold.html" TargetMode="External"/><Relationship Id="rId237" Type="http://schemas.openxmlformats.org/officeDocument/2006/relationships/hyperlink" Target="https://www.dst.dk/extranet/ForskningVariabellister/PSYK_SKSOPR%20-%20Landspatientregistret%20psykiatri%20-%20oplysninger%20om%20operationer.html" TargetMode="External"/><Relationship Id="rId791" Type="http://schemas.openxmlformats.org/officeDocument/2006/relationships/hyperlink" Target="https://www.dst.dk/extranet/ForskningVariabellister/PSYK_SKSOPR%20-%20Landspatientregistret%20psykiatri%20-%20oplysninger%20om%20operationer.html" TargetMode="External"/><Relationship Id="rId889" Type="http://schemas.openxmlformats.org/officeDocument/2006/relationships/hyperlink" Target="https://www.dst.dk/extranet/ForskningVariabellister/PSYK_SKSOPR%20-%20Landspatientregistret%20psykiatri%20-%20oplysninger%20om%20operationer.html" TargetMode="External"/><Relationship Id="rId1074" Type="http://schemas.openxmlformats.org/officeDocument/2006/relationships/hyperlink" Target="https://www.dst.dk/extranet/ForskningVariabellister/PSYK_SKSOPR%20-%20Landspatientregistret%20psykiatri%20-%20oplysninger%20om%20operationer.html" TargetMode="External"/><Relationship Id="rId444" Type="http://schemas.openxmlformats.org/officeDocument/2006/relationships/hyperlink" Target="https://www.dst.dk/extranet/ForskningVariabellister/PSYK_SKSOPR%20-%20Landspatientregistret%20psykiatri%20-%20oplysninger%20om%20operationer.html" TargetMode="External"/><Relationship Id="rId651" Type="http://schemas.openxmlformats.org/officeDocument/2006/relationships/hyperlink" Target="https://www.dst.dk/extranet/ForskningVariabellister/PSYK_SKSOPR%20-%20Landspatientregistret%20psykiatri%20-%20oplysninger%20om%20operationer.html" TargetMode="External"/><Relationship Id="rId749" Type="http://schemas.openxmlformats.org/officeDocument/2006/relationships/hyperlink" Target="https://www.dst.dk/extranet/ForskningVariabellister/PSYK_SKSOPR%20-%20Landspatientregistret%20psykiatri%20-%20oplysninger%20om%20operationer.html" TargetMode="External"/><Relationship Id="rId1281" Type="http://schemas.openxmlformats.org/officeDocument/2006/relationships/hyperlink" Target="https://www.dst.dk/extranet/ForskningVariabellister/PSYK_SKSOPR%20-%20Landspatientregistret%20psykiatri%20-%20oplysninger%20om%20operationer.html" TargetMode="External"/><Relationship Id="rId1379" Type="http://schemas.openxmlformats.org/officeDocument/2006/relationships/hyperlink" Target="https://www.dst.dk/extranet/ForskningVariabellister/PSYK_SKSOPR%20-%20Landspatientregistret%20psykiatri%20-%20oplysninger%20om%20operationer.html" TargetMode="External"/><Relationship Id="rId1586" Type="http://schemas.openxmlformats.org/officeDocument/2006/relationships/hyperlink" Target="https://www.dst.dk/extranet/ForskningVariabellister/PSYK_SKSOPR%20-%20Landspatientregistret%20psykiatri%20-%20oplysninger%20om%20operationer.html" TargetMode="External"/><Relationship Id="rId304" Type="http://schemas.openxmlformats.org/officeDocument/2006/relationships/hyperlink" Target="https://www.dst.dk/extranet/ForskningVariabellister/PSYK_SKSOPR%20-%20Landspatientregistret%20psykiatri%20-%20oplysninger%20om%20operationer.html" TargetMode="External"/><Relationship Id="rId511" Type="http://schemas.openxmlformats.org/officeDocument/2006/relationships/hyperlink" Target="https://www.dst.dk/extranet/ForskningVariabellister/PSYK_SKSOPR%20-%20Landspatientregistret%20psykiatri%20-%20oplysninger%20om%20operationer.html" TargetMode="External"/><Relationship Id="rId609" Type="http://schemas.openxmlformats.org/officeDocument/2006/relationships/hyperlink" Target="https://www.dst.dk/extranet/ForskningVariabellister/PSYK_SKSOPR%20-%20Landspatientregistret%20psykiatri%20-%20oplysninger%20om%20operationer.html" TargetMode="External"/><Relationship Id="rId956" Type="http://schemas.openxmlformats.org/officeDocument/2006/relationships/hyperlink" Target="https://www.dst.dk/extranet/ForskningVariabellister/PSYK_SKSOPR%20-%20Landspatientregistret%20psykiatri%20-%20oplysninger%20om%20operationer.html" TargetMode="External"/><Relationship Id="rId1141" Type="http://schemas.openxmlformats.org/officeDocument/2006/relationships/hyperlink" Target="https://www.dst.dk/extranet/ForskningVariabellister/PSYK_SKSOPR%20-%20Landspatientregistret%20psykiatri%20-%20oplysninger%20om%20operationer.html" TargetMode="External"/><Relationship Id="rId1239" Type="http://schemas.openxmlformats.org/officeDocument/2006/relationships/hyperlink" Target="https://www.dst.dk/extranet/ForskningVariabellister/PSYK_SKSOPR%20-%20Landspatientregistret%20psykiatri%20-%20oplysninger%20om%20operationer.html" TargetMode="External"/><Relationship Id="rId1793" Type="http://schemas.openxmlformats.org/officeDocument/2006/relationships/hyperlink" Target="https://www.dst.dk/extranet/ForskningVariabellister/PSYK_SKSOPR%20-%20Landspatientregistret%20psykiatri%20-%20oplysninger%20om%20operationer.html" TargetMode="External"/><Relationship Id="rId85" Type="http://schemas.openxmlformats.org/officeDocument/2006/relationships/hyperlink" Target="https://www.dst.dk/extranet/ForskningVariabellister/PSYK_SKSOPR%20-%20Landspatientregistret%20psykiatri%20-%20oplysninger%20om%20operationer.html" TargetMode="External"/><Relationship Id="rId816" Type="http://schemas.openxmlformats.org/officeDocument/2006/relationships/hyperlink" Target="https://www.dst.dk/extranet/ForskningVariabellister/PSYK_SKSOPR%20-%20Landspatientregistret%20psykiatri%20-%20oplysninger%20om%20operationer.html" TargetMode="External"/><Relationship Id="rId1001" Type="http://schemas.openxmlformats.org/officeDocument/2006/relationships/hyperlink" Target="https://www.dst.dk/extranet/ForskningVariabellister/PSYK_SKSOPR%20-%20Landspatientregistret%20psykiatri%20-%20oplysninger%20om%20operationer.html" TargetMode="External"/><Relationship Id="rId1446" Type="http://schemas.openxmlformats.org/officeDocument/2006/relationships/hyperlink" Target="https://www.dst.dk/extranet/ForskningVariabellister/PSYK_SKSOPR%20-%20Landspatientregistret%20psykiatri%20-%20oplysninger%20om%20operationer.html" TargetMode="External"/><Relationship Id="rId1653" Type="http://schemas.openxmlformats.org/officeDocument/2006/relationships/hyperlink" Target="https://www.dst.dk/extranet/ForskningVariabellister/PSYK_SKSOPR%20-%20Landspatientregistret%20psykiatri%20-%20oplysninger%20om%20operationer.html" TargetMode="External"/><Relationship Id="rId1860" Type="http://schemas.openxmlformats.org/officeDocument/2006/relationships/hyperlink" Target="https://www.dst.dk/extranet/ForskningVariabellister/PSYK_SKSOPR%20-%20Landspatientregistret%20psykiatri%20-%20oplysninger%20om%20operationer.html" TargetMode="External"/><Relationship Id="rId1306" Type="http://schemas.openxmlformats.org/officeDocument/2006/relationships/hyperlink" Target="https://www.dst.dk/extranet/ForskningVariabellister/PSYK_SKSOPR%20-%20Landspatientregistret%20psykiatri%20-%20oplysninger%20om%20operationer.html" TargetMode="External"/><Relationship Id="rId1513" Type="http://schemas.openxmlformats.org/officeDocument/2006/relationships/hyperlink" Target="https://www.dst.dk/extranet/ForskningVariabellister/PSYK_SKSOPR%20-%20Landspatientregistret%20psykiatri%20-%20oplysninger%20om%20operationer.html" TargetMode="External"/><Relationship Id="rId1720" Type="http://schemas.openxmlformats.org/officeDocument/2006/relationships/hyperlink" Target="https://www.dst.dk/extranet/ForskningVariabellister/PSYK_SKSOPR%20-%20Landspatientregistret%20psykiatri%20-%20oplysninger%20om%20operationer.html" TargetMode="External"/><Relationship Id="rId1958" Type="http://schemas.openxmlformats.org/officeDocument/2006/relationships/hyperlink" Target="https://www.dst.dk/extranet/ForskningVariabellister/PSYK_SKSOPR%20-%20Landspatientregistret%20psykiatri%20-%20oplysninger%20om%20operationer.html" TargetMode="External"/><Relationship Id="rId12" Type="http://schemas.openxmlformats.org/officeDocument/2006/relationships/hyperlink" Target="http://www.dst.dk/extranet/ForskningVariabellister/UDGK%20-%20Gymnasiekarakterer.html" TargetMode="External"/><Relationship Id="rId1818" Type="http://schemas.openxmlformats.org/officeDocument/2006/relationships/hyperlink" Target="https://www.dst.dk/extranet/ForskningVariabellister/PSYK_SKSOPR%20-%20Landspatientregistret%20psykiatri%20-%20oplysninger%20om%20operationer.html" TargetMode="External"/><Relationship Id="rId161" Type="http://schemas.openxmlformats.org/officeDocument/2006/relationships/hyperlink" Target="https://www.dst.dk/extranet/ForskningVariabellister/PSYK_SKSOPR%20-%20Landspatientregistret%20psykiatri%20-%20oplysninger%20om%20operationer.html" TargetMode="External"/><Relationship Id="rId399" Type="http://schemas.openxmlformats.org/officeDocument/2006/relationships/hyperlink" Target="https://www.dst.dk/extranet/ForskningVariabellister/PSYK_SKSOPR%20-%20Landspatientregistret%20psykiatri%20-%20oplysninger%20om%20operationer.html" TargetMode="External"/><Relationship Id="rId259" Type="http://schemas.openxmlformats.org/officeDocument/2006/relationships/hyperlink" Target="https://www.dst.dk/extranet/ForskningVariabellister/PSYK_SKSOPR%20-%20Landspatientregistret%20psykiatri%20-%20oplysninger%20om%20operationer.html" TargetMode="External"/><Relationship Id="rId466" Type="http://schemas.openxmlformats.org/officeDocument/2006/relationships/hyperlink" Target="https://www.dst.dk/extranet/ForskningVariabellister/PSYK_SKSOPR%20-%20Landspatientregistret%20psykiatri%20-%20oplysninger%20om%20operationer.html" TargetMode="External"/><Relationship Id="rId673" Type="http://schemas.openxmlformats.org/officeDocument/2006/relationships/hyperlink" Target="https://www.dst.dk/extranet/ForskningVariabellister/PSYK_SKSOPR%20-%20Landspatientregistret%20psykiatri%20-%20oplysninger%20om%20operationer.html" TargetMode="External"/><Relationship Id="rId880" Type="http://schemas.openxmlformats.org/officeDocument/2006/relationships/hyperlink" Target="https://www.dst.dk/extranet/ForskningVariabellister/PSYK_SKSOPR%20-%20Landspatientregistret%20psykiatri%20-%20oplysninger%20om%20operationer.html" TargetMode="External"/><Relationship Id="rId1096" Type="http://schemas.openxmlformats.org/officeDocument/2006/relationships/hyperlink" Target="https://www.dst.dk/extranet/ForskningVariabellister/PSYK_SKSOPR%20-%20Landspatientregistret%20psykiatri%20-%20oplysninger%20om%20operationer.html" TargetMode="External"/><Relationship Id="rId119" Type="http://schemas.openxmlformats.org/officeDocument/2006/relationships/hyperlink" Target="https://www.dst.dk/extranet/ForskningVariabellister/PSYK_SKSOPR%20-%20Landspatientregistret%20psykiatri%20-%20oplysninger%20om%20operationer.html" TargetMode="External"/><Relationship Id="rId326" Type="http://schemas.openxmlformats.org/officeDocument/2006/relationships/hyperlink" Target="https://www.dst.dk/extranet/ForskningVariabellister/PSYK_SKSOPR%20-%20Landspatientregistret%20psykiatri%20-%20oplysninger%20om%20operationer.html" TargetMode="External"/><Relationship Id="rId533" Type="http://schemas.openxmlformats.org/officeDocument/2006/relationships/hyperlink" Target="https://www.dst.dk/extranet/ForskningVariabellister/PSYK_SKSOPR%20-%20Landspatientregistret%20psykiatri%20-%20oplysninger%20om%20operationer.html" TargetMode="External"/><Relationship Id="rId978" Type="http://schemas.openxmlformats.org/officeDocument/2006/relationships/hyperlink" Target="https://www.dst.dk/extranet/ForskningVariabellister/PSYK_SKSOPR%20-%20Landspatientregistret%20psykiatri%20-%20oplysninger%20om%20operationer.html" TargetMode="External"/><Relationship Id="rId1163" Type="http://schemas.openxmlformats.org/officeDocument/2006/relationships/hyperlink" Target="https://www.dst.dk/extranet/ForskningVariabellister/PSYK_SKSOPR%20-%20Landspatientregistret%20psykiatri%20-%20oplysninger%20om%20operationer.html" TargetMode="External"/><Relationship Id="rId1370" Type="http://schemas.openxmlformats.org/officeDocument/2006/relationships/hyperlink" Target="https://www.dst.dk/extranet/ForskningVariabellister/PSYK_SKSOPR%20-%20Landspatientregistret%20psykiatri%20-%20oplysninger%20om%20operationer.html" TargetMode="External"/><Relationship Id="rId2007" Type="http://schemas.openxmlformats.org/officeDocument/2006/relationships/hyperlink" Target="https://www.dst.dk/extranet/ForskningVariabellister/PSYK_SKSOPR%20-%20Landspatientregistret%20psykiatri%20-%20oplysninger%20om%20operationer.html" TargetMode="External"/><Relationship Id="rId740" Type="http://schemas.openxmlformats.org/officeDocument/2006/relationships/hyperlink" Target="https://www.dst.dk/extranet/ForskningVariabellister/PSYK_SKSOPR%20-%20Landspatientregistret%20psykiatri%20-%20oplysninger%20om%20operationer.html" TargetMode="External"/><Relationship Id="rId838" Type="http://schemas.openxmlformats.org/officeDocument/2006/relationships/hyperlink" Target="https://www.dst.dk/extranet/ForskningVariabellister/PSYK_SKSOPR%20-%20Landspatientregistret%20psykiatri%20-%20oplysninger%20om%20operationer.html" TargetMode="External"/><Relationship Id="rId1023" Type="http://schemas.openxmlformats.org/officeDocument/2006/relationships/hyperlink" Target="https://www.dst.dk/extranet/ForskningVariabellister/PSYK_SKSOPR%20-%20Landspatientregistret%20psykiatri%20-%20oplysninger%20om%20operationer.html" TargetMode="External"/><Relationship Id="rId1468" Type="http://schemas.openxmlformats.org/officeDocument/2006/relationships/hyperlink" Target="https://www.dst.dk/extranet/ForskningVariabellister/PSYK_SKSOPR%20-%20Landspatientregistret%20psykiatri%20-%20oplysninger%20om%20operationer.html" TargetMode="External"/><Relationship Id="rId1675" Type="http://schemas.openxmlformats.org/officeDocument/2006/relationships/hyperlink" Target="https://www.dst.dk/extranet/ForskningVariabellister/PSYK_SKSOPR%20-%20Landspatientregistret%20psykiatri%20-%20oplysninger%20om%20operationer.html" TargetMode="External"/><Relationship Id="rId1882" Type="http://schemas.openxmlformats.org/officeDocument/2006/relationships/hyperlink" Target="https://www.dst.dk/extranet/ForskningVariabellister/PSYK_SKSOPR%20-%20Landspatientregistret%20psykiatri%20-%20oplysninger%20om%20operationer.html" TargetMode="External"/><Relationship Id="rId600" Type="http://schemas.openxmlformats.org/officeDocument/2006/relationships/hyperlink" Target="https://www.dst.dk/extranet/ForskningVariabellister/PSYK_SKSOPR%20-%20Landspatientregistret%20psykiatri%20-%20oplysninger%20om%20operationer.html" TargetMode="External"/><Relationship Id="rId1230" Type="http://schemas.openxmlformats.org/officeDocument/2006/relationships/hyperlink" Target="https://www.dst.dk/extranet/ForskningVariabellister/PSYK_SKSOPR%20-%20Landspatientregistret%20psykiatri%20-%20oplysninger%20om%20operationer.html" TargetMode="External"/><Relationship Id="rId1328" Type="http://schemas.openxmlformats.org/officeDocument/2006/relationships/hyperlink" Target="https://www.dst.dk/extranet/ForskningVariabellister/PSYK_SKSOPR%20-%20Landspatientregistret%20psykiatri%20-%20oplysninger%20om%20operationer.html" TargetMode="External"/><Relationship Id="rId1535" Type="http://schemas.openxmlformats.org/officeDocument/2006/relationships/hyperlink" Target="https://www.dst.dk/extranet/ForskningVariabellister/PSYK_SKSOPR%20-%20Landspatientregistret%20psykiatri%20-%20oplysninger%20om%20operationer.html" TargetMode="External"/><Relationship Id="rId905" Type="http://schemas.openxmlformats.org/officeDocument/2006/relationships/hyperlink" Target="https://www.dst.dk/extranet/ForskningVariabellister/PSYK_SKSOPR%20-%20Landspatientregistret%20psykiatri%20-%20oplysninger%20om%20operationer.html" TargetMode="External"/><Relationship Id="rId1742" Type="http://schemas.openxmlformats.org/officeDocument/2006/relationships/hyperlink" Target="https://www.dst.dk/extranet/ForskningVariabellister/PSYK_SKSOPR%20-%20Landspatientregistret%20psykiatri%20-%20oplysninger%20om%20operationer.html" TargetMode="External"/><Relationship Id="rId34" Type="http://schemas.openxmlformats.org/officeDocument/2006/relationships/hyperlink" Target="http://www.dst.dk/extranet/ForskningVariabellister/EJER%20-%20Ejere%20af%20ejendomme.html" TargetMode="External"/><Relationship Id="rId1602" Type="http://schemas.openxmlformats.org/officeDocument/2006/relationships/hyperlink" Target="https://www.dst.dk/extranet/ForskningVariabellister/PSYK_SKSOPR%20-%20Landspatientregistret%20psykiatri%20-%20oplysninger%20om%20operationer.html" TargetMode="External"/><Relationship Id="rId183" Type="http://schemas.openxmlformats.org/officeDocument/2006/relationships/hyperlink" Target="https://www.dst.dk/extranet/ForskningVariabellister/PSYK_SKSOPR%20-%20Landspatientregistret%20psykiatri%20-%20oplysninger%20om%20operationer.html" TargetMode="External"/><Relationship Id="rId390" Type="http://schemas.openxmlformats.org/officeDocument/2006/relationships/hyperlink" Target="https://www.dst.dk/extranet/ForskningVariabellister/PSYK_SKSOPR%20-%20Landspatientregistret%20psykiatri%20-%20oplysninger%20om%20operationer.html" TargetMode="External"/><Relationship Id="rId1907" Type="http://schemas.openxmlformats.org/officeDocument/2006/relationships/hyperlink" Target="https://www.dst.dk/extranet/ForskningVariabellister/PSYK_SKSOPR%20-%20Landspatientregistret%20psykiatri%20-%20oplysninger%20om%20operationer.html" TargetMode="External"/><Relationship Id="rId2071" Type="http://schemas.openxmlformats.org/officeDocument/2006/relationships/hyperlink" Target="https://www.dst.dk/extranet/ForskningVariabellister/PSYK_SKSOPR%20-%20Landspatientregistret%20psykiatri%20-%20oplysninger%20om%20operationer.html" TargetMode="External"/><Relationship Id="rId250" Type="http://schemas.openxmlformats.org/officeDocument/2006/relationships/hyperlink" Target="https://www.dst.dk/extranet/ForskningVariabellister/PSYK_SKSOPR%20-%20Landspatientregistret%20psykiatri%20-%20oplysninger%20om%20operationer.html" TargetMode="External"/><Relationship Id="rId488" Type="http://schemas.openxmlformats.org/officeDocument/2006/relationships/hyperlink" Target="https://www.dst.dk/extranet/ForskningVariabellister/PSYK_SKSOPR%20-%20Landspatientregistret%20psykiatri%20-%20oplysninger%20om%20operationer.html" TargetMode="External"/><Relationship Id="rId695" Type="http://schemas.openxmlformats.org/officeDocument/2006/relationships/hyperlink" Target="https://www.dst.dk/extranet/ForskningVariabellister/PSYK_SKSOPR%20-%20Landspatientregistret%20psykiatri%20-%20oplysninger%20om%20operationer.html" TargetMode="External"/><Relationship Id="rId110" Type="http://schemas.openxmlformats.org/officeDocument/2006/relationships/hyperlink" Target="https://www.dst.dk/extranet/ForskningVariabellister/PSYK_SKSOPR%20-%20Landspatientregistret%20psykiatri%20-%20oplysninger%20om%20operationer.html" TargetMode="External"/><Relationship Id="rId348" Type="http://schemas.openxmlformats.org/officeDocument/2006/relationships/hyperlink" Target="https://www.dst.dk/extranet/ForskningVariabellister/PSYK_SKSOPR%20-%20Landspatientregistret%20psykiatri%20-%20oplysninger%20om%20operationer.html" TargetMode="External"/><Relationship Id="rId555" Type="http://schemas.openxmlformats.org/officeDocument/2006/relationships/hyperlink" Target="https://www.dst.dk/extranet/ForskningVariabellister/PSYK_SKSOPR%20-%20Landspatientregistret%20psykiatri%20-%20oplysninger%20om%20operationer.html" TargetMode="External"/><Relationship Id="rId762" Type="http://schemas.openxmlformats.org/officeDocument/2006/relationships/hyperlink" Target="https://www.dst.dk/extranet/ForskningVariabellister/PSYK_SKSOPR%20-%20Landspatientregistret%20psykiatri%20-%20oplysninger%20om%20operationer.html" TargetMode="External"/><Relationship Id="rId1185" Type="http://schemas.openxmlformats.org/officeDocument/2006/relationships/hyperlink" Target="https://www.dst.dk/extranet/ForskningVariabellister/PSYK_SKSOPR%20-%20Landspatientregistret%20psykiatri%20-%20oplysninger%20om%20operationer.html" TargetMode="External"/><Relationship Id="rId1392" Type="http://schemas.openxmlformats.org/officeDocument/2006/relationships/hyperlink" Target="https://www.dst.dk/extranet/ForskningVariabellister/PSYK_SKSOPR%20-%20Landspatientregistret%20psykiatri%20-%20oplysninger%20om%20operationer.html" TargetMode="External"/><Relationship Id="rId2029" Type="http://schemas.openxmlformats.org/officeDocument/2006/relationships/hyperlink" Target="https://www.dst.dk/extranet/ForskningVariabellister/PSYK_SKSOPR%20-%20Landspatientregistret%20psykiatri%20-%20oplysninger%20om%20operationer.html" TargetMode="External"/><Relationship Id="rId208" Type="http://schemas.openxmlformats.org/officeDocument/2006/relationships/hyperlink" Target="https://www.dst.dk/extranet/ForskningVariabellister/PSYK_SKSOPR%20-%20Landspatientregistret%20psykiatri%20-%20oplysninger%20om%20operationer.html" TargetMode="External"/><Relationship Id="rId415" Type="http://schemas.openxmlformats.org/officeDocument/2006/relationships/hyperlink" Target="https://www.dst.dk/extranet/ForskningVariabellister/PSYK_SKSOPR%20-%20Landspatientregistret%20psykiatri%20-%20oplysninger%20om%20operationer.html" TargetMode="External"/><Relationship Id="rId622" Type="http://schemas.openxmlformats.org/officeDocument/2006/relationships/hyperlink" Target="https://www.dst.dk/extranet/ForskningVariabellister/PSYK_SKSOPR%20-%20Landspatientregistret%20psykiatri%20-%20oplysninger%20om%20operationer.html" TargetMode="External"/><Relationship Id="rId1045" Type="http://schemas.openxmlformats.org/officeDocument/2006/relationships/hyperlink" Target="https://www.dst.dk/extranet/ForskningVariabellister/PSYK_SKSOPR%20-%20Landspatientregistret%20psykiatri%20-%20oplysninger%20om%20operationer.html" TargetMode="External"/><Relationship Id="rId1252" Type="http://schemas.openxmlformats.org/officeDocument/2006/relationships/hyperlink" Target="https://www.dst.dk/extranet/ForskningVariabellister/PSYK_SKSOPR%20-%20Landspatientregistret%20psykiatri%20-%20oplysninger%20om%20operationer.html" TargetMode="External"/><Relationship Id="rId1697" Type="http://schemas.openxmlformats.org/officeDocument/2006/relationships/hyperlink" Target="https://www.dst.dk/extranet/ForskningVariabellister/PSYK_SKSOPR%20-%20Landspatientregistret%20psykiatri%20-%20oplysninger%20om%20operationer.html" TargetMode="External"/><Relationship Id="rId927" Type="http://schemas.openxmlformats.org/officeDocument/2006/relationships/hyperlink" Target="https://www.dst.dk/extranet/ForskningVariabellister/PSYK_SKSOPR%20-%20Landspatientregistret%20psykiatri%20-%20oplysninger%20om%20operationer.html" TargetMode="External"/><Relationship Id="rId1112" Type="http://schemas.openxmlformats.org/officeDocument/2006/relationships/hyperlink" Target="https://www.dst.dk/extranet/ForskningVariabellister/PSYK_SKSOPR%20-%20Landspatientregistret%20psykiatri%20-%20oplysninger%20om%20operationer.html" TargetMode="External"/><Relationship Id="rId1557" Type="http://schemas.openxmlformats.org/officeDocument/2006/relationships/hyperlink" Target="https://www.dst.dk/extranet/ForskningVariabellister/PSYK_SKSOPR%20-%20Landspatientregistret%20psykiatri%20-%20oplysninger%20om%20operationer.html" TargetMode="External"/><Relationship Id="rId1764" Type="http://schemas.openxmlformats.org/officeDocument/2006/relationships/hyperlink" Target="https://www.dst.dk/extranet/ForskningVariabellister/PSYK_SKSOPR%20-%20Landspatientregistret%20psykiatri%20-%20oplysninger%20om%20operationer.html" TargetMode="External"/><Relationship Id="rId1971" Type="http://schemas.openxmlformats.org/officeDocument/2006/relationships/hyperlink" Target="https://www.dst.dk/extranet/ForskningVariabellister/PSYK_SKSOPR%20-%20Landspatientregistret%20psykiatri%20-%20oplysninger%20om%20operationer.html" TargetMode="External"/><Relationship Id="rId56" Type="http://schemas.openxmlformats.org/officeDocument/2006/relationships/hyperlink" Target="https://www.dst.dk/extranet/ForskningVariabellister/PSYK_ADM%20-%20Landspatientregistret%20psykiatri%20-%20administrative%20oplysninger.html" TargetMode="External"/><Relationship Id="rId1417" Type="http://schemas.openxmlformats.org/officeDocument/2006/relationships/hyperlink" Target="https://www.dst.dk/extranet/ForskningVariabellister/PSYK_SKSOPR%20-%20Landspatientregistret%20psykiatri%20-%20oplysninger%20om%20operationer.html" TargetMode="External"/><Relationship Id="rId1624" Type="http://schemas.openxmlformats.org/officeDocument/2006/relationships/hyperlink" Target="https://www.dst.dk/extranet/ForskningVariabellister/PSYK_SKSOPR%20-%20Landspatientregistret%20psykiatri%20-%20oplysninger%20om%20operationer.html" TargetMode="External"/><Relationship Id="rId1831" Type="http://schemas.openxmlformats.org/officeDocument/2006/relationships/hyperlink" Target="https://www.dst.dk/extranet/ForskningVariabellister/PSYK_SKSOPR%20-%20Landspatientregistret%20psykiatri%20-%20oplysninger%20om%20operationer.html" TargetMode="External"/><Relationship Id="rId1929" Type="http://schemas.openxmlformats.org/officeDocument/2006/relationships/hyperlink" Target="https://www.dst.dk/extranet/ForskningVariabellister/PSYK_SKSOPR%20-%20Landspatientregistret%20psykiatri%20-%20oplysninger%20om%20operationer.html" TargetMode="External"/><Relationship Id="rId2093" Type="http://schemas.openxmlformats.org/officeDocument/2006/relationships/hyperlink" Target="https://www.dst.dk/extranet/ForskningVariabellister/PSYK_SKSOPR%20-%20Landspatientregistret%20psykiatri%20-%20oplysninger%20om%20operationer.html" TargetMode="External"/><Relationship Id="rId272" Type="http://schemas.openxmlformats.org/officeDocument/2006/relationships/hyperlink" Target="https://www.dst.dk/extranet/ForskningVariabellister/PSYK_SKSOPR%20-%20Landspatientregistret%20psykiatri%20-%20oplysninger%20om%20operationer.html" TargetMode="External"/><Relationship Id="rId577" Type="http://schemas.openxmlformats.org/officeDocument/2006/relationships/hyperlink" Target="https://www.dst.dk/extranet/ForskningVariabellister/PSYK_SKSOPR%20-%20Landspatientregistret%20psykiatri%20-%20oplysninger%20om%20operationer.html" TargetMode="External"/><Relationship Id="rId132" Type="http://schemas.openxmlformats.org/officeDocument/2006/relationships/hyperlink" Target="https://www.dst.dk/extranet/ForskningVariabellister/PSYK_SKSOPR%20-%20Landspatientregistret%20psykiatri%20-%20oplysninger%20om%20operationer.html" TargetMode="External"/><Relationship Id="rId784" Type="http://schemas.openxmlformats.org/officeDocument/2006/relationships/hyperlink" Target="https://www.dst.dk/extranet/ForskningVariabellister/PSYK_SKSOPR%20-%20Landspatientregistret%20psykiatri%20-%20oplysninger%20om%20operationer.html" TargetMode="External"/><Relationship Id="rId991" Type="http://schemas.openxmlformats.org/officeDocument/2006/relationships/hyperlink" Target="https://www.dst.dk/extranet/ForskningVariabellister/PSYK_SKSOPR%20-%20Landspatientregistret%20psykiatri%20-%20oplysninger%20om%20operationer.html" TargetMode="External"/><Relationship Id="rId1067" Type="http://schemas.openxmlformats.org/officeDocument/2006/relationships/hyperlink" Target="https://www.dst.dk/extranet/ForskningVariabellister/PSYK_SKSOPR%20-%20Landspatientregistret%20psykiatri%20-%20oplysninger%20om%20operationer.html" TargetMode="External"/><Relationship Id="rId2020" Type="http://schemas.openxmlformats.org/officeDocument/2006/relationships/hyperlink" Target="https://www.dst.dk/extranet/ForskningVariabellister/PSYK_SKSOPR%20-%20Landspatientregistret%20psykiatri%20-%20oplysninger%20om%20operationer.html" TargetMode="External"/><Relationship Id="rId437" Type="http://schemas.openxmlformats.org/officeDocument/2006/relationships/hyperlink" Target="https://www.dst.dk/extranet/ForskningVariabellister/PSYK_SKSOPR%20-%20Landspatientregistret%20psykiatri%20-%20oplysninger%20om%20operationer.html" TargetMode="External"/><Relationship Id="rId644" Type="http://schemas.openxmlformats.org/officeDocument/2006/relationships/hyperlink" Target="https://www.dst.dk/extranet/ForskningVariabellister/PSYK_SKSOPR%20-%20Landspatientregistret%20psykiatri%20-%20oplysninger%20om%20operationer.html" TargetMode="External"/><Relationship Id="rId851" Type="http://schemas.openxmlformats.org/officeDocument/2006/relationships/hyperlink" Target="https://www.dst.dk/extranet/ForskningVariabellister/PSYK_SKSOPR%20-%20Landspatientregistret%20psykiatri%20-%20oplysninger%20om%20operationer.html" TargetMode="External"/><Relationship Id="rId1274" Type="http://schemas.openxmlformats.org/officeDocument/2006/relationships/hyperlink" Target="https://www.dst.dk/extranet/ForskningVariabellister/PSYK_SKSOPR%20-%20Landspatientregistret%20psykiatri%20-%20oplysninger%20om%20operationer.html" TargetMode="External"/><Relationship Id="rId1481" Type="http://schemas.openxmlformats.org/officeDocument/2006/relationships/hyperlink" Target="https://www.dst.dk/extranet/ForskningVariabellister/PSYK_SKSOPR%20-%20Landspatientregistret%20psykiatri%20-%20oplysninger%20om%20operationer.html" TargetMode="External"/><Relationship Id="rId1579" Type="http://schemas.openxmlformats.org/officeDocument/2006/relationships/hyperlink" Target="https://www.dst.dk/extranet/ForskningVariabellister/PSYK_SKSOPR%20-%20Landspatientregistret%20psykiatri%20-%20oplysninger%20om%20operationer.html" TargetMode="External"/><Relationship Id="rId504" Type="http://schemas.openxmlformats.org/officeDocument/2006/relationships/hyperlink" Target="https://www.dst.dk/extranet/ForskningVariabellister/PSYK_SKSOPR%20-%20Landspatientregistret%20psykiatri%20-%20oplysninger%20om%20operationer.html" TargetMode="External"/><Relationship Id="rId711" Type="http://schemas.openxmlformats.org/officeDocument/2006/relationships/hyperlink" Target="https://www.dst.dk/extranet/ForskningVariabellister/PSYK_SKSOPR%20-%20Landspatientregistret%20psykiatri%20-%20oplysninger%20om%20operationer.html" TargetMode="External"/><Relationship Id="rId949" Type="http://schemas.openxmlformats.org/officeDocument/2006/relationships/hyperlink" Target="https://www.dst.dk/extranet/ForskningVariabellister/PSYK_SKSOPR%20-%20Landspatientregistret%20psykiatri%20-%20oplysninger%20om%20operationer.html" TargetMode="External"/><Relationship Id="rId1134" Type="http://schemas.openxmlformats.org/officeDocument/2006/relationships/hyperlink" Target="https://www.dst.dk/extranet/ForskningVariabellister/PSYK_SKSOPR%20-%20Landspatientregistret%20psykiatri%20-%20oplysninger%20om%20operationer.html" TargetMode="External"/><Relationship Id="rId1341" Type="http://schemas.openxmlformats.org/officeDocument/2006/relationships/hyperlink" Target="https://www.dst.dk/extranet/ForskningVariabellister/PSYK_SKSOPR%20-%20Landspatientregistret%20psykiatri%20-%20oplysninger%20om%20operationer.html" TargetMode="External"/><Relationship Id="rId1786" Type="http://schemas.openxmlformats.org/officeDocument/2006/relationships/hyperlink" Target="https://www.dst.dk/extranet/ForskningVariabellister/PSYK_SKSOPR%20-%20Landspatientregistret%20psykiatri%20-%20oplysninger%20om%20operationer.html" TargetMode="External"/><Relationship Id="rId1993" Type="http://schemas.openxmlformats.org/officeDocument/2006/relationships/hyperlink" Target="https://www.dst.dk/extranet/ForskningVariabellister/PSYK_SKSOPR%20-%20Landspatientregistret%20psykiatri%20-%20oplysninger%20om%20operationer.html" TargetMode="External"/><Relationship Id="rId78" Type="http://schemas.openxmlformats.org/officeDocument/2006/relationships/hyperlink" Target="https://www.dst.dk/extranet/ForskningVariabellister/PSYK_SKSOPR%20-%20Landspatientregistret%20psykiatri%20-%20oplysninger%20om%20operationer.html" TargetMode="External"/><Relationship Id="rId809" Type="http://schemas.openxmlformats.org/officeDocument/2006/relationships/hyperlink" Target="https://www.dst.dk/extranet/ForskningVariabellister/PSYK_SKSOPR%20-%20Landspatientregistret%20psykiatri%20-%20oplysninger%20om%20operationer.html" TargetMode="External"/><Relationship Id="rId1201" Type="http://schemas.openxmlformats.org/officeDocument/2006/relationships/hyperlink" Target="https://www.dst.dk/extranet/ForskningVariabellister/PSYK_SKSOPR%20-%20Landspatientregistret%20psykiatri%20-%20oplysninger%20om%20operationer.html" TargetMode="External"/><Relationship Id="rId1439" Type="http://schemas.openxmlformats.org/officeDocument/2006/relationships/hyperlink" Target="https://www.dst.dk/extranet/ForskningVariabellister/PSYK_SKSOPR%20-%20Landspatientregistret%20psykiatri%20-%20oplysninger%20om%20operationer.html" TargetMode="External"/><Relationship Id="rId1646" Type="http://schemas.openxmlformats.org/officeDocument/2006/relationships/hyperlink" Target="https://www.dst.dk/extranet/ForskningVariabellister/PSYK_SKSOPR%20-%20Landspatientregistret%20psykiatri%20-%20oplysninger%20om%20operationer.html" TargetMode="External"/><Relationship Id="rId1853" Type="http://schemas.openxmlformats.org/officeDocument/2006/relationships/hyperlink" Target="https://www.dst.dk/extranet/ForskningVariabellister/PSYK_SKSOPR%20-%20Landspatientregistret%20psykiatri%20-%20oplysninger%20om%20operationer.html" TargetMode="External"/><Relationship Id="rId1506" Type="http://schemas.openxmlformats.org/officeDocument/2006/relationships/hyperlink" Target="https://www.dst.dk/extranet/ForskningVariabellister/PSYK_SKSOPR%20-%20Landspatientregistret%20psykiatri%20-%20oplysninger%20om%20operationer.html" TargetMode="External"/><Relationship Id="rId1713" Type="http://schemas.openxmlformats.org/officeDocument/2006/relationships/hyperlink" Target="https://www.dst.dk/extranet/ForskningVariabellister/PSYK_SKSOPR%20-%20Landspatientregistret%20psykiatri%20-%20oplysninger%20om%20operationer.html" TargetMode="External"/><Relationship Id="rId1920" Type="http://schemas.openxmlformats.org/officeDocument/2006/relationships/hyperlink" Target="https://www.dst.dk/extranet/ForskningVariabellister/PSYK_SKSOPR%20-%20Landspatientregistret%20psykiatri%20-%20oplysninger%20om%20operationer.html" TargetMode="External"/><Relationship Id="rId294" Type="http://schemas.openxmlformats.org/officeDocument/2006/relationships/hyperlink" Target="https://www.dst.dk/extranet/ForskningVariabellister/PSYK_SKSOPR%20-%20Landspatientregistret%20psykiatri%20-%20oplysninger%20om%20operationer.html" TargetMode="External"/><Relationship Id="rId154" Type="http://schemas.openxmlformats.org/officeDocument/2006/relationships/hyperlink" Target="https://www.dst.dk/extranet/ForskningVariabellister/PSYK_SKSOPR%20-%20Landspatientregistret%20psykiatri%20-%20oplysninger%20om%20operationer.html" TargetMode="External"/><Relationship Id="rId361" Type="http://schemas.openxmlformats.org/officeDocument/2006/relationships/hyperlink" Target="https://www.dst.dk/extranet/ForskningVariabellister/PSYK_SKSOPR%20-%20Landspatientregistret%20psykiatri%20-%20oplysninger%20om%20operationer.html" TargetMode="External"/><Relationship Id="rId599" Type="http://schemas.openxmlformats.org/officeDocument/2006/relationships/hyperlink" Target="https://www.dst.dk/extranet/ForskningVariabellister/PSYK_SKSOPR%20-%20Landspatientregistret%20psykiatri%20-%20oplysninger%20om%20operationer.html" TargetMode="External"/><Relationship Id="rId2042" Type="http://schemas.openxmlformats.org/officeDocument/2006/relationships/hyperlink" Target="https://www.dst.dk/extranet/ForskningVariabellister/PSYK_SKSOPR%20-%20Landspatientregistret%20psykiatri%20-%20oplysninger%20om%20operationer.html" TargetMode="External"/><Relationship Id="rId459" Type="http://schemas.openxmlformats.org/officeDocument/2006/relationships/hyperlink" Target="https://www.dst.dk/extranet/ForskningVariabellister/PSYK_SKSOPR%20-%20Landspatientregistret%20psykiatri%20-%20oplysninger%20om%20operationer.html" TargetMode="External"/><Relationship Id="rId666" Type="http://schemas.openxmlformats.org/officeDocument/2006/relationships/hyperlink" Target="https://www.dst.dk/extranet/ForskningVariabellister/PSYK_SKSOPR%20-%20Landspatientregistret%20psykiatri%20-%20oplysninger%20om%20operationer.html" TargetMode="External"/><Relationship Id="rId873" Type="http://schemas.openxmlformats.org/officeDocument/2006/relationships/hyperlink" Target="https://www.dst.dk/extranet/ForskningVariabellister/PSYK_SKSOPR%20-%20Landspatientregistret%20psykiatri%20-%20oplysninger%20om%20operationer.html" TargetMode="External"/><Relationship Id="rId1089" Type="http://schemas.openxmlformats.org/officeDocument/2006/relationships/hyperlink" Target="https://www.dst.dk/extranet/ForskningVariabellister/PSYK_SKSOPR%20-%20Landspatientregistret%20psykiatri%20-%20oplysninger%20om%20operationer.html" TargetMode="External"/><Relationship Id="rId1296" Type="http://schemas.openxmlformats.org/officeDocument/2006/relationships/hyperlink" Target="https://www.dst.dk/extranet/ForskningVariabellister/PSYK_SKSOPR%20-%20Landspatientregistret%20psykiatri%20-%20oplysninger%20om%20operationer.html" TargetMode="External"/><Relationship Id="rId221" Type="http://schemas.openxmlformats.org/officeDocument/2006/relationships/hyperlink" Target="https://www.dst.dk/extranet/ForskningVariabellister/PSYK_SKSOPR%20-%20Landspatientregistret%20psykiatri%20-%20oplysninger%20om%20operationer.html" TargetMode="External"/><Relationship Id="rId319" Type="http://schemas.openxmlformats.org/officeDocument/2006/relationships/hyperlink" Target="https://www.dst.dk/extranet/ForskningVariabellister/PSYK_SKSOPR%20-%20Landspatientregistret%20psykiatri%20-%20oplysninger%20om%20operationer.html" TargetMode="External"/><Relationship Id="rId526" Type="http://schemas.openxmlformats.org/officeDocument/2006/relationships/hyperlink" Target="https://www.dst.dk/extranet/ForskningVariabellister/PSYK_SKSOPR%20-%20Landspatientregistret%20psykiatri%20-%20oplysninger%20om%20operationer.html" TargetMode="External"/><Relationship Id="rId1156" Type="http://schemas.openxmlformats.org/officeDocument/2006/relationships/hyperlink" Target="https://www.dst.dk/extranet/ForskningVariabellister/PSYK_SKSOPR%20-%20Landspatientregistret%20psykiatri%20-%20oplysninger%20om%20operationer.html" TargetMode="External"/><Relationship Id="rId1363" Type="http://schemas.openxmlformats.org/officeDocument/2006/relationships/hyperlink" Target="https://www.dst.dk/extranet/ForskningVariabellister/PSYK_SKSOPR%20-%20Landspatientregistret%20psykiatri%20-%20oplysninger%20om%20operationer.html" TargetMode="External"/><Relationship Id="rId733" Type="http://schemas.openxmlformats.org/officeDocument/2006/relationships/hyperlink" Target="https://www.dst.dk/extranet/ForskningVariabellister/PSYK_SKSOPR%20-%20Landspatientregistret%20psykiatri%20-%20oplysninger%20om%20operationer.html" TargetMode="External"/><Relationship Id="rId940" Type="http://schemas.openxmlformats.org/officeDocument/2006/relationships/hyperlink" Target="https://www.dst.dk/extranet/ForskningVariabellister/PSYK_SKSOPR%20-%20Landspatientregistret%20psykiatri%20-%20oplysninger%20om%20operationer.html" TargetMode="External"/><Relationship Id="rId1016" Type="http://schemas.openxmlformats.org/officeDocument/2006/relationships/hyperlink" Target="https://www.dst.dk/extranet/ForskningVariabellister/PSYK_SKSOPR%20-%20Landspatientregistret%20psykiatri%20-%20oplysninger%20om%20operationer.html" TargetMode="External"/><Relationship Id="rId1570" Type="http://schemas.openxmlformats.org/officeDocument/2006/relationships/hyperlink" Target="https://www.dst.dk/extranet/ForskningVariabellister/PSYK_SKSOPR%20-%20Landspatientregistret%20psykiatri%20-%20oplysninger%20om%20operationer.html" TargetMode="External"/><Relationship Id="rId1668" Type="http://schemas.openxmlformats.org/officeDocument/2006/relationships/hyperlink" Target="https://www.dst.dk/extranet/ForskningVariabellister/PSYK_SKSOPR%20-%20Landspatientregistret%20psykiatri%20-%20oplysninger%20om%20operationer.html" TargetMode="External"/><Relationship Id="rId1875" Type="http://schemas.openxmlformats.org/officeDocument/2006/relationships/hyperlink" Target="https://www.dst.dk/extranet/ForskningVariabellister/PSYK_SKSOPR%20-%20Landspatientregistret%20psykiatri%20-%20oplysninger%20om%20operationer.html" TargetMode="External"/><Relationship Id="rId800" Type="http://schemas.openxmlformats.org/officeDocument/2006/relationships/hyperlink" Target="https://www.dst.dk/extranet/ForskningVariabellister/PSYK_SKSOPR%20-%20Landspatientregistret%20psykiatri%20-%20oplysninger%20om%20operationer.html" TargetMode="External"/><Relationship Id="rId1223" Type="http://schemas.openxmlformats.org/officeDocument/2006/relationships/hyperlink" Target="https://www.dst.dk/extranet/ForskningVariabellister/PSYK_SKSOPR%20-%20Landspatientregistret%20psykiatri%20-%20oplysninger%20om%20operationer.html" TargetMode="External"/><Relationship Id="rId1430" Type="http://schemas.openxmlformats.org/officeDocument/2006/relationships/hyperlink" Target="https://www.dst.dk/extranet/ForskningVariabellister/PSYK_SKSOPR%20-%20Landspatientregistret%20psykiatri%20-%20oplysninger%20om%20operationer.html" TargetMode="External"/><Relationship Id="rId1528" Type="http://schemas.openxmlformats.org/officeDocument/2006/relationships/hyperlink" Target="https://www.dst.dk/extranet/ForskningVariabellister/PSYK_SKSOPR%20-%20Landspatientregistret%20psykiatri%20-%20oplysninger%20om%20operationer.html" TargetMode="External"/><Relationship Id="rId1735" Type="http://schemas.openxmlformats.org/officeDocument/2006/relationships/hyperlink" Target="https://www.dst.dk/extranet/ForskningVariabellister/PSYK_SKSOPR%20-%20Landspatientregistret%20psykiatri%20-%20oplysninger%20om%20operationer.html" TargetMode="External"/><Relationship Id="rId1942" Type="http://schemas.openxmlformats.org/officeDocument/2006/relationships/hyperlink" Target="https://www.dst.dk/extranet/ForskningVariabellister/PSYK_SKSOPR%20-%20Landspatientregistret%20psykiatri%20-%20oplysninger%20om%20operationer.html" TargetMode="External"/><Relationship Id="rId27" Type="http://schemas.openxmlformats.org/officeDocument/2006/relationships/hyperlink" Target="http://dst.dk/extranet/ForskningVariabellister/KRSI%20-%20Kriminalstatistik%20sigtelser.html" TargetMode="External"/><Relationship Id="rId1802" Type="http://schemas.openxmlformats.org/officeDocument/2006/relationships/hyperlink" Target="https://www.dst.dk/extranet/ForskningVariabellister/PSYK_SKSOPR%20-%20Landspatientregistret%20psykiatri%20-%20oplysninger%20om%20operationer.html" TargetMode="External"/><Relationship Id="rId176" Type="http://schemas.openxmlformats.org/officeDocument/2006/relationships/hyperlink" Target="https://www.dst.dk/extranet/ForskningVariabellister/PSYK_SKSOPR%20-%20Landspatientregistret%20psykiatri%20-%20oplysninger%20om%20operationer.html" TargetMode="External"/><Relationship Id="rId383" Type="http://schemas.openxmlformats.org/officeDocument/2006/relationships/hyperlink" Target="https://www.dst.dk/extranet/ForskningVariabellister/PSYK_SKSOPR%20-%20Landspatientregistret%20psykiatri%20-%20oplysninger%20om%20operationer.html" TargetMode="External"/><Relationship Id="rId590" Type="http://schemas.openxmlformats.org/officeDocument/2006/relationships/hyperlink" Target="https://www.dst.dk/extranet/ForskningVariabellister/PSYK_SKSOPR%20-%20Landspatientregistret%20psykiatri%20-%20oplysninger%20om%20operationer.html" TargetMode="External"/><Relationship Id="rId2064" Type="http://schemas.openxmlformats.org/officeDocument/2006/relationships/hyperlink" Target="https://www.dst.dk/extranet/ForskningVariabellister/PSYK_SKSOPR%20-%20Landspatientregistret%20psykiatri%20-%20oplysninger%20om%20operationer.html" TargetMode="External"/><Relationship Id="rId243" Type="http://schemas.openxmlformats.org/officeDocument/2006/relationships/hyperlink" Target="https://www.dst.dk/extranet/ForskningVariabellister/PSYK_SKSOPR%20-%20Landspatientregistret%20psykiatri%20-%20oplysninger%20om%20operationer.html" TargetMode="External"/><Relationship Id="rId450" Type="http://schemas.openxmlformats.org/officeDocument/2006/relationships/hyperlink" Target="https://www.dst.dk/extranet/ForskningVariabellister/PSYK_SKSOPR%20-%20Landspatientregistret%20psykiatri%20-%20oplysninger%20om%20operationer.html" TargetMode="External"/><Relationship Id="rId688" Type="http://schemas.openxmlformats.org/officeDocument/2006/relationships/hyperlink" Target="https://www.dst.dk/extranet/ForskningVariabellister/PSYK_SKSOPR%20-%20Landspatientregistret%20psykiatri%20-%20oplysninger%20om%20operationer.html" TargetMode="External"/><Relationship Id="rId895" Type="http://schemas.openxmlformats.org/officeDocument/2006/relationships/hyperlink" Target="https://www.dst.dk/extranet/ForskningVariabellister/PSYK_SKSOPR%20-%20Landspatientregistret%20psykiatri%20-%20oplysninger%20om%20operationer.html" TargetMode="External"/><Relationship Id="rId1080" Type="http://schemas.openxmlformats.org/officeDocument/2006/relationships/hyperlink" Target="https://www.dst.dk/extranet/ForskningVariabellister/PSYK_SKSOPR%20-%20Landspatientregistret%20psykiatri%20-%20oplysninger%20om%20operationer.html" TargetMode="External"/><Relationship Id="rId103" Type="http://schemas.openxmlformats.org/officeDocument/2006/relationships/hyperlink" Target="https://www.dst.dk/extranet/ForskningVariabellister/PSYK_SKSOPR%20-%20Landspatientregistret%20psykiatri%20-%20oplysninger%20om%20operationer.html" TargetMode="External"/><Relationship Id="rId310" Type="http://schemas.openxmlformats.org/officeDocument/2006/relationships/hyperlink" Target="https://www.dst.dk/extranet/ForskningVariabellister/PSYK_SKSOPR%20-%20Landspatientregistret%20psykiatri%20-%20oplysninger%20om%20operationer.html" TargetMode="External"/><Relationship Id="rId548" Type="http://schemas.openxmlformats.org/officeDocument/2006/relationships/hyperlink" Target="https://www.dst.dk/extranet/ForskningVariabellister/PSYK_SKSOPR%20-%20Landspatientregistret%20psykiatri%20-%20oplysninger%20om%20operationer.html" TargetMode="External"/><Relationship Id="rId755" Type="http://schemas.openxmlformats.org/officeDocument/2006/relationships/hyperlink" Target="https://www.dst.dk/extranet/ForskningVariabellister/PSYK_SKSOPR%20-%20Landspatientregistret%20psykiatri%20-%20oplysninger%20om%20operationer.html" TargetMode="External"/><Relationship Id="rId962" Type="http://schemas.openxmlformats.org/officeDocument/2006/relationships/hyperlink" Target="https://www.dst.dk/extranet/ForskningVariabellister/PSYK_SKSOPR%20-%20Landspatientregistret%20psykiatri%20-%20oplysninger%20om%20operationer.html" TargetMode="External"/><Relationship Id="rId1178" Type="http://schemas.openxmlformats.org/officeDocument/2006/relationships/hyperlink" Target="https://www.dst.dk/extranet/ForskningVariabellister/PSYK_SKSOPR%20-%20Landspatientregistret%20psykiatri%20-%20oplysninger%20om%20operationer.html" TargetMode="External"/><Relationship Id="rId1385" Type="http://schemas.openxmlformats.org/officeDocument/2006/relationships/hyperlink" Target="https://www.dst.dk/extranet/ForskningVariabellister/PSYK_SKSOPR%20-%20Landspatientregistret%20psykiatri%20-%20oplysninger%20om%20operationer.html" TargetMode="External"/><Relationship Id="rId1592" Type="http://schemas.openxmlformats.org/officeDocument/2006/relationships/hyperlink" Target="https://www.dst.dk/extranet/ForskningVariabellister/PSYK_SKSOPR%20-%20Landspatientregistret%20psykiatri%20-%20oplysninger%20om%20operationer.html" TargetMode="External"/><Relationship Id="rId91" Type="http://schemas.openxmlformats.org/officeDocument/2006/relationships/hyperlink" Target="https://www.dst.dk/extranet/ForskningVariabellister/PSYK_SKSOPR%20-%20Landspatientregistret%20psykiatri%20-%20oplysninger%20om%20operationer.html" TargetMode="External"/><Relationship Id="rId408" Type="http://schemas.openxmlformats.org/officeDocument/2006/relationships/hyperlink" Target="https://www.dst.dk/extranet/ForskningVariabellister/PSYK_SKSOPR%20-%20Landspatientregistret%20psykiatri%20-%20oplysninger%20om%20operationer.html" TargetMode="External"/><Relationship Id="rId615" Type="http://schemas.openxmlformats.org/officeDocument/2006/relationships/hyperlink" Target="https://www.dst.dk/extranet/ForskningVariabellister/PSYK_SKSOPR%20-%20Landspatientregistret%20psykiatri%20-%20oplysninger%20om%20operationer.html" TargetMode="External"/><Relationship Id="rId822" Type="http://schemas.openxmlformats.org/officeDocument/2006/relationships/hyperlink" Target="https://www.dst.dk/extranet/ForskningVariabellister/PSYK_SKSOPR%20-%20Landspatientregistret%20psykiatri%20-%20oplysninger%20om%20operationer.html" TargetMode="External"/><Relationship Id="rId1038" Type="http://schemas.openxmlformats.org/officeDocument/2006/relationships/hyperlink" Target="https://www.dst.dk/extranet/ForskningVariabellister/PSYK_SKSOPR%20-%20Landspatientregistret%20psykiatri%20-%20oplysninger%20om%20operationer.html" TargetMode="External"/><Relationship Id="rId1245" Type="http://schemas.openxmlformats.org/officeDocument/2006/relationships/hyperlink" Target="https://www.dst.dk/extranet/ForskningVariabellister/PSYK_SKSOPR%20-%20Landspatientregistret%20psykiatri%20-%20oplysninger%20om%20operationer.html" TargetMode="External"/><Relationship Id="rId1452" Type="http://schemas.openxmlformats.org/officeDocument/2006/relationships/hyperlink" Target="https://www.dst.dk/extranet/ForskningVariabellister/PSYK_SKSOPR%20-%20Landspatientregistret%20psykiatri%20-%20oplysninger%20om%20operationer.html" TargetMode="External"/><Relationship Id="rId1897" Type="http://schemas.openxmlformats.org/officeDocument/2006/relationships/hyperlink" Target="https://www.dst.dk/extranet/ForskningVariabellister/PSYK_SKSOPR%20-%20Landspatientregistret%20psykiatri%20-%20oplysninger%20om%20operationer.html" TargetMode="External"/><Relationship Id="rId1105" Type="http://schemas.openxmlformats.org/officeDocument/2006/relationships/hyperlink" Target="https://www.dst.dk/extranet/ForskningVariabellister/PSYK_SKSOPR%20-%20Landspatientregistret%20psykiatri%20-%20oplysninger%20om%20operationer.html" TargetMode="External"/><Relationship Id="rId1312" Type="http://schemas.openxmlformats.org/officeDocument/2006/relationships/hyperlink" Target="https://www.dst.dk/extranet/ForskningVariabellister/PSYK_SKSOPR%20-%20Landspatientregistret%20psykiatri%20-%20oplysninger%20om%20operationer.html" TargetMode="External"/><Relationship Id="rId1757" Type="http://schemas.openxmlformats.org/officeDocument/2006/relationships/hyperlink" Target="https://www.dst.dk/extranet/ForskningVariabellister/PSYK_SKSOPR%20-%20Landspatientregistret%20psykiatri%20-%20oplysninger%20om%20operationer.html" TargetMode="External"/><Relationship Id="rId1964" Type="http://schemas.openxmlformats.org/officeDocument/2006/relationships/hyperlink" Target="https://www.dst.dk/extranet/ForskningVariabellister/PSYK_SKSOPR%20-%20Landspatientregistret%20psykiatri%20-%20oplysninger%20om%20operationer.html" TargetMode="External"/><Relationship Id="rId49" Type="http://schemas.openxmlformats.org/officeDocument/2006/relationships/hyperlink" Target="https://www.dst.dk/extranet/ForskningVariabellister/LPR_F_PROCEDURER_ANDRE%20-%20Landspatientregistret%20(LPR3)%20-%20Oplysninger%20om%20ikke-kirurgiske%20procedureregistreringer.html" TargetMode="External"/><Relationship Id="rId1617" Type="http://schemas.openxmlformats.org/officeDocument/2006/relationships/hyperlink" Target="https://www.dst.dk/extranet/ForskningVariabellister/PSYK_SKSOPR%20-%20Landspatientregistret%20psykiatri%20-%20oplysninger%20om%20operationer.html" TargetMode="External"/><Relationship Id="rId1824" Type="http://schemas.openxmlformats.org/officeDocument/2006/relationships/hyperlink" Target="https://www.dst.dk/extranet/ForskningVariabellister/PSYK_SKSOPR%20-%20Landspatientregistret%20psykiatri%20-%20oplysninger%20om%20operationer.html" TargetMode="External"/><Relationship Id="rId198" Type="http://schemas.openxmlformats.org/officeDocument/2006/relationships/hyperlink" Target="https://www.dst.dk/extranet/ForskningVariabellister/PSYK_SKSOPR%20-%20Landspatientregistret%20psykiatri%20-%20oplysninger%20om%20operationer.html" TargetMode="External"/><Relationship Id="rId2086" Type="http://schemas.openxmlformats.org/officeDocument/2006/relationships/hyperlink" Target="https://www.dst.dk/extranet/ForskningVariabellister/PSYK_SKSOPR%20-%20Landspatientregistret%20psykiatri%20-%20oplysninger%20om%20operationer.html" TargetMode="External"/><Relationship Id="rId265" Type="http://schemas.openxmlformats.org/officeDocument/2006/relationships/hyperlink" Target="https://www.dst.dk/extranet/ForskningVariabellister/PSYK_SKSOPR%20-%20Landspatientregistret%20psykiatri%20-%20oplysninger%20om%20operationer.html" TargetMode="External"/><Relationship Id="rId472" Type="http://schemas.openxmlformats.org/officeDocument/2006/relationships/hyperlink" Target="https://www.dst.dk/extranet/ForskningVariabellister/PSYK_SKSOPR%20-%20Landspatientregistret%20psykiatri%20-%20oplysninger%20om%20operationer.html" TargetMode="External"/><Relationship Id="rId125" Type="http://schemas.openxmlformats.org/officeDocument/2006/relationships/hyperlink" Target="https://www.dst.dk/extranet/ForskningVariabellister/PSYK_SKSOPR%20-%20Landspatientregistret%20psykiatri%20-%20oplysninger%20om%20operationer.html" TargetMode="External"/><Relationship Id="rId332" Type="http://schemas.openxmlformats.org/officeDocument/2006/relationships/hyperlink" Target="https://www.dst.dk/extranet/ForskningVariabellister/PSYK_SKSOPR%20-%20Landspatientregistret%20psykiatri%20-%20oplysninger%20om%20operationer.html" TargetMode="External"/><Relationship Id="rId777" Type="http://schemas.openxmlformats.org/officeDocument/2006/relationships/hyperlink" Target="https://www.dst.dk/extranet/ForskningVariabellister/PSYK_SKSOPR%20-%20Landspatientregistret%20psykiatri%20-%20oplysninger%20om%20operationer.html" TargetMode="External"/><Relationship Id="rId984" Type="http://schemas.openxmlformats.org/officeDocument/2006/relationships/hyperlink" Target="https://www.dst.dk/extranet/ForskningVariabellister/PSYK_SKSOPR%20-%20Landspatientregistret%20psykiatri%20-%20oplysninger%20om%20operationer.html" TargetMode="External"/><Relationship Id="rId2013" Type="http://schemas.openxmlformats.org/officeDocument/2006/relationships/hyperlink" Target="https://www.dst.dk/extranet/ForskningVariabellister/PSYK_SKSOPR%20-%20Landspatientregistret%20psykiatri%20-%20oplysninger%20om%20operationer.html" TargetMode="External"/><Relationship Id="rId637" Type="http://schemas.openxmlformats.org/officeDocument/2006/relationships/hyperlink" Target="https://www.dst.dk/extranet/ForskningVariabellister/PSYK_SKSOPR%20-%20Landspatientregistret%20psykiatri%20-%20oplysninger%20om%20operationer.html" TargetMode="External"/><Relationship Id="rId844" Type="http://schemas.openxmlformats.org/officeDocument/2006/relationships/hyperlink" Target="https://www.dst.dk/extranet/ForskningVariabellister/PSYK_SKSOPR%20-%20Landspatientregistret%20psykiatri%20-%20oplysninger%20om%20operationer.html" TargetMode="External"/><Relationship Id="rId1267" Type="http://schemas.openxmlformats.org/officeDocument/2006/relationships/hyperlink" Target="https://www.dst.dk/extranet/ForskningVariabellister/PSYK_SKSOPR%20-%20Landspatientregistret%20psykiatri%20-%20oplysninger%20om%20operationer.html" TargetMode="External"/><Relationship Id="rId1474" Type="http://schemas.openxmlformats.org/officeDocument/2006/relationships/hyperlink" Target="https://www.dst.dk/extranet/ForskningVariabellister/PSYK_SKSOPR%20-%20Landspatientregistret%20psykiatri%20-%20oplysninger%20om%20operationer.html" TargetMode="External"/><Relationship Id="rId1681" Type="http://schemas.openxmlformats.org/officeDocument/2006/relationships/hyperlink" Target="https://www.dst.dk/extranet/ForskningVariabellister/PSYK_SKSOPR%20-%20Landspatientregistret%20psykiatri%20-%20oplysninger%20om%20operationer.html" TargetMode="External"/><Relationship Id="rId704" Type="http://schemas.openxmlformats.org/officeDocument/2006/relationships/hyperlink" Target="https://www.dst.dk/extranet/ForskningVariabellister/PSYK_SKSOPR%20-%20Landspatientregistret%20psykiatri%20-%20oplysninger%20om%20operationer.html" TargetMode="External"/><Relationship Id="rId911" Type="http://schemas.openxmlformats.org/officeDocument/2006/relationships/hyperlink" Target="https://www.dst.dk/extranet/ForskningVariabellister/PSYK_SKSOPR%20-%20Landspatientregistret%20psykiatri%20-%20oplysninger%20om%20operationer.html" TargetMode="External"/><Relationship Id="rId1127" Type="http://schemas.openxmlformats.org/officeDocument/2006/relationships/hyperlink" Target="https://www.dst.dk/extranet/ForskningVariabellister/PSYK_SKSOPR%20-%20Landspatientregistret%20psykiatri%20-%20oplysninger%20om%20operationer.html" TargetMode="External"/><Relationship Id="rId1334" Type="http://schemas.openxmlformats.org/officeDocument/2006/relationships/hyperlink" Target="https://www.dst.dk/extranet/ForskningVariabellister/PSYK_SKSOPR%20-%20Landspatientregistret%20psykiatri%20-%20oplysninger%20om%20operationer.html" TargetMode="External"/><Relationship Id="rId1541" Type="http://schemas.openxmlformats.org/officeDocument/2006/relationships/hyperlink" Target="https://www.dst.dk/extranet/ForskningVariabellister/PSYK_SKSOPR%20-%20Landspatientregistret%20psykiatri%20-%20oplysninger%20om%20operationer.html" TargetMode="External"/><Relationship Id="rId1779" Type="http://schemas.openxmlformats.org/officeDocument/2006/relationships/hyperlink" Target="https://www.dst.dk/extranet/ForskningVariabellister/PSYK_SKSOPR%20-%20Landspatientregistret%20psykiatri%20-%20oplysninger%20om%20operationer.html" TargetMode="External"/><Relationship Id="rId1986" Type="http://schemas.openxmlformats.org/officeDocument/2006/relationships/hyperlink" Target="https://www.dst.dk/extranet/ForskningVariabellister/PSYK_SKSOPR%20-%20Landspatientregistret%20psykiatri%20-%20oplysninger%20om%20operationer.html" TargetMode="External"/><Relationship Id="rId40" Type="http://schemas.openxmlformats.org/officeDocument/2006/relationships/hyperlink" Target="https://www.dst.dk/extranet/ForskningVariabellister/BEFADR%20-%20Adresseregister.html" TargetMode="External"/><Relationship Id="rId1401" Type="http://schemas.openxmlformats.org/officeDocument/2006/relationships/hyperlink" Target="https://www.dst.dk/extranet/ForskningVariabellister/PSYK_SKSOPR%20-%20Landspatientregistret%20psykiatri%20-%20oplysninger%20om%20operationer.html" TargetMode="External"/><Relationship Id="rId1639" Type="http://schemas.openxmlformats.org/officeDocument/2006/relationships/hyperlink" Target="https://www.dst.dk/extranet/ForskningVariabellister/PSYK_SKSOPR%20-%20Landspatientregistret%20psykiatri%20-%20oplysninger%20om%20operationer.html" TargetMode="External"/><Relationship Id="rId1846" Type="http://schemas.openxmlformats.org/officeDocument/2006/relationships/hyperlink" Target="https://www.dst.dk/extranet/ForskningVariabellister/PSYK_SKSOPR%20-%20Landspatientregistret%20psykiatri%20-%20oplysninger%20om%20operationer.html" TargetMode="External"/><Relationship Id="rId1706" Type="http://schemas.openxmlformats.org/officeDocument/2006/relationships/hyperlink" Target="https://www.dst.dk/extranet/ForskningVariabellister/PSYK_SKSOPR%20-%20Landspatientregistret%20psykiatri%20-%20oplysninger%20om%20operationer.html" TargetMode="External"/><Relationship Id="rId1913" Type="http://schemas.openxmlformats.org/officeDocument/2006/relationships/hyperlink" Target="https://www.dst.dk/extranet/ForskningVariabellister/PSYK_SKSOPR%20-%20Landspatientregistret%20psykiatri%20-%20oplysninger%20om%20operationer.html" TargetMode="External"/><Relationship Id="rId287" Type="http://schemas.openxmlformats.org/officeDocument/2006/relationships/hyperlink" Target="https://www.dst.dk/extranet/ForskningVariabellister/PSYK_SKSOPR%20-%20Landspatientregistret%20psykiatri%20-%20oplysninger%20om%20operationer.html" TargetMode="External"/><Relationship Id="rId494" Type="http://schemas.openxmlformats.org/officeDocument/2006/relationships/hyperlink" Target="https://www.dst.dk/extranet/ForskningVariabellister/PSYK_SKSOPR%20-%20Landspatientregistret%20psykiatri%20-%20oplysninger%20om%20operationer.html" TargetMode="External"/><Relationship Id="rId147" Type="http://schemas.openxmlformats.org/officeDocument/2006/relationships/hyperlink" Target="https://www.dst.dk/extranet/ForskningVariabellister/PSYK_SKSOPR%20-%20Landspatientregistret%20psykiatri%20-%20oplysninger%20om%20operationer.html" TargetMode="External"/><Relationship Id="rId354" Type="http://schemas.openxmlformats.org/officeDocument/2006/relationships/hyperlink" Target="https://www.dst.dk/extranet/ForskningVariabellister/PSYK_SKSOPR%20-%20Landspatientregistret%20psykiatri%20-%20oplysninger%20om%20operationer.html" TargetMode="External"/><Relationship Id="rId799" Type="http://schemas.openxmlformats.org/officeDocument/2006/relationships/hyperlink" Target="https://www.dst.dk/extranet/ForskningVariabellister/PSYK_SKSOPR%20-%20Landspatientregistret%20psykiatri%20-%20oplysninger%20om%20operationer.html" TargetMode="External"/><Relationship Id="rId1191" Type="http://schemas.openxmlformats.org/officeDocument/2006/relationships/hyperlink" Target="https://www.dst.dk/extranet/ForskningVariabellister/PSYK_SKSOPR%20-%20Landspatientregistret%20psykiatri%20-%20oplysninger%20om%20operationer.html" TargetMode="External"/><Relationship Id="rId2035" Type="http://schemas.openxmlformats.org/officeDocument/2006/relationships/hyperlink" Target="https://www.dst.dk/extranet/ForskningVariabellister/PSYK_SKSOPR%20-%20Landspatientregistret%20psykiatri%20-%20oplysninger%20om%20operationer.html" TargetMode="External"/><Relationship Id="rId561" Type="http://schemas.openxmlformats.org/officeDocument/2006/relationships/hyperlink" Target="https://www.dst.dk/extranet/ForskningVariabellister/PSYK_SKSOPR%20-%20Landspatientregistret%20psykiatri%20-%20oplysninger%20om%20operationer.html" TargetMode="External"/><Relationship Id="rId659" Type="http://schemas.openxmlformats.org/officeDocument/2006/relationships/hyperlink" Target="https://www.dst.dk/extranet/ForskningVariabellister/PSYK_SKSOPR%20-%20Landspatientregistret%20psykiatri%20-%20oplysninger%20om%20operationer.html" TargetMode="External"/><Relationship Id="rId866" Type="http://schemas.openxmlformats.org/officeDocument/2006/relationships/hyperlink" Target="https://www.dst.dk/extranet/ForskningVariabellister/PSYK_SKSOPR%20-%20Landspatientregistret%20psykiatri%20-%20oplysninger%20om%20operationer.html" TargetMode="External"/><Relationship Id="rId1289" Type="http://schemas.openxmlformats.org/officeDocument/2006/relationships/hyperlink" Target="https://www.dst.dk/extranet/ForskningVariabellister/PSYK_SKSOPR%20-%20Landspatientregistret%20psykiatri%20-%20oplysninger%20om%20operationer.html" TargetMode="External"/><Relationship Id="rId1496" Type="http://schemas.openxmlformats.org/officeDocument/2006/relationships/hyperlink" Target="https://www.dst.dk/extranet/ForskningVariabellister/PSYK_SKSOPR%20-%20Landspatientregistret%20psykiatri%20-%20oplysninger%20om%20operationer.html" TargetMode="External"/><Relationship Id="rId214" Type="http://schemas.openxmlformats.org/officeDocument/2006/relationships/hyperlink" Target="https://www.dst.dk/extranet/ForskningVariabellister/PSYK_SKSOPR%20-%20Landspatientregistret%20psykiatri%20-%20oplysninger%20om%20operationer.html" TargetMode="External"/><Relationship Id="rId421" Type="http://schemas.openxmlformats.org/officeDocument/2006/relationships/hyperlink" Target="https://www.dst.dk/extranet/ForskningVariabellister/PSYK_SKSOPR%20-%20Landspatientregistret%20psykiatri%20-%20oplysninger%20om%20operationer.html" TargetMode="External"/><Relationship Id="rId519" Type="http://schemas.openxmlformats.org/officeDocument/2006/relationships/hyperlink" Target="https://www.dst.dk/extranet/ForskningVariabellister/PSYK_SKSOPR%20-%20Landspatientregistret%20psykiatri%20-%20oplysninger%20om%20operationer.html" TargetMode="External"/><Relationship Id="rId1051" Type="http://schemas.openxmlformats.org/officeDocument/2006/relationships/hyperlink" Target="https://www.dst.dk/extranet/ForskningVariabellister/PSYK_SKSOPR%20-%20Landspatientregistret%20psykiatri%20-%20oplysninger%20om%20operationer.html" TargetMode="External"/><Relationship Id="rId1149" Type="http://schemas.openxmlformats.org/officeDocument/2006/relationships/hyperlink" Target="https://www.dst.dk/extranet/ForskningVariabellister/PSYK_SKSOPR%20-%20Landspatientregistret%20psykiatri%20-%20oplysninger%20om%20operationer.html" TargetMode="External"/><Relationship Id="rId1356" Type="http://schemas.openxmlformats.org/officeDocument/2006/relationships/hyperlink" Target="https://www.dst.dk/extranet/ForskningVariabellister/PSYK_SKSOPR%20-%20Landspatientregistret%20psykiatri%20-%20oplysninger%20om%20operationer.html" TargetMode="External"/><Relationship Id="rId2102" Type="http://schemas.openxmlformats.org/officeDocument/2006/relationships/hyperlink" Target="https://www.dst.dk/extranet/ForskningVariabellister/PSYK_SKSOPR%20-%20Landspatientregistret%20psykiatri%20-%20oplysninger%20om%20operationer.html" TargetMode="External"/><Relationship Id="rId726" Type="http://schemas.openxmlformats.org/officeDocument/2006/relationships/hyperlink" Target="https://www.dst.dk/extranet/ForskningVariabellister/PSYK_SKSOPR%20-%20Landspatientregistret%20psykiatri%20-%20oplysninger%20om%20operationer.html" TargetMode="External"/><Relationship Id="rId933" Type="http://schemas.openxmlformats.org/officeDocument/2006/relationships/hyperlink" Target="https://www.dst.dk/extranet/ForskningVariabellister/PSYK_SKSOPR%20-%20Landspatientregistret%20psykiatri%20-%20oplysninger%20om%20operationer.html" TargetMode="External"/><Relationship Id="rId1009" Type="http://schemas.openxmlformats.org/officeDocument/2006/relationships/hyperlink" Target="https://www.dst.dk/extranet/ForskningVariabellister/PSYK_SKSOPR%20-%20Landspatientregistret%20psykiatri%20-%20oplysninger%20om%20operationer.html" TargetMode="External"/><Relationship Id="rId1563" Type="http://schemas.openxmlformats.org/officeDocument/2006/relationships/hyperlink" Target="https://www.dst.dk/extranet/ForskningVariabellister/PSYK_SKSOPR%20-%20Landspatientregistret%20psykiatri%20-%20oplysninger%20om%20operationer.html" TargetMode="External"/><Relationship Id="rId1770" Type="http://schemas.openxmlformats.org/officeDocument/2006/relationships/hyperlink" Target="https://www.dst.dk/extranet/ForskningVariabellister/PSYK_SKSOPR%20-%20Landspatientregistret%20psykiatri%20-%20oplysninger%20om%20operationer.html" TargetMode="External"/><Relationship Id="rId1868" Type="http://schemas.openxmlformats.org/officeDocument/2006/relationships/hyperlink" Target="https://www.dst.dk/extranet/ForskningVariabellister/PSYK_SKSOPR%20-%20Landspatientregistret%20psykiatri%20-%20oplysninger%20om%20operationer.html" TargetMode="External"/><Relationship Id="rId62" Type="http://schemas.openxmlformats.org/officeDocument/2006/relationships/hyperlink" Target="https://www.dst.dk/extranet/ForskningVariabellister/PSYK_SKSOPR%20-%20Landspatientregistret%20psykiatri%20-%20oplysninger%20om%20operationer.html" TargetMode="External"/><Relationship Id="rId1216" Type="http://schemas.openxmlformats.org/officeDocument/2006/relationships/hyperlink" Target="https://www.dst.dk/extranet/ForskningVariabellister/PSYK_SKSOPR%20-%20Landspatientregistret%20psykiatri%20-%20oplysninger%20om%20operationer.html" TargetMode="External"/><Relationship Id="rId1423" Type="http://schemas.openxmlformats.org/officeDocument/2006/relationships/hyperlink" Target="https://www.dst.dk/extranet/ForskningVariabellister/PSYK_SKSOPR%20-%20Landspatientregistret%20psykiatri%20-%20oplysninger%20om%20operationer.html" TargetMode="External"/><Relationship Id="rId1630" Type="http://schemas.openxmlformats.org/officeDocument/2006/relationships/hyperlink" Target="https://www.dst.dk/extranet/ForskningVariabellister/PSYK_SKSOPR%20-%20Landspatientregistret%20psykiatri%20-%20oplysninger%20om%20operationer.html" TargetMode="External"/><Relationship Id="rId1728" Type="http://schemas.openxmlformats.org/officeDocument/2006/relationships/hyperlink" Target="https://www.dst.dk/extranet/ForskningVariabellister/PSYK_SKSOPR%20-%20Landspatientregistret%20psykiatri%20-%20oplysninger%20om%20operationer.html" TargetMode="External"/><Relationship Id="rId1935" Type="http://schemas.openxmlformats.org/officeDocument/2006/relationships/hyperlink" Target="https://www.dst.dk/extranet/ForskningVariabellister/PSYK_SKSOPR%20-%20Landspatientregistret%20psykiatri%20-%20oplysninger%20om%20operationer.html" TargetMode="External"/><Relationship Id="rId169" Type="http://schemas.openxmlformats.org/officeDocument/2006/relationships/hyperlink" Target="https://www.dst.dk/extranet/ForskningVariabellister/PSYK_SKSOPR%20-%20Landspatientregistret%20psykiatri%20-%20oplysninger%20om%20operationer.html" TargetMode="External"/><Relationship Id="rId376" Type="http://schemas.openxmlformats.org/officeDocument/2006/relationships/hyperlink" Target="https://www.dst.dk/extranet/ForskningVariabellister/PSYK_SKSOPR%20-%20Landspatientregistret%20psykiatri%20-%20oplysninger%20om%20operationer.html" TargetMode="External"/><Relationship Id="rId583" Type="http://schemas.openxmlformats.org/officeDocument/2006/relationships/hyperlink" Target="https://www.dst.dk/extranet/ForskningVariabellister/PSYK_SKSOPR%20-%20Landspatientregistret%20psykiatri%20-%20oplysninger%20om%20operationer.html" TargetMode="External"/><Relationship Id="rId790" Type="http://schemas.openxmlformats.org/officeDocument/2006/relationships/hyperlink" Target="https://www.dst.dk/extranet/ForskningVariabellister/PSYK_SKSOPR%20-%20Landspatientregistret%20psykiatri%20-%20oplysninger%20om%20operationer.html" TargetMode="External"/><Relationship Id="rId2057" Type="http://schemas.openxmlformats.org/officeDocument/2006/relationships/hyperlink" Target="https://www.dst.dk/extranet/ForskningVariabellister/PSYK_SKSOPR%20-%20Landspatientregistret%20psykiatri%20-%20oplysninger%20om%20operationer.html" TargetMode="External"/><Relationship Id="rId4" Type="http://schemas.openxmlformats.org/officeDocument/2006/relationships/hyperlink" Target="http://www.dst.dk/extranet/ForskningVariabellister/FAIN%20-%20Husstande%20og%20familier.html" TargetMode="External"/><Relationship Id="rId236" Type="http://schemas.openxmlformats.org/officeDocument/2006/relationships/hyperlink" Target="https://www.dst.dk/extranet/ForskningVariabellister/PSYK_SKSOPR%20-%20Landspatientregistret%20psykiatri%20-%20oplysninger%20om%20operationer.html" TargetMode="External"/><Relationship Id="rId443" Type="http://schemas.openxmlformats.org/officeDocument/2006/relationships/hyperlink" Target="https://www.dst.dk/extranet/ForskningVariabellister/PSYK_SKSOPR%20-%20Landspatientregistret%20psykiatri%20-%20oplysninger%20om%20operationer.html" TargetMode="External"/><Relationship Id="rId650" Type="http://schemas.openxmlformats.org/officeDocument/2006/relationships/hyperlink" Target="https://www.dst.dk/extranet/ForskningVariabellister/PSYK_SKSOPR%20-%20Landspatientregistret%20psykiatri%20-%20oplysninger%20om%20operationer.html" TargetMode="External"/><Relationship Id="rId888" Type="http://schemas.openxmlformats.org/officeDocument/2006/relationships/hyperlink" Target="https://www.dst.dk/extranet/ForskningVariabellister/PSYK_SKSOPR%20-%20Landspatientregistret%20psykiatri%20-%20oplysninger%20om%20operationer.html" TargetMode="External"/><Relationship Id="rId1073" Type="http://schemas.openxmlformats.org/officeDocument/2006/relationships/hyperlink" Target="https://www.dst.dk/extranet/ForskningVariabellister/PSYK_SKSOPR%20-%20Landspatientregistret%20psykiatri%20-%20oplysninger%20om%20operationer.html" TargetMode="External"/><Relationship Id="rId1280" Type="http://schemas.openxmlformats.org/officeDocument/2006/relationships/hyperlink" Target="https://www.dst.dk/extranet/ForskningVariabellister/PSYK_SKSOPR%20-%20Landspatientregistret%20psykiatri%20-%20oplysninger%20om%20operationer.html" TargetMode="External"/><Relationship Id="rId303" Type="http://schemas.openxmlformats.org/officeDocument/2006/relationships/hyperlink" Target="https://www.dst.dk/extranet/ForskningVariabellister/PSYK_SKSOPR%20-%20Landspatientregistret%20psykiatri%20-%20oplysninger%20om%20operationer.html" TargetMode="External"/><Relationship Id="rId748" Type="http://schemas.openxmlformats.org/officeDocument/2006/relationships/hyperlink" Target="https://www.dst.dk/extranet/ForskningVariabellister/PSYK_SKSOPR%20-%20Landspatientregistret%20psykiatri%20-%20oplysninger%20om%20operationer.html" TargetMode="External"/><Relationship Id="rId955" Type="http://schemas.openxmlformats.org/officeDocument/2006/relationships/hyperlink" Target="https://www.dst.dk/extranet/ForskningVariabellister/PSYK_SKSOPR%20-%20Landspatientregistret%20psykiatri%20-%20oplysninger%20om%20operationer.html" TargetMode="External"/><Relationship Id="rId1140" Type="http://schemas.openxmlformats.org/officeDocument/2006/relationships/hyperlink" Target="https://www.dst.dk/extranet/ForskningVariabellister/PSYK_SKSOPR%20-%20Landspatientregistret%20psykiatri%20-%20oplysninger%20om%20operationer.html" TargetMode="External"/><Relationship Id="rId1378" Type="http://schemas.openxmlformats.org/officeDocument/2006/relationships/hyperlink" Target="https://www.dst.dk/extranet/ForskningVariabellister/PSYK_SKSOPR%20-%20Landspatientregistret%20psykiatri%20-%20oplysninger%20om%20operationer.html" TargetMode="External"/><Relationship Id="rId1585" Type="http://schemas.openxmlformats.org/officeDocument/2006/relationships/hyperlink" Target="https://www.dst.dk/extranet/ForskningVariabellister/PSYK_SKSOPR%20-%20Landspatientregistret%20psykiatri%20-%20oplysninger%20om%20operationer.html" TargetMode="External"/><Relationship Id="rId1792" Type="http://schemas.openxmlformats.org/officeDocument/2006/relationships/hyperlink" Target="https://www.dst.dk/extranet/ForskningVariabellister/PSYK_SKSOPR%20-%20Landspatientregistret%20psykiatri%20-%20oplysninger%20om%20operationer.html" TargetMode="External"/><Relationship Id="rId84" Type="http://schemas.openxmlformats.org/officeDocument/2006/relationships/hyperlink" Target="https://www.dst.dk/extranet/ForskningVariabellister/PSYK_SKSOPR%20-%20Landspatientregistret%20psykiatri%20-%20oplysninger%20om%20operationer.html" TargetMode="External"/><Relationship Id="rId510" Type="http://schemas.openxmlformats.org/officeDocument/2006/relationships/hyperlink" Target="https://www.dst.dk/extranet/ForskningVariabellister/PSYK_SKSOPR%20-%20Landspatientregistret%20psykiatri%20-%20oplysninger%20om%20operationer.html" TargetMode="External"/><Relationship Id="rId608" Type="http://schemas.openxmlformats.org/officeDocument/2006/relationships/hyperlink" Target="https://www.dst.dk/extranet/ForskningVariabellister/PSYK_SKSOPR%20-%20Landspatientregistret%20psykiatri%20-%20oplysninger%20om%20operationer.html" TargetMode="External"/><Relationship Id="rId815" Type="http://schemas.openxmlformats.org/officeDocument/2006/relationships/hyperlink" Target="https://www.dst.dk/extranet/ForskningVariabellister/PSYK_SKSOPR%20-%20Landspatientregistret%20psykiatri%20-%20oplysninger%20om%20operationer.html" TargetMode="External"/><Relationship Id="rId1238" Type="http://schemas.openxmlformats.org/officeDocument/2006/relationships/hyperlink" Target="https://www.dst.dk/extranet/ForskningVariabellister/PSYK_SKSOPR%20-%20Landspatientregistret%20psykiatri%20-%20oplysninger%20om%20operationer.html" TargetMode="External"/><Relationship Id="rId1445" Type="http://schemas.openxmlformats.org/officeDocument/2006/relationships/hyperlink" Target="https://www.dst.dk/extranet/ForskningVariabellister/PSYK_SKSOPR%20-%20Landspatientregistret%20psykiatri%20-%20oplysninger%20om%20operationer.html" TargetMode="External"/><Relationship Id="rId1652" Type="http://schemas.openxmlformats.org/officeDocument/2006/relationships/hyperlink" Target="https://www.dst.dk/extranet/ForskningVariabellister/PSYK_SKSOPR%20-%20Landspatientregistret%20psykiatri%20-%20oplysninger%20om%20operationer.html" TargetMode="External"/><Relationship Id="rId1000" Type="http://schemas.openxmlformats.org/officeDocument/2006/relationships/hyperlink" Target="https://www.dst.dk/extranet/ForskningVariabellister/PSYK_SKSOPR%20-%20Landspatientregistret%20psykiatri%20-%20oplysninger%20om%20operationer.html" TargetMode="External"/><Relationship Id="rId1305" Type="http://schemas.openxmlformats.org/officeDocument/2006/relationships/hyperlink" Target="https://www.dst.dk/extranet/ForskningVariabellister/PSYK_SKSOPR%20-%20Landspatientregistret%20psykiatri%20-%20oplysninger%20om%20operationer.html" TargetMode="External"/><Relationship Id="rId1957" Type="http://schemas.openxmlformats.org/officeDocument/2006/relationships/hyperlink" Target="https://www.dst.dk/extranet/ForskningVariabellister/PSYK_SKSOPR%20-%20Landspatientregistret%20psykiatri%20-%20oplysninger%20om%20operationer.html" TargetMode="External"/><Relationship Id="rId1512" Type="http://schemas.openxmlformats.org/officeDocument/2006/relationships/hyperlink" Target="https://www.dst.dk/extranet/ForskningVariabellister/PSYK_SKSOPR%20-%20Landspatientregistret%20psykiatri%20-%20oplysninger%20om%20operationer.html" TargetMode="External"/><Relationship Id="rId1817" Type="http://schemas.openxmlformats.org/officeDocument/2006/relationships/hyperlink" Target="https://www.dst.dk/extranet/ForskningVariabellister/PSYK_SKSOPR%20-%20Landspatientregistret%20psykiatri%20-%20oplysninger%20om%20operationer.html" TargetMode="External"/><Relationship Id="rId11" Type="http://schemas.openxmlformats.org/officeDocument/2006/relationships/hyperlink" Target="http://www.dst.dk/extranet/ForskningVariabellister/UDDA%20-%20Uddannelser%20(BUE).html" TargetMode="External"/><Relationship Id="rId398" Type="http://schemas.openxmlformats.org/officeDocument/2006/relationships/hyperlink" Target="https://www.dst.dk/extranet/ForskningVariabellister/PSYK_SKSOPR%20-%20Landspatientregistret%20psykiatri%20-%20oplysninger%20om%20operationer.html" TargetMode="External"/><Relationship Id="rId2079" Type="http://schemas.openxmlformats.org/officeDocument/2006/relationships/hyperlink" Target="https://www.dst.dk/extranet/ForskningVariabellister/PSYK_SKSOPR%20-%20Landspatientregistret%20psykiatri%20-%20oplysninger%20om%20operationer.html" TargetMode="External"/><Relationship Id="rId160" Type="http://schemas.openxmlformats.org/officeDocument/2006/relationships/hyperlink" Target="https://www.dst.dk/extranet/ForskningVariabellister/PSYK_SKSOPR%20-%20Landspatientregistret%20psykiatri%20-%20oplysninger%20om%20operationer.html" TargetMode="External"/><Relationship Id="rId258" Type="http://schemas.openxmlformats.org/officeDocument/2006/relationships/hyperlink" Target="https://www.dst.dk/extranet/ForskningVariabellister/PSYK_SKSOPR%20-%20Landspatientregistret%20psykiatri%20-%20oplysninger%20om%20operationer.html" TargetMode="External"/><Relationship Id="rId465" Type="http://schemas.openxmlformats.org/officeDocument/2006/relationships/hyperlink" Target="https://www.dst.dk/extranet/ForskningVariabellister/PSYK_SKSOPR%20-%20Landspatientregistret%20psykiatri%20-%20oplysninger%20om%20operationer.html" TargetMode="External"/><Relationship Id="rId672" Type="http://schemas.openxmlformats.org/officeDocument/2006/relationships/hyperlink" Target="https://www.dst.dk/extranet/ForskningVariabellister/PSYK_SKSOPR%20-%20Landspatientregistret%20psykiatri%20-%20oplysninger%20om%20operationer.html" TargetMode="External"/><Relationship Id="rId1095" Type="http://schemas.openxmlformats.org/officeDocument/2006/relationships/hyperlink" Target="https://www.dst.dk/extranet/ForskningVariabellister/PSYK_SKSOPR%20-%20Landspatientregistret%20psykiatri%20-%20oplysninger%20om%20operationer.html" TargetMode="External"/><Relationship Id="rId118" Type="http://schemas.openxmlformats.org/officeDocument/2006/relationships/hyperlink" Target="https://www.dst.dk/extranet/ForskningVariabellister/PSYK_SKSOPR%20-%20Landspatientregistret%20psykiatri%20-%20oplysninger%20om%20operationer.html" TargetMode="External"/><Relationship Id="rId325" Type="http://schemas.openxmlformats.org/officeDocument/2006/relationships/hyperlink" Target="https://www.dst.dk/extranet/ForskningVariabellister/PSYK_SKSOPR%20-%20Landspatientregistret%20psykiatri%20-%20oplysninger%20om%20operationer.html" TargetMode="External"/><Relationship Id="rId532" Type="http://schemas.openxmlformats.org/officeDocument/2006/relationships/hyperlink" Target="https://www.dst.dk/extranet/ForskningVariabellister/PSYK_SKSOPR%20-%20Landspatientregistret%20psykiatri%20-%20oplysninger%20om%20operationer.html" TargetMode="External"/><Relationship Id="rId977" Type="http://schemas.openxmlformats.org/officeDocument/2006/relationships/hyperlink" Target="https://www.dst.dk/extranet/ForskningVariabellister/PSYK_SKSOPR%20-%20Landspatientregistret%20psykiatri%20-%20oplysninger%20om%20operationer.html" TargetMode="External"/><Relationship Id="rId1162" Type="http://schemas.openxmlformats.org/officeDocument/2006/relationships/hyperlink" Target="https://www.dst.dk/extranet/ForskningVariabellister/PSYK_SKSOPR%20-%20Landspatientregistret%20psykiatri%20-%20oplysninger%20om%20operationer.html" TargetMode="External"/><Relationship Id="rId2006" Type="http://schemas.openxmlformats.org/officeDocument/2006/relationships/hyperlink" Target="https://www.dst.dk/extranet/ForskningVariabellister/PSYK_SKSOPR%20-%20Landspatientregistret%20psykiatri%20-%20oplysninger%20om%20operationer.html" TargetMode="External"/><Relationship Id="rId837" Type="http://schemas.openxmlformats.org/officeDocument/2006/relationships/hyperlink" Target="https://www.dst.dk/extranet/ForskningVariabellister/PSYK_SKSOPR%20-%20Landspatientregistret%20psykiatri%20-%20oplysninger%20om%20operationer.html" TargetMode="External"/><Relationship Id="rId1022" Type="http://schemas.openxmlformats.org/officeDocument/2006/relationships/hyperlink" Target="https://www.dst.dk/extranet/ForskningVariabellister/PSYK_SKSOPR%20-%20Landspatientregistret%20psykiatri%20-%20oplysninger%20om%20operationer.html" TargetMode="External"/><Relationship Id="rId1467" Type="http://schemas.openxmlformats.org/officeDocument/2006/relationships/hyperlink" Target="https://www.dst.dk/extranet/ForskningVariabellister/PSYK_SKSOPR%20-%20Landspatientregistret%20psykiatri%20-%20oplysninger%20om%20operationer.html" TargetMode="External"/><Relationship Id="rId1674" Type="http://schemas.openxmlformats.org/officeDocument/2006/relationships/hyperlink" Target="https://www.dst.dk/extranet/ForskningVariabellister/PSYK_SKSOPR%20-%20Landspatientregistret%20psykiatri%20-%20oplysninger%20om%20operationer.html" TargetMode="External"/><Relationship Id="rId1881" Type="http://schemas.openxmlformats.org/officeDocument/2006/relationships/hyperlink" Target="https://www.dst.dk/extranet/ForskningVariabellister/PSYK_SKSOPR%20-%20Landspatientregistret%20psykiatri%20-%20oplysninger%20om%20operationer.html" TargetMode="External"/><Relationship Id="rId904" Type="http://schemas.openxmlformats.org/officeDocument/2006/relationships/hyperlink" Target="https://www.dst.dk/extranet/ForskningVariabellister/PSYK_SKSOPR%20-%20Landspatientregistret%20psykiatri%20-%20oplysninger%20om%20operationer.html" TargetMode="External"/><Relationship Id="rId1327" Type="http://schemas.openxmlformats.org/officeDocument/2006/relationships/hyperlink" Target="https://www.dst.dk/extranet/ForskningVariabellister/PSYK_SKSOPR%20-%20Landspatientregistret%20psykiatri%20-%20oplysninger%20om%20operationer.html" TargetMode="External"/><Relationship Id="rId1534" Type="http://schemas.openxmlformats.org/officeDocument/2006/relationships/hyperlink" Target="https://www.dst.dk/extranet/ForskningVariabellister/PSYK_SKSOPR%20-%20Landspatientregistret%20psykiatri%20-%20oplysninger%20om%20operationer.html" TargetMode="External"/><Relationship Id="rId1741" Type="http://schemas.openxmlformats.org/officeDocument/2006/relationships/hyperlink" Target="https://www.dst.dk/extranet/ForskningVariabellister/PSYK_SKSOPR%20-%20Landspatientregistret%20psykiatri%20-%20oplysninger%20om%20operationer.html" TargetMode="External"/><Relationship Id="rId1979" Type="http://schemas.openxmlformats.org/officeDocument/2006/relationships/hyperlink" Target="https://www.dst.dk/extranet/ForskningVariabellister/PSYK_SKSOPR%20-%20Landspatientregistret%20psykiatri%20-%20oplysninger%20om%20operationer.html" TargetMode="External"/><Relationship Id="rId33" Type="http://schemas.openxmlformats.org/officeDocument/2006/relationships/hyperlink" Target="http://dst.dk/extranet/ForskningVariabellister/EJSA%20-%20Ejendomme%20salgsoplysninger.html" TargetMode="External"/><Relationship Id="rId1601" Type="http://schemas.openxmlformats.org/officeDocument/2006/relationships/hyperlink" Target="https://www.dst.dk/extranet/ForskningVariabellister/PSYK_SKSOPR%20-%20Landspatientregistret%20psykiatri%20-%20oplysninger%20om%20operationer.html" TargetMode="External"/><Relationship Id="rId1839" Type="http://schemas.openxmlformats.org/officeDocument/2006/relationships/hyperlink" Target="https://www.dst.dk/extranet/ForskningVariabellister/PSYK_SKSOPR%20-%20Landspatientregistret%20psykiatri%20-%20oplysninger%20om%20operationer.html" TargetMode="External"/><Relationship Id="rId182" Type="http://schemas.openxmlformats.org/officeDocument/2006/relationships/hyperlink" Target="https://www.dst.dk/extranet/ForskningVariabellister/PSYK_SKSOPR%20-%20Landspatientregistret%20psykiatri%20-%20oplysninger%20om%20operationer.html" TargetMode="External"/><Relationship Id="rId1906" Type="http://schemas.openxmlformats.org/officeDocument/2006/relationships/hyperlink" Target="https://www.dst.dk/extranet/ForskningVariabellister/PSYK_SKSOPR%20-%20Landspatientregistret%20psykiatri%20-%20oplysninger%20om%20operationer.html" TargetMode="External"/><Relationship Id="rId487" Type="http://schemas.openxmlformats.org/officeDocument/2006/relationships/hyperlink" Target="https://www.dst.dk/extranet/ForskningVariabellister/PSYK_SKSOPR%20-%20Landspatientregistret%20psykiatri%20-%20oplysninger%20om%20operationer.html" TargetMode="External"/><Relationship Id="rId694" Type="http://schemas.openxmlformats.org/officeDocument/2006/relationships/hyperlink" Target="https://www.dst.dk/extranet/ForskningVariabellister/PSYK_SKSOPR%20-%20Landspatientregistret%20psykiatri%20-%20oplysninger%20om%20operationer.html" TargetMode="External"/><Relationship Id="rId2070" Type="http://schemas.openxmlformats.org/officeDocument/2006/relationships/hyperlink" Target="https://www.dst.dk/extranet/ForskningVariabellister/PSYK_SKSOPR%20-%20Landspatientregistret%20psykiatri%20-%20oplysninger%20om%20operationer.html" TargetMode="External"/><Relationship Id="rId347" Type="http://schemas.openxmlformats.org/officeDocument/2006/relationships/hyperlink" Target="https://www.dst.dk/extranet/ForskningVariabellister/PSYK_SKSOPR%20-%20Landspatientregistret%20psykiatri%20-%20oplysninger%20om%20operationer.html" TargetMode="External"/><Relationship Id="rId999" Type="http://schemas.openxmlformats.org/officeDocument/2006/relationships/hyperlink" Target="https://www.dst.dk/extranet/ForskningVariabellister/PSYK_SKSOPR%20-%20Landspatientregistret%20psykiatri%20-%20oplysninger%20om%20operationer.html" TargetMode="External"/><Relationship Id="rId1184" Type="http://schemas.openxmlformats.org/officeDocument/2006/relationships/hyperlink" Target="https://www.dst.dk/extranet/ForskningVariabellister/PSYK_SKSOPR%20-%20Landspatientregistret%20psykiatri%20-%20oplysninger%20om%20operationer.html" TargetMode="External"/><Relationship Id="rId2028" Type="http://schemas.openxmlformats.org/officeDocument/2006/relationships/hyperlink" Target="https://www.dst.dk/extranet/ForskningVariabellister/PSYK_SKSOPR%20-%20Landspatientregistret%20psykiatri%20-%20oplysninger%20om%20operationer.html" TargetMode="External"/><Relationship Id="rId554" Type="http://schemas.openxmlformats.org/officeDocument/2006/relationships/hyperlink" Target="https://www.dst.dk/extranet/ForskningVariabellister/PSYK_SKSOPR%20-%20Landspatientregistret%20psykiatri%20-%20oplysninger%20om%20operationer.html" TargetMode="External"/><Relationship Id="rId761" Type="http://schemas.openxmlformats.org/officeDocument/2006/relationships/hyperlink" Target="https://www.dst.dk/extranet/ForskningVariabellister/PSYK_SKSOPR%20-%20Landspatientregistret%20psykiatri%20-%20oplysninger%20om%20operationer.html" TargetMode="External"/><Relationship Id="rId859" Type="http://schemas.openxmlformats.org/officeDocument/2006/relationships/hyperlink" Target="https://www.dst.dk/extranet/ForskningVariabellister/PSYK_SKSOPR%20-%20Landspatientregistret%20psykiatri%20-%20oplysninger%20om%20operationer.html" TargetMode="External"/><Relationship Id="rId1391" Type="http://schemas.openxmlformats.org/officeDocument/2006/relationships/hyperlink" Target="https://www.dst.dk/extranet/ForskningVariabellister/PSYK_SKSOPR%20-%20Landspatientregistret%20psykiatri%20-%20oplysninger%20om%20operationer.html" TargetMode="External"/><Relationship Id="rId1489" Type="http://schemas.openxmlformats.org/officeDocument/2006/relationships/hyperlink" Target="https://www.dst.dk/extranet/ForskningVariabellister/PSYK_SKSOPR%20-%20Landspatientregistret%20psykiatri%20-%20oplysninger%20om%20operationer.html" TargetMode="External"/><Relationship Id="rId1696" Type="http://schemas.openxmlformats.org/officeDocument/2006/relationships/hyperlink" Target="https://www.dst.dk/extranet/ForskningVariabellister/PSYK_SKSOPR%20-%20Landspatientregistret%20psykiatri%20-%20oplysninger%20om%20operationer.html" TargetMode="External"/><Relationship Id="rId207" Type="http://schemas.openxmlformats.org/officeDocument/2006/relationships/hyperlink" Target="https://www.dst.dk/extranet/ForskningVariabellister/PSYK_SKSOPR%20-%20Landspatientregistret%20psykiatri%20-%20oplysninger%20om%20operationer.html" TargetMode="External"/><Relationship Id="rId414" Type="http://schemas.openxmlformats.org/officeDocument/2006/relationships/hyperlink" Target="https://www.dst.dk/extranet/ForskningVariabellister/PSYK_SKSOPR%20-%20Landspatientregistret%20psykiatri%20-%20oplysninger%20om%20operationer.html" TargetMode="External"/><Relationship Id="rId621" Type="http://schemas.openxmlformats.org/officeDocument/2006/relationships/hyperlink" Target="https://www.dst.dk/extranet/ForskningVariabellister/PSYK_SKSOPR%20-%20Landspatientregistret%20psykiatri%20-%20oplysninger%20om%20operationer.html" TargetMode="External"/><Relationship Id="rId1044" Type="http://schemas.openxmlformats.org/officeDocument/2006/relationships/hyperlink" Target="https://www.dst.dk/extranet/ForskningVariabellister/PSYK_SKSOPR%20-%20Landspatientregistret%20psykiatri%20-%20oplysninger%20om%20operationer.html" TargetMode="External"/><Relationship Id="rId1251" Type="http://schemas.openxmlformats.org/officeDocument/2006/relationships/hyperlink" Target="https://www.dst.dk/extranet/ForskningVariabellister/PSYK_SKSOPR%20-%20Landspatientregistret%20psykiatri%20-%20oplysninger%20om%20operationer.html" TargetMode="External"/><Relationship Id="rId1349" Type="http://schemas.openxmlformats.org/officeDocument/2006/relationships/hyperlink" Target="https://www.dst.dk/extranet/ForskningVariabellister/PSYK_SKSOPR%20-%20Landspatientregistret%20psykiatri%20-%20oplysninger%20om%20operationer.html" TargetMode="External"/><Relationship Id="rId719" Type="http://schemas.openxmlformats.org/officeDocument/2006/relationships/hyperlink" Target="https://www.dst.dk/extranet/ForskningVariabellister/PSYK_SKSOPR%20-%20Landspatientregistret%20psykiatri%20-%20oplysninger%20om%20operationer.html" TargetMode="External"/><Relationship Id="rId926" Type="http://schemas.openxmlformats.org/officeDocument/2006/relationships/hyperlink" Target="https://www.dst.dk/extranet/ForskningVariabellister/PSYK_SKSOPR%20-%20Landspatientregistret%20psykiatri%20-%20oplysninger%20om%20operationer.html" TargetMode="External"/><Relationship Id="rId1111" Type="http://schemas.openxmlformats.org/officeDocument/2006/relationships/hyperlink" Target="https://www.dst.dk/extranet/ForskningVariabellister/PSYK_SKSOPR%20-%20Landspatientregistret%20psykiatri%20-%20oplysninger%20om%20operationer.html" TargetMode="External"/><Relationship Id="rId1556" Type="http://schemas.openxmlformats.org/officeDocument/2006/relationships/hyperlink" Target="https://www.dst.dk/extranet/ForskningVariabellister/PSYK_SKSOPR%20-%20Landspatientregistret%20psykiatri%20-%20oplysninger%20om%20operationer.html" TargetMode="External"/><Relationship Id="rId1763" Type="http://schemas.openxmlformats.org/officeDocument/2006/relationships/hyperlink" Target="https://www.dst.dk/extranet/ForskningVariabellister/PSYK_SKSOPR%20-%20Landspatientregistret%20psykiatri%20-%20oplysninger%20om%20operationer.html" TargetMode="External"/><Relationship Id="rId1970" Type="http://schemas.openxmlformats.org/officeDocument/2006/relationships/hyperlink" Target="https://www.dst.dk/extranet/ForskningVariabellister/PSYK_SKSOPR%20-%20Landspatientregistret%20psykiatri%20-%20oplysninger%20om%20operationer.html" TargetMode="External"/><Relationship Id="rId55" Type="http://schemas.openxmlformats.org/officeDocument/2006/relationships/hyperlink" Target="https://www.dst.dk/extranet/ForskningVariabellister/LPR_SKSOPR%20-%20Landspatientregistret%20-%20operationer.html" TargetMode="External"/><Relationship Id="rId1209" Type="http://schemas.openxmlformats.org/officeDocument/2006/relationships/hyperlink" Target="https://www.dst.dk/extranet/ForskningVariabellister/PSYK_SKSOPR%20-%20Landspatientregistret%20psykiatri%20-%20oplysninger%20om%20operationer.html" TargetMode="External"/><Relationship Id="rId1416" Type="http://schemas.openxmlformats.org/officeDocument/2006/relationships/hyperlink" Target="https://www.dst.dk/extranet/ForskningVariabellister/PSYK_SKSOPR%20-%20Landspatientregistret%20psykiatri%20-%20oplysninger%20om%20operationer.html" TargetMode="External"/><Relationship Id="rId1623" Type="http://schemas.openxmlformats.org/officeDocument/2006/relationships/hyperlink" Target="https://www.dst.dk/extranet/ForskningVariabellister/PSYK_SKSOPR%20-%20Landspatientregistret%20psykiatri%20-%20oplysninger%20om%20operationer.html" TargetMode="External"/><Relationship Id="rId1830" Type="http://schemas.openxmlformats.org/officeDocument/2006/relationships/hyperlink" Target="https://www.dst.dk/extranet/ForskningVariabellister/PSYK_SKSOPR%20-%20Landspatientregistret%20psykiatri%20-%20oplysninger%20om%20operationer.html" TargetMode="External"/><Relationship Id="rId1928" Type="http://schemas.openxmlformats.org/officeDocument/2006/relationships/hyperlink" Target="https://www.dst.dk/extranet/ForskningVariabellister/PSYK_SKSOPR%20-%20Landspatientregistret%20psykiatri%20-%20oplysninger%20om%20operationer.html" TargetMode="External"/><Relationship Id="rId2092" Type="http://schemas.openxmlformats.org/officeDocument/2006/relationships/hyperlink" Target="https://www.dst.dk/extranet/ForskningVariabellister/PSYK_SKSOPR%20-%20Landspatientregistret%20psykiatri%20-%20oplysninger%20om%20operationer.html" TargetMode="External"/><Relationship Id="rId271" Type="http://schemas.openxmlformats.org/officeDocument/2006/relationships/hyperlink" Target="https://www.dst.dk/extranet/ForskningVariabellister/PSYK_SKSOPR%20-%20Landspatientregistret%20psykiatri%20-%20oplysninger%20om%20operationer.html" TargetMode="External"/><Relationship Id="rId131" Type="http://schemas.openxmlformats.org/officeDocument/2006/relationships/hyperlink" Target="https://www.dst.dk/extranet/ForskningVariabellister/PSYK_SKSOPR%20-%20Landspatientregistret%20psykiatri%20-%20oplysninger%20om%20operationer.html" TargetMode="External"/><Relationship Id="rId369" Type="http://schemas.openxmlformats.org/officeDocument/2006/relationships/hyperlink" Target="https://www.dst.dk/extranet/ForskningVariabellister/PSYK_SKSOPR%20-%20Landspatientregistret%20psykiatri%20-%20oplysninger%20om%20operationer.html" TargetMode="External"/><Relationship Id="rId576" Type="http://schemas.openxmlformats.org/officeDocument/2006/relationships/hyperlink" Target="https://www.dst.dk/extranet/ForskningVariabellister/PSYK_SKSOPR%20-%20Landspatientregistret%20psykiatri%20-%20oplysninger%20om%20operationer.html" TargetMode="External"/><Relationship Id="rId783" Type="http://schemas.openxmlformats.org/officeDocument/2006/relationships/hyperlink" Target="https://www.dst.dk/extranet/ForskningVariabellister/PSYK_SKSOPR%20-%20Landspatientregistret%20psykiatri%20-%20oplysninger%20om%20operationer.html" TargetMode="External"/><Relationship Id="rId990" Type="http://schemas.openxmlformats.org/officeDocument/2006/relationships/hyperlink" Target="https://www.dst.dk/extranet/ForskningVariabellister/PSYK_SKSOPR%20-%20Landspatientregistret%20psykiatri%20-%20oplysninger%20om%20operationer.html" TargetMode="External"/><Relationship Id="rId229" Type="http://schemas.openxmlformats.org/officeDocument/2006/relationships/hyperlink" Target="https://www.dst.dk/extranet/ForskningVariabellister/PSYK_SKSOPR%20-%20Landspatientregistret%20psykiatri%20-%20oplysninger%20om%20operationer.html" TargetMode="External"/><Relationship Id="rId436" Type="http://schemas.openxmlformats.org/officeDocument/2006/relationships/hyperlink" Target="https://www.dst.dk/extranet/ForskningVariabellister/PSYK_SKSOPR%20-%20Landspatientregistret%20psykiatri%20-%20oplysninger%20om%20operationer.html" TargetMode="External"/><Relationship Id="rId643" Type="http://schemas.openxmlformats.org/officeDocument/2006/relationships/hyperlink" Target="https://www.dst.dk/extranet/ForskningVariabellister/PSYK_SKSOPR%20-%20Landspatientregistret%20psykiatri%20-%20oplysninger%20om%20operationer.html" TargetMode="External"/><Relationship Id="rId1066" Type="http://schemas.openxmlformats.org/officeDocument/2006/relationships/hyperlink" Target="https://www.dst.dk/extranet/ForskningVariabellister/PSYK_SKSOPR%20-%20Landspatientregistret%20psykiatri%20-%20oplysninger%20om%20operationer.html" TargetMode="External"/><Relationship Id="rId1273" Type="http://schemas.openxmlformats.org/officeDocument/2006/relationships/hyperlink" Target="https://www.dst.dk/extranet/ForskningVariabellister/PSYK_SKSOPR%20-%20Landspatientregistret%20psykiatri%20-%20oplysninger%20om%20operationer.html" TargetMode="External"/><Relationship Id="rId1480" Type="http://schemas.openxmlformats.org/officeDocument/2006/relationships/hyperlink" Target="https://www.dst.dk/extranet/ForskningVariabellister/PSYK_SKSOPR%20-%20Landspatientregistret%20psykiatri%20-%20oplysninger%20om%20operationer.html" TargetMode="External"/><Relationship Id="rId850" Type="http://schemas.openxmlformats.org/officeDocument/2006/relationships/hyperlink" Target="https://www.dst.dk/extranet/ForskningVariabellister/PSYK_SKSOPR%20-%20Landspatientregistret%20psykiatri%20-%20oplysninger%20om%20operationer.html" TargetMode="External"/><Relationship Id="rId948" Type="http://schemas.openxmlformats.org/officeDocument/2006/relationships/hyperlink" Target="https://www.dst.dk/extranet/ForskningVariabellister/PSYK_SKSOPR%20-%20Landspatientregistret%20psykiatri%20-%20oplysninger%20om%20operationer.html" TargetMode="External"/><Relationship Id="rId1133" Type="http://schemas.openxmlformats.org/officeDocument/2006/relationships/hyperlink" Target="https://www.dst.dk/extranet/ForskningVariabellister/PSYK_SKSOPR%20-%20Landspatientregistret%20psykiatri%20-%20oplysninger%20om%20operationer.html" TargetMode="External"/><Relationship Id="rId1578" Type="http://schemas.openxmlformats.org/officeDocument/2006/relationships/hyperlink" Target="https://www.dst.dk/extranet/ForskningVariabellister/PSYK_SKSOPR%20-%20Landspatientregistret%20psykiatri%20-%20oplysninger%20om%20operationer.html" TargetMode="External"/><Relationship Id="rId1785" Type="http://schemas.openxmlformats.org/officeDocument/2006/relationships/hyperlink" Target="https://www.dst.dk/extranet/ForskningVariabellister/PSYK_SKSOPR%20-%20Landspatientregistret%20psykiatri%20-%20oplysninger%20om%20operationer.html" TargetMode="External"/><Relationship Id="rId1992" Type="http://schemas.openxmlformats.org/officeDocument/2006/relationships/hyperlink" Target="https://www.dst.dk/extranet/ForskningVariabellister/PSYK_SKSOPR%20-%20Landspatientregistret%20psykiatri%20-%20oplysninger%20om%20operationer.html" TargetMode="External"/><Relationship Id="rId77" Type="http://schemas.openxmlformats.org/officeDocument/2006/relationships/hyperlink" Target="https://www.dst.dk/extranet/ForskningVariabellister/PSYK_SKSOPR%20-%20Landspatientregistret%20psykiatri%20-%20oplysninger%20om%20operationer.html" TargetMode="External"/><Relationship Id="rId503" Type="http://schemas.openxmlformats.org/officeDocument/2006/relationships/hyperlink" Target="https://www.dst.dk/extranet/ForskningVariabellister/PSYK_SKSOPR%20-%20Landspatientregistret%20psykiatri%20-%20oplysninger%20om%20operationer.html" TargetMode="External"/><Relationship Id="rId710" Type="http://schemas.openxmlformats.org/officeDocument/2006/relationships/hyperlink" Target="https://www.dst.dk/extranet/ForskningVariabellister/PSYK_SKSOPR%20-%20Landspatientregistret%20psykiatri%20-%20oplysninger%20om%20operationer.html" TargetMode="External"/><Relationship Id="rId808" Type="http://schemas.openxmlformats.org/officeDocument/2006/relationships/hyperlink" Target="https://www.dst.dk/extranet/ForskningVariabellister/PSYK_SKSOPR%20-%20Landspatientregistret%20psykiatri%20-%20oplysninger%20om%20operationer.html" TargetMode="External"/><Relationship Id="rId1340" Type="http://schemas.openxmlformats.org/officeDocument/2006/relationships/hyperlink" Target="https://www.dst.dk/extranet/ForskningVariabellister/PSYK_SKSOPR%20-%20Landspatientregistret%20psykiatri%20-%20oplysninger%20om%20operationer.html" TargetMode="External"/><Relationship Id="rId1438" Type="http://schemas.openxmlformats.org/officeDocument/2006/relationships/hyperlink" Target="https://www.dst.dk/extranet/ForskningVariabellister/PSYK_SKSOPR%20-%20Landspatientregistret%20psykiatri%20-%20oplysninger%20om%20operationer.html" TargetMode="External"/><Relationship Id="rId1645" Type="http://schemas.openxmlformats.org/officeDocument/2006/relationships/hyperlink" Target="https://www.dst.dk/extranet/ForskningVariabellister/PSYK_SKSOPR%20-%20Landspatientregistret%20psykiatri%20-%20oplysninger%20om%20operationer.html" TargetMode="External"/><Relationship Id="rId1200" Type="http://schemas.openxmlformats.org/officeDocument/2006/relationships/hyperlink" Target="https://www.dst.dk/extranet/ForskningVariabellister/PSYK_SKSOPR%20-%20Landspatientregistret%20psykiatri%20-%20oplysninger%20om%20operationer.html" TargetMode="External"/><Relationship Id="rId1852" Type="http://schemas.openxmlformats.org/officeDocument/2006/relationships/hyperlink" Target="https://www.dst.dk/extranet/ForskningVariabellister/PSYK_SKSOPR%20-%20Landspatientregistret%20psykiatri%20-%20oplysninger%20om%20operationer.html" TargetMode="External"/><Relationship Id="rId1505" Type="http://schemas.openxmlformats.org/officeDocument/2006/relationships/hyperlink" Target="https://www.dst.dk/extranet/ForskningVariabellister/PSYK_SKSOPR%20-%20Landspatientregistret%20psykiatri%20-%20oplysninger%20om%20operationer.html" TargetMode="External"/><Relationship Id="rId1712" Type="http://schemas.openxmlformats.org/officeDocument/2006/relationships/hyperlink" Target="https://www.dst.dk/extranet/ForskningVariabellister/PSYK_SKSOPR%20-%20Landspatientregistret%20psykiatri%20-%20oplysninger%20om%20operationer.html" TargetMode="External"/><Relationship Id="rId293" Type="http://schemas.openxmlformats.org/officeDocument/2006/relationships/hyperlink" Target="https://www.dst.dk/extranet/ForskningVariabellister/PSYK_SKSOPR%20-%20Landspatientregistret%20psykiatri%20-%20oplysninger%20om%20operationer.html" TargetMode="External"/><Relationship Id="rId153" Type="http://schemas.openxmlformats.org/officeDocument/2006/relationships/hyperlink" Target="https://www.dst.dk/extranet/ForskningVariabellister/PSYK_SKSOPR%20-%20Landspatientregistret%20psykiatri%20-%20oplysninger%20om%20operationer.html" TargetMode="External"/><Relationship Id="rId360" Type="http://schemas.openxmlformats.org/officeDocument/2006/relationships/hyperlink" Target="https://www.dst.dk/extranet/ForskningVariabellister/PSYK_SKSOPR%20-%20Landspatientregistret%20psykiatri%20-%20oplysninger%20om%20operationer.html" TargetMode="External"/><Relationship Id="rId598" Type="http://schemas.openxmlformats.org/officeDocument/2006/relationships/hyperlink" Target="https://www.dst.dk/extranet/ForskningVariabellister/PSYK_SKSOPR%20-%20Landspatientregistret%20psykiatri%20-%20oplysninger%20om%20operationer.html" TargetMode="External"/><Relationship Id="rId2041" Type="http://schemas.openxmlformats.org/officeDocument/2006/relationships/hyperlink" Target="https://www.dst.dk/extranet/ForskningVariabellister/PSYK_SKSOPR%20-%20Landspatientregistret%20psykiatri%20-%20oplysninger%20om%20operationer.html" TargetMode="External"/><Relationship Id="rId220" Type="http://schemas.openxmlformats.org/officeDocument/2006/relationships/hyperlink" Target="https://www.dst.dk/extranet/ForskningVariabellister/PSYK_SKSOPR%20-%20Landspatientregistret%20psykiatri%20-%20oplysninger%20om%20operationer.html" TargetMode="External"/><Relationship Id="rId458" Type="http://schemas.openxmlformats.org/officeDocument/2006/relationships/hyperlink" Target="https://www.dst.dk/extranet/ForskningVariabellister/PSYK_SKSOPR%20-%20Landspatientregistret%20psykiatri%20-%20oplysninger%20om%20operationer.html" TargetMode="External"/><Relationship Id="rId665" Type="http://schemas.openxmlformats.org/officeDocument/2006/relationships/hyperlink" Target="https://www.dst.dk/extranet/ForskningVariabellister/PSYK_SKSOPR%20-%20Landspatientregistret%20psykiatri%20-%20oplysninger%20om%20operationer.html" TargetMode="External"/><Relationship Id="rId872" Type="http://schemas.openxmlformats.org/officeDocument/2006/relationships/hyperlink" Target="https://www.dst.dk/extranet/ForskningVariabellister/PSYK_SKSOPR%20-%20Landspatientregistret%20psykiatri%20-%20oplysninger%20om%20operationer.html" TargetMode="External"/><Relationship Id="rId1088" Type="http://schemas.openxmlformats.org/officeDocument/2006/relationships/hyperlink" Target="https://www.dst.dk/extranet/ForskningVariabellister/PSYK_SKSOPR%20-%20Landspatientregistret%20psykiatri%20-%20oplysninger%20om%20operationer.html" TargetMode="External"/><Relationship Id="rId1295" Type="http://schemas.openxmlformats.org/officeDocument/2006/relationships/hyperlink" Target="https://www.dst.dk/extranet/ForskningVariabellister/PSYK_SKSOPR%20-%20Landspatientregistret%20psykiatri%20-%20oplysninger%20om%20operationer.html" TargetMode="External"/><Relationship Id="rId318" Type="http://schemas.openxmlformats.org/officeDocument/2006/relationships/hyperlink" Target="https://www.dst.dk/extranet/ForskningVariabellister/PSYK_SKSOPR%20-%20Landspatientregistret%20psykiatri%20-%20oplysninger%20om%20operationer.html" TargetMode="External"/><Relationship Id="rId525" Type="http://schemas.openxmlformats.org/officeDocument/2006/relationships/hyperlink" Target="https://www.dst.dk/extranet/ForskningVariabellister/PSYK_SKSOPR%20-%20Landspatientregistret%20psykiatri%20-%20oplysninger%20om%20operationer.html" TargetMode="External"/><Relationship Id="rId732" Type="http://schemas.openxmlformats.org/officeDocument/2006/relationships/hyperlink" Target="https://www.dst.dk/extranet/ForskningVariabellister/PSYK_SKSOPR%20-%20Landspatientregistret%20psykiatri%20-%20oplysninger%20om%20operationer.html" TargetMode="External"/><Relationship Id="rId1155" Type="http://schemas.openxmlformats.org/officeDocument/2006/relationships/hyperlink" Target="https://www.dst.dk/extranet/ForskningVariabellister/PSYK_SKSOPR%20-%20Landspatientregistret%20psykiatri%20-%20oplysninger%20om%20operationer.html" TargetMode="External"/><Relationship Id="rId1362" Type="http://schemas.openxmlformats.org/officeDocument/2006/relationships/hyperlink" Target="https://www.dst.dk/extranet/ForskningVariabellister/PSYK_SKSOPR%20-%20Landspatientregistret%20psykiatri%20-%20oplysninger%20om%20operationer.html" TargetMode="External"/><Relationship Id="rId99" Type="http://schemas.openxmlformats.org/officeDocument/2006/relationships/hyperlink" Target="https://www.dst.dk/extranet/ForskningVariabellister/PSYK_SKSOPR%20-%20Landspatientregistret%20psykiatri%20-%20oplysninger%20om%20operationer.html" TargetMode="External"/><Relationship Id="rId1015" Type="http://schemas.openxmlformats.org/officeDocument/2006/relationships/hyperlink" Target="https://www.dst.dk/extranet/ForskningVariabellister/PSYK_SKSOPR%20-%20Landspatientregistret%20psykiatri%20-%20oplysninger%20om%20operationer.html" TargetMode="External"/><Relationship Id="rId1222" Type="http://schemas.openxmlformats.org/officeDocument/2006/relationships/hyperlink" Target="https://www.dst.dk/extranet/ForskningVariabellister/PSYK_SKSOPR%20-%20Landspatientregistret%20psykiatri%20-%20oplysninger%20om%20operationer.html" TargetMode="External"/><Relationship Id="rId1667" Type="http://schemas.openxmlformats.org/officeDocument/2006/relationships/hyperlink" Target="https://www.dst.dk/extranet/ForskningVariabellister/PSYK_SKSOPR%20-%20Landspatientregistret%20psykiatri%20-%20oplysninger%20om%20operationer.html" TargetMode="External"/><Relationship Id="rId1874" Type="http://schemas.openxmlformats.org/officeDocument/2006/relationships/hyperlink" Target="https://www.dst.dk/extranet/ForskningVariabellister/PSYK_SKSOPR%20-%20Landspatientregistret%20psykiatri%20-%20oplysninger%20om%20operationer.html" TargetMode="External"/><Relationship Id="rId1527" Type="http://schemas.openxmlformats.org/officeDocument/2006/relationships/hyperlink" Target="https://www.dst.dk/extranet/ForskningVariabellister/PSYK_SKSOPR%20-%20Landspatientregistret%20psykiatri%20-%20oplysninger%20om%20operationer.html" TargetMode="External"/><Relationship Id="rId1734" Type="http://schemas.openxmlformats.org/officeDocument/2006/relationships/hyperlink" Target="https://www.dst.dk/extranet/ForskningVariabellister/PSYK_SKSOPR%20-%20Landspatientregistret%20psykiatri%20-%20oplysninger%20om%20operationer.html" TargetMode="External"/><Relationship Id="rId1941" Type="http://schemas.openxmlformats.org/officeDocument/2006/relationships/hyperlink" Target="https://www.dst.dk/extranet/ForskningVariabellister/PSYK_SKSOPR%20-%20Landspatientregistret%20psykiatri%20-%20oplysninger%20om%20operationer.html" TargetMode="External"/><Relationship Id="rId26" Type="http://schemas.openxmlformats.org/officeDocument/2006/relationships/hyperlink" Target="http://dst.dk/extranet/ForskningVariabellister/KRAN%20-%20Kriminalstatistik%20anmeldelser.html" TargetMode="External"/><Relationship Id="rId175" Type="http://schemas.openxmlformats.org/officeDocument/2006/relationships/hyperlink" Target="https://www.dst.dk/extranet/ForskningVariabellister/PSYK_SKSOPR%20-%20Landspatientregistret%20psykiatri%20-%20oplysninger%20om%20operationer.html" TargetMode="External"/><Relationship Id="rId1801" Type="http://schemas.openxmlformats.org/officeDocument/2006/relationships/hyperlink" Target="https://www.dst.dk/extranet/ForskningVariabellister/PSYK_SKSOPR%20-%20Landspatientregistret%20psykiatri%20-%20oplysninger%20om%20operationer.html" TargetMode="External"/><Relationship Id="rId382" Type="http://schemas.openxmlformats.org/officeDocument/2006/relationships/hyperlink" Target="https://www.dst.dk/extranet/ForskningVariabellister/PSYK_SKSOPR%20-%20Landspatientregistret%20psykiatri%20-%20oplysninger%20om%20operationer.html" TargetMode="External"/><Relationship Id="rId687" Type="http://schemas.openxmlformats.org/officeDocument/2006/relationships/hyperlink" Target="https://www.dst.dk/extranet/ForskningVariabellister/PSYK_SKSOPR%20-%20Landspatientregistret%20psykiatri%20-%20oplysninger%20om%20operationer.html" TargetMode="External"/><Relationship Id="rId2063" Type="http://schemas.openxmlformats.org/officeDocument/2006/relationships/hyperlink" Target="https://www.dst.dk/extranet/ForskningVariabellister/PSYK_SKSOPR%20-%20Landspatientregistret%20psykiatri%20-%20oplysninger%20om%20operationer.html" TargetMode="External"/><Relationship Id="rId242" Type="http://schemas.openxmlformats.org/officeDocument/2006/relationships/hyperlink" Target="https://www.dst.dk/extranet/ForskningVariabellister/PSYK_SKSOPR%20-%20Landspatientregistret%20psykiatri%20-%20oplysninger%20om%20operationer.html" TargetMode="External"/><Relationship Id="rId894" Type="http://schemas.openxmlformats.org/officeDocument/2006/relationships/hyperlink" Target="https://www.dst.dk/extranet/ForskningVariabellister/PSYK_SKSOPR%20-%20Landspatientregistret%20psykiatri%20-%20oplysninger%20om%20operationer.html" TargetMode="External"/><Relationship Id="rId1177" Type="http://schemas.openxmlformats.org/officeDocument/2006/relationships/hyperlink" Target="https://www.dst.dk/extranet/ForskningVariabellister/PSYK_SKSOPR%20-%20Landspatientregistret%20psykiatri%20-%20oplysninger%20om%20operationer.html" TargetMode="External"/><Relationship Id="rId102" Type="http://schemas.openxmlformats.org/officeDocument/2006/relationships/hyperlink" Target="https://www.dst.dk/extranet/ForskningVariabellister/PSYK_SKSOPR%20-%20Landspatientregistret%20psykiatri%20-%20oplysninger%20om%20operationer.html" TargetMode="External"/><Relationship Id="rId547" Type="http://schemas.openxmlformats.org/officeDocument/2006/relationships/hyperlink" Target="https://www.dst.dk/extranet/ForskningVariabellister/PSYK_SKSOPR%20-%20Landspatientregistret%20psykiatri%20-%20oplysninger%20om%20operationer.html" TargetMode="External"/><Relationship Id="rId754" Type="http://schemas.openxmlformats.org/officeDocument/2006/relationships/hyperlink" Target="https://www.dst.dk/extranet/ForskningVariabellister/PSYK_SKSOPR%20-%20Landspatientregistret%20psykiatri%20-%20oplysninger%20om%20operationer.html" TargetMode="External"/><Relationship Id="rId961" Type="http://schemas.openxmlformats.org/officeDocument/2006/relationships/hyperlink" Target="https://www.dst.dk/extranet/ForskningVariabellister/PSYK_SKSOPR%20-%20Landspatientregistret%20psykiatri%20-%20oplysninger%20om%20operationer.html" TargetMode="External"/><Relationship Id="rId1384" Type="http://schemas.openxmlformats.org/officeDocument/2006/relationships/hyperlink" Target="https://www.dst.dk/extranet/ForskningVariabellister/PSYK_SKSOPR%20-%20Landspatientregistret%20psykiatri%20-%20oplysninger%20om%20operationer.html" TargetMode="External"/><Relationship Id="rId1591" Type="http://schemas.openxmlformats.org/officeDocument/2006/relationships/hyperlink" Target="https://www.dst.dk/extranet/ForskningVariabellister/PSYK_SKSOPR%20-%20Landspatientregistret%20psykiatri%20-%20oplysninger%20om%20operationer.html" TargetMode="External"/><Relationship Id="rId1689" Type="http://schemas.openxmlformats.org/officeDocument/2006/relationships/hyperlink" Target="https://www.dst.dk/extranet/ForskningVariabellister/PSYK_SKSOPR%20-%20Landspatientregistret%20psykiatri%20-%20oplysninger%20om%20operationer.html" TargetMode="External"/><Relationship Id="rId90" Type="http://schemas.openxmlformats.org/officeDocument/2006/relationships/hyperlink" Target="https://www.dst.dk/extranet/ForskningVariabellister/PSYK_SKSOPR%20-%20Landspatientregistret%20psykiatri%20-%20oplysninger%20om%20operationer.html" TargetMode="External"/><Relationship Id="rId407" Type="http://schemas.openxmlformats.org/officeDocument/2006/relationships/hyperlink" Target="https://www.dst.dk/extranet/ForskningVariabellister/PSYK_SKSOPR%20-%20Landspatientregistret%20psykiatri%20-%20oplysninger%20om%20operationer.html" TargetMode="External"/><Relationship Id="rId614" Type="http://schemas.openxmlformats.org/officeDocument/2006/relationships/hyperlink" Target="https://www.dst.dk/extranet/ForskningVariabellister/PSYK_SKSOPR%20-%20Landspatientregistret%20psykiatri%20-%20oplysninger%20om%20operationer.html" TargetMode="External"/><Relationship Id="rId821" Type="http://schemas.openxmlformats.org/officeDocument/2006/relationships/hyperlink" Target="https://www.dst.dk/extranet/ForskningVariabellister/PSYK_SKSOPR%20-%20Landspatientregistret%20psykiatri%20-%20oplysninger%20om%20operationer.html" TargetMode="External"/><Relationship Id="rId1037" Type="http://schemas.openxmlformats.org/officeDocument/2006/relationships/hyperlink" Target="https://www.dst.dk/extranet/ForskningVariabellister/PSYK_SKSOPR%20-%20Landspatientregistret%20psykiatri%20-%20oplysninger%20om%20operationer.html" TargetMode="External"/><Relationship Id="rId1244" Type="http://schemas.openxmlformats.org/officeDocument/2006/relationships/hyperlink" Target="https://www.dst.dk/extranet/ForskningVariabellister/PSYK_SKSOPR%20-%20Landspatientregistret%20psykiatri%20-%20oplysninger%20om%20operationer.html" TargetMode="External"/><Relationship Id="rId1451" Type="http://schemas.openxmlformats.org/officeDocument/2006/relationships/hyperlink" Target="https://www.dst.dk/extranet/ForskningVariabellister/PSYK_SKSOPR%20-%20Landspatientregistret%20psykiatri%20-%20oplysninger%20om%20operationer.html" TargetMode="External"/><Relationship Id="rId1896" Type="http://schemas.openxmlformats.org/officeDocument/2006/relationships/hyperlink" Target="https://www.dst.dk/extranet/ForskningVariabellister/PSYK_SKSOPR%20-%20Landspatientregistret%20psykiatri%20-%20oplysninger%20om%20operationer.html" TargetMode="External"/><Relationship Id="rId919" Type="http://schemas.openxmlformats.org/officeDocument/2006/relationships/hyperlink" Target="https://www.dst.dk/extranet/ForskningVariabellister/PSYK_SKSOPR%20-%20Landspatientregistret%20psykiatri%20-%20oplysninger%20om%20operationer.html" TargetMode="External"/><Relationship Id="rId1104" Type="http://schemas.openxmlformats.org/officeDocument/2006/relationships/hyperlink" Target="https://www.dst.dk/extranet/ForskningVariabellister/PSYK_SKSOPR%20-%20Landspatientregistret%20psykiatri%20-%20oplysninger%20om%20operationer.html" TargetMode="External"/><Relationship Id="rId1311" Type="http://schemas.openxmlformats.org/officeDocument/2006/relationships/hyperlink" Target="https://www.dst.dk/extranet/ForskningVariabellister/PSYK_SKSOPR%20-%20Landspatientregistret%20psykiatri%20-%20oplysninger%20om%20operationer.html" TargetMode="External"/><Relationship Id="rId1549" Type="http://schemas.openxmlformats.org/officeDocument/2006/relationships/hyperlink" Target="https://www.dst.dk/extranet/ForskningVariabellister/PSYK_SKSOPR%20-%20Landspatientregistret%20psykiatri%20-%20oplysninger%20om%20operationer.html" TargetMode="External"/><Relationship Id="rId1756" Type="http://schemas.openxmlformats.org/officeDocument/2006/relationships/hyperlink" Target="https://www.dst.dk/extranet/ForskningVariabellister/PSYK_SKSOPR%20-%20Landspatientregistret%20psykiatri%20-%20oplysninger%20om%20operationer.html" TargetMode="External"/><Relationship Id="rId1963" Type="http://schemas.openxmlformats.org/officeDocument/2006/relationships/hyperlink" Target="https://www.dst.dk/extranet/ForskningVariabellister/PSYK_SKSOPR%20-%20Landspatientregistret%20psykiatri%20-%20oplysninger%20om%20operationer.html" TargetMode="External"/><Relationship Id="rId48" Type="http://schemas.openxmlformats.org/officeDocument/2006/relationships/hyperlink" Target="https://www.dst.dk/extranet/ForskningVariabellister/LPR_F_ORGANISATIONER%20-%20Landspatientregistret%20(LPR3)%20-%20Oplysninger%20om%20SOR-enheder%20og%20sygehusafsnit%20(SHAK).html" TargetMode="External"/><Relationship Id="rId1409" Type="http://schemas.openxmlformats.org/officeDocument/2006/relationships/hyperlink" Target="https://www.dst.dk/extranet/ForskningVariabellister/PSYK_SKSOPR%20-%20Landspatientregistret%20psykiatri%20-%20oplysninger%20om%20operationer.html" TargetMode="External"/><Relationship Id="rId1616" Type="http://schemas.openxmlformats.org/officeDocument/2006/relationships/hyperlink" Target="https://www.dst.dk/extranet/ForskningVariabellister/PSYK_SKSOPR%20-%20Landspatientregistret%20psykiatri%20-%20oplysninger%20om%20operationer.html" TargetMode="External"/><Relationship Id="rId1823" Type="http://schemas.openxmlformats.org/officeDocument/2006/relationships/hyperlink" Target="https://www.dst.dk/extranet/ForskningVariabellister/PSYK_SKSOPR%20-%20Landspatientregistret%20psykiatri%20-%20oplysninger%20om%20operationer.html" TargetMode="External"/><Relationship Id="rId197" Type="http://schemas.openxmlformats.org/officeDocument/2006/relationships/hyperlink" Target="https://www.dst.dk/extranet/ForskningVariabellister/PSYK_SKSOPR%20-%20Landspatientregistret%20psykiatri%20-%20oplysninger%20om%20operationer.html" TargetMode="External"/><Relationship Id="rId2085" Type="http://schemas.openxmlformats.org/officeDocument/2006/relationships/hyperlink" Target="https://www.dst.dk/extranet/ForskningVariabellister/PSYK_SKSOPR%20-%20Landspatientregistret%20psykiatri%20-%20oplysninger%20om%20operationer.html" TargetMode="External"/><Relationship Id="rId264" Type="http://schemas.openxmlformats.org/officeDocument/2006/relationships/hyperlink" Target="https://www.dst.dk/extranet/ForskningVariabellister/PSYK_SKSOPR%20-%20Landspatientregistret%20psykiatri%20-%20oplysninger%20om%20operationer.html" TargetMode="External"/><Relationship Id="rId471" Type="http://schemas.openxmlformats.org/officeDocument/2006/relationships/hyperlink" Target="https://www.dst.dk/extranet/ForskningVariabellister/PSYK_SKSOPR%20-%20Landspatientregistret%20psykiatri%20-%20oplysninger%20om%20operationer.html" TargetMode="External"/><Relationship Id="rId124" Type="http://schemas.openxmlformats.org/officeDocument/2006/relationships/hyperlink" Target="https://www.dst.dk/extranet/ForskningVariabellister/PSYK_SKSOPR%20-%20Landspatientregistret%20psykiatri%20-%20oplysninger%20om%20operationer.html" TargetMode="External"/><Relationship Id="rId569" Type="http://schemas.openxmlformats.org/officeDocument/2006/relationships/hyperlink" Target="https://www.dst.dk/extranet/ForskningVariabellister/PSYK_SKSOPR%20-%20Landspatientregistret%20psykiatri%20-%20oplysninger%20om%20operationer.html" TargetMode="External"/><Relationship Id="rId776" Type="http://schemas.openxmlformats.org/officeDocument/2006/relationships/hyperlink" Target="https://www.dst.dk/extranet/ForskningVariabellister/PSYK_SKSOPR%20-%20Landspatientregistret%20psykiatri%20-%20oplysninger%20om%20operationer.html" TargetMode="External"/><Relationship Id="rId983" Type="http://schemas.openxmlformats.org/officeDocument/2006/relationships/hyperlink" Target="https://www.dst.dk/extranet/ForskningVariabellister/PSYK_SKSOPR%20-%20Landspatientregistret%20psykiatri%20-%20oplysninger%20om%20operationer.html" TargetMode="External"/><Relationship Id="rId1199" Type="http://schemas.openxmlformats.org/officeDocument/2006/relationships/hyperlink" Target="https://www.dst.dk/extranet/ForskningVariabellister/PSYK_SKSOPR%20-%20Landspatientregistret%20psykiatri%20-%20oplysninger%20om%20operationer.html" TargetMode="External"/><Relationship Id="rId331" Type="http://schemas.openxmlformats.org/officeDocument/2006/relationships/hyperlink" Target="https://www.dst.dk/extranet/ForskningVariabellister/PSYK_SKSOPR%20-%20Landspatientregistret%20psykiatri%20-%20oplysninger%20om%20operationer.html" TargetMode="External"/><Relationship Id="rId429" Type="http://schemas.openxmlformats.org/officeDocument/2006/relationships/hyperlink" Target="https://www.dst.dk/extranet/ForskningVariabellister/PSYK_SKSOPR%20-%20Landspatientregistret%20psykiatri%20-%20oplysninger%20om%20operationer.html" TargetMode="External"/><Relationship Id="rId636" Type="http://schemas.openxmlformats.org/officeDocument/2006/relationships/hyperlink" Target="https://www.dst.dk/extranet/ForskningVariabellister/PSYK_SKSOPR%20-%20Landspatientregistret%20psykiatri%20-%20oplysninger%20om%20operationer.html" TargetMode="External"/><Relationship Id="rId1059" Type="http://schemas.openxmlformats.org/officeDocument/2006/relationships/hyperlink" Target="https://www.dst.dk/extranet/ForskningVariabellister/PSYK_SKSOPR%20-%20Landspatientregistret%20psykiatri%20-%20oplysninger%20om%20operationer.html" TargetMode="External"/><Relationship Id="rId1266" Type="http://schemas.openxmlformats.org/officeDocument/2006/relationships/hyperlink" Target="https://www.dst.dk/extranet/ForskningVariabellister/PSYK_SKSOPR%20-%20Landspatientregistret%20psykiatri%20-%20oplysninger%20om%20operationer.html" TargetMode="External"/><Relationship Id="rId1473" Type="http://schemas.openxmlformats.org/officeDocument/2006/relationships/hyperlink" Target="https://www.dst.dk/extranet/ForskningVariabellister/PSYK_SKSOPR%20-%20Landspatientregistret%20psykiatri%20-%20oplysninger%20om%20operationer.html" TargetMode="External"/><Relationship Id="rId2012" Type="http://schemas.openxmlformats.org/officeDocument/2006/relationships/hyperlink" Target="https://www.dst.dk/extranet/ForskningVariabellister/PSYK_SKSOPR%20-%20Landspatientregistret%20psykiatri%20-%20oplysninger%20om%20operationer.html" TargetMode="External"/><Relationship Id="rId843" Type="http://schemas.openxmlformats.org/officeDocument/2006/relationships/hyperlink" Target="https://www.dst.dk/extranet/ForskningVariabellister/PSYK_SKSOPR%20-%20Landspatientregistret%20psykiatri%20-%20oplysninger%20om%20operationer.html" TargetMode="External"/><Relationship Id="rId1126" Type="http://schemas.openxmlformats.org/officeDocument/2006/relationships/hyperlink" Target="https://www.dst.dk/extranet/ForskningVariabellister/PSYK_SKSOPR%20-%20Landspatientregistret%20psykiatri%20-%20oplysninger%20om%20operationer.html" TargetMode="External"/><Relationship Id="rId1680" Type="http://schemas.openxmlformats.org/officeDocument/2006/relationships/hyperlink" Target="https://www.dst.dk/extranet/ForskningVariabellister/PSYK_SKSOPR%20-%20Landspatientregistret%20psykiatri%20-%20oplysninger%20om%20operationer.html" TargetMode="External"/><Relationship Id="rId1778" Type="http://schemas.openxmlformats.org/officeDocument/2006/relationships/hyperlink" Target="https://www.dst.dk/extranet/ForskningVariabellister/PSYK_SKSOPR%20-%20Landspatientregistret%20psykiatri%20-%20oplysninger%20om%20operationer.html" TargetMode="External"/><Relationship Id="rId1985" Type="http://schemas.openxmlformats.org/officeDocument/2006/relationships/hyperlink" Target="https://www.dst.dk/extranet/ForskningVariabellister/PSYK_SKSOPR%20-%20Landspatientregistret%20psykiatri%20-%20oplysninger%20om%20operationer.html" TargetMode="External"/><Relationship Id="rId703" Type="http://schemas.openxmlformats.org/officeDocument/2006/relationships/hyperlink" Target="https://www.dst.dk/extranet/ForskningVariabellister/PSYK_SKSOPR%20-%20Landspatientregistret%20psykiatri%20-%20oplysninger%20om%20operationer.html" TargetMode="External"/><Relationship Id="rId910" Type="http://schemas.openxmlformats.org/officeDocument/2006/relationships/hyperlink" Target="https://www.dst.dk/extranet/ForskningVariabellister/PSYK_SKSOPR%20-%20Landspatientregistret%20psykiatri%20-%20oplysninger%20om%20operationer.html" TargetMode="External"/><Relationship Id="rId1333" Type="http://schemas.openxmlformats.org/officeDocument/2006/relationships/hyperlink" Target="https://www.dst.dk/extranet/ForskningVariabellister/PSYK_SKSOPR%20-%20Landspatientregistret%20psykiatri%20-%20oplysninger%20om%20operationer.html" TargetMode="External"/><Relationship Id="rId1540" Type="http://schemas.openxmlformats.org/officeDocument/2006/relationships/hyperlink" Target="https://www.dst.dk/extranet/ForskningVariabellister/PSYK_SKSOPR%20-%20Landspatientregistret%20psykiatri%20-%20oplysninger%20om%20operationer.html" TargetMode="External"/><Relationship Id="rId1638" Type="http://schemas.openxmlformats.org/officeDocument/2006/relationships/hyperlink" Target="https://www.dst.dk/extranet/ForskningVariabellister/PSYK_SKSOPR%20-%20Landspatientregistret%20psykiatri%20-%20oplysninger%20om%20operationer.html" TargetMode="External"/><Relationship Id="rId1400" Type="http://schemas.openxmlformats.org/officeDocument/2006/relationships/hyperlink" Target="https://www.dst.dk/extranet/ForskningVariabellister/PSYK_SKSOPR%20-%20Landspatientregistret%20psykiatri%20-%20oplysninger%20om%20operationer.html" TargetMode="External"/><Relationship Id="rId1845" Type="http://schemas.openxmlformats.org/officeDocument/2006/relationships/hyperlink" Target="https://www.dst.dk/extranet/ForskningVariabellister/PSYK_SKSOPR%20-%20Landspatientregistret%20psykiatri%20-%20oplysninger%20om%20operationer.html" TargetMode="External"/><Relationship Id="rId1705" Type="http://schemas.openxmlformats.org/officeDocument/2006/relationships/hyperlink" Target="https://www.dst.dk/extranet/ForskningVariabellister/PSYK_SKSOPR%20-%20Landspatientregistret%20psykiatri%20-%20oplysninger%20om%20operationer.html" TargetMode="External"/><Relationship Id="rId1912" Type="http://schemas.openxmlformats.org/officeDocument/2006/relationships/hyperlink" Target="https://www.dst.dk/extranet/ForskningVariabellister/PSYK_SKSOPR%20-%20Landspatientregistret%20psykiatri%20-%20oplysninger%20om%20operationer.html" TargetMode="External"/><Relationship Id="rId286" Type="http://schemas.openxmlformats.org/officeDocument/2006/relationships/hyperlink" Target="https://www.dst.dk/extranet/ForskningVariabellister/PSYK_SKSOPR%20-%20Landspatientregistret%20psykiatri%20-%20oplysninger%20om%20operationer.html" TargetMode="External"/><Relationship Id="rId493" Type="http://schemas.openxmlformats.org/officeDocument/2006/relationships/hyperlink" Target="https://www.dst.dk/extranet/ForskningVariabellister/PSYK_SKSOPR%20-%20Landspatientregistret%20psykiatri%20-%20oplysninger%20om%20operationer.html" TargetMode="External"/><Relationship Id="rId146" Type="http://schemas.openxmlformats.org/officeDocument/2006/relationships/hyperlink" Target="https://www.dst.dk/extranet/ForskningVariabellister/PSYK_SKSOPR%20-%20Landspatientregistret%20psykiatri%20-%20oplysninger%20om%20operationer.html" TargetMode="External"/><Relationship Id="rId353" Type="http://schemas.openxmlformats.org/officeDocument/2006/relationships/hyperlink" Target="https://www.dst.dk/extranet/ForskningVariabellister/PSYK_SKSOPR%20-%20Landspatientregistret%20psykiatri%20-%20oplysninger%20om%20operationer.html" TargetMode="External"/><Relationship Id="rId560" Type="http://schemas.openxmlformats.org/officeDocument/2006/relationships/hyperlink" Target="https://www.dst.dk/extranet/ForskningVariabellister/PSYK_SKSOPR%20-%20Landspatientregistret%20psykiatri%20-%20oplysninger%20om%20operationer.html" TargetMode="External"/><Relationship Id="rId798" Type="http://schemas.openxmlformats.org/officeDocument/2006/relationships/hyperlink" Target="https://www.dst.dk/extranet/ForskningVariabellister/PSYK_SKSOPR%20-%20Landspatientregistret%20psykiatri%20-%20oplysninger%20om%20operationer.html" TargetMode="External"/><Relationship Id="rId1190" Type="http://schemas.openxmlformats.org/officeDocument/2006/relationships/hyperlink" Target="https://www.dst.dk/extranet/ForskningVariabellister/PSYK_SKSOPR%20-%20Landspatientregistret%20psykiatri%20-%20oplysninger%20om%20operationer.html" TargetMode="External"/><Relationship Id="rId2034" Type="http://schemas.openxmlformats.org/officeDocument/2006/relationships/hyperlink" Target="https://www.dst.dk/extranet/ForskningVariabellister/PSYK_SKSOPR%20-%20Landspatientregistret%20psykiatri%20-%20oplysninger%20om%20operationer.html" TargetMode="External"/><Relationship Id="rId213" Type="http://schemas.openxmlformats.org/officeDocument/2006/relationships/hyperlink" Target="https://www.dst.dk/extranet/ForskningVariabellister/PSYK_SKSOPR%20-%20Landspatientregistret%20psykiatri%20-%20oplysninger%20om%20operationer.html" TargetMode="External"/><Relationship Id="rId420" Type="http://schemas.openxmlformats.org/officeDocument/2006/relationships/hyperlink" Target="https://www.dst.dk/extranet/ForskningVariabellister/PSYK_SKSOPR%20-%20Landspatientregistret%20psykiatri%20-%20oplysninger%20om%20operationer.html" TargetMode="External"/><Relationship Id="rId658" Type="http://schemas.openxmlformats.org/officeDocument/2006/relationships/hyperlink" Target="https://www.dst.dk/extranet/ForskningVariabellister/PSYK_SKSOPR%20-%20Landspatientregistret%20psykiatri%20-%20oplysninger%20om%20operationer.html" TargetMode="External"/><Relationship Id="rId865" Type="http://schemas.openxmlformats.org/officeDocument/2006/relationships/hyperlink" Target="https://www.dst.dk/extranet/ForskningVariabellister/PSYK_SKSOPR%20-%20Landspatientregistret%20psykiatri%20-%20oplysninger%20om%20operationer.html" TargetMode="External"/><Relationship Id="rId1050" Type="http://schemas.openxmlformats.org/officeDocument/2006/relationships/hyperlink" Target="https://www.dst.dk/extranet/ForskningVariabellister/PSYK_SKSOPR%20-%20Landspatientregistret%20psykiatri%20-%20oplysninger%20om%20operationer.html" TargetMode="External"/><Relationship Id="rId1288" Type="http://schemas.openxmlformats.org/officeDocument/2006/relationships/hyperlink" Target="https://www.dst.dk/extranet/ForskningVariabellister/PSYK_SKSOPR%20-%20Landspatientregistret%20psykiatri%20-%20oplysninger%20om%20operationer.html" TargetMode="External"/><Relationship Id="rId1495" Type="http://schemas.openxmlformats.org/officeDocument/2006/relationships/hyperlink" Target="https://www.dst.dk/extranet/ForskningVariabellister/PSYK_SKSOPR%20-%20Landspatientregistret%20psykiatri%20-%20oplysninger%20om%20operationer.html" TargetMode="External"/><Relationship Id="rId2101" Type="http://schemas.openxmlformats.org/officeDocument/2006/relationships/hyperlink" Target="https://www.dst.dk/extranet/ForskningVariabellister/PSYK_SKSOPR%20-%20Landspatientregistret%20psykiatri%20-%20oplysninger%20om%20operationer.html" TargetMode="External"/><Relationship Id="rId518" Type="http://schemas.openxmlformats.org/officeDocument/2006/relationships/hyperlink" Target="https://www.dst.dk/extranet/ForskningVariabellister/PSYK_SKSOPR%20-%20Landspatientregistret%20psykiatri%20-%20oplysninger%20om%20operationer.html" TargetMode="External"/><Relationship Id="rId725" Type="http://schemas.openxmlformats.org/officeDocument/2006/relationships/hyperlink" Target="https://www.dst.dk/extranet/ForskningVariabellister/PSYK_SKSOPR%20-%20Landspatientregistret%20psykiatri%20-%20oplysninger%20om%20operationer.html" TargetMode="External"/><Relationship Id="rId932" Type="http://schemas.openxmlformats.org/officeDocument/2006/relationships/hyperlink" Target="https://www.dst.dk/extranet/ForskningVariabellister/PSYK_SKSOPR%20-%20Landspatientregistret%20psykiatri%20-%20oplysninger%20om%20operationer.html" TargetMode="External"/><Relationship Id="rId1148" Type="http://schemas.openxmlformats.org/officeDocument/2006/relationships/hyperlink" Target="https://www.dst.dk/extranet/ForskningVariabellister/PSYK_SKSOPR%20-%20Landspatientregistret%20psykiatri%20-%20oplysninger%20om%20operationer.html" TargetMode="External"/><Relationship Id="rId1355" Type="http://schemas.openxmlformats.org/officeDocument/2006/relationships/hyperlink" Target="https://www.dst.dk/extranet/ForskningVariabellister/PSYK_SKSOPR%20-%20Landspatientregistret%20psykiatri%20-%20oplysninger%20om%20operationer.html" TargetMode="External"/><Relationship Id="rId1562" Type="http://schemas.openxmlformats.org/officeDocument/2006/relationships/hyperlink" Target="https://www.dst.dk/extranet/ForskningVariabellister/PSYK_SKSOPR%20-%20Landspatientregistret%20psykiatri%20-%20oplysninger%20om%20operationer.html" TargetMode="External"/><Relationship Id="rId1008" Type="http://schemas.openxmlformats.org/officeDocument/2006/relationships/hyperlink" Target="https://www.dst.dk/extranet/ForskningVariabellister/PSYK_SKSOPR%20-%20Landspatientregistret%20psykiatri%20-%20oplysninger%20om%20operationer.html" TargetMode="External"/><Relationship Id="rId1215" Type="http://schemas.openxmlformats.org/officeDocument/2006/relationships/hyperlink" Target="https://www.dst.dk/extranet/ForskningVariabellister/PSYK_SKSOPR%20-%20Landspatientregistret%20psykiatri%20-%20oplysninger%20om%20operationer.html" TargetMode="External"/><Relationship Id="rId1422" Type="http://schemas.openxmlformats.org/officeDocument/2006/relationships/hyperlink" Target="https://www.dst.dk/extranet/ForskningVariabellister/PSYK_SKSOPR%20-%20Landspatientregistret%20psykiatri%20-%20oplysninger%20om%20operationer.html" TargetMode="External"/><Relationship Id="rId1867" Type="http://schemas.openxmlformats.org/officeDocument/2006/relationships/hyperlink" Target="https://www.dst.dk/extranet/ForskningVariabellister/PSYK_SKSOPR%20-%20Landspatientregistret%20psykiatri%20-%20oplysninger%20om%20operationer.html" TargetMode="External"/><Relationship Id="rId61" Type="http://schemas.openxmlformats.org/officeDocument/2006/relationships/hyperlink" Target="https://www.dst.dk/extranet/ForskningVariabellister/LPR_F_KONTAKTLOKATIONER%20-%20Landspatientregistret%20(LPR3)%20-%20Oplysninger%20om%20kontaktlokationer.html" TargetMode="External"/><Relationship Id="rId1727" Type="http://schemas.openxmlformats.org/officeDocument/2006/relationships/hyperlink" Target="https://www.dst.dk/extranet/ForskningVariabellister/PSYK_SKSOPR%20-%20Landspatientregistret%20psykiatri%20-%20oplysninger%20om%20operationer.html" TargetMode="External"/><Relationship Id="rId1934" Type="http://schemas.openxmlformats.org/officeDocument/2006/relationships/hyperlink" Target="https://www.dst.dk/extranet/ForskningVariabellister/PSYK_SKSOPR%20-%20Landspatientregistret%20psykiatri%20-%20oplysninger%20om%20operationer.html" TargetMode="External"/><Relationship Id="rId19" Type="http://schemas.openxmlformats.org/officeDocument/2006/relationships/hyperlink" Target="http://dst.dk/extranet/ForskningVariabellister/IND%20-%20Indkomst.html" TargetMode="External"/><Relationship Id="rId168" Type="http://schemas.openxmlformats.org/officeDocument/2006/relationships/hyperlink" Target="https://www.dst.dk/extranet/ForskningVariabellister/PSYK_SKSOPR%20-%20Landspatientregistret%20psykiatri%20-%20oplysninger%20om%20operationer.html" TargetMode="External"/><Relationship Id="rId375" Type="http://schemas.openxmlformats.org/officeDocument/2006/relationships/hyperlink" Target="https://www.dst.dk/extranet/ForskningVariabellister/PSYK_SKSOPR%20-%20Landspatientregistret%20psykiatri%20-%20oplysninger%20om%20operationer.html" TargetMode="External"/><Relationship Id="rId582" Type="http://schemas.openxmlformats.org/officeDocument/2006/relationships/hyperlink" Target="https://www.dst.dk/extranet/ForskningVariabellister/PSYK_SKSOPR%20-%20Landspatientregistret%20psykiatri%20-%20oplysninger%20om%20operationer.html" TargetMode="External"/><Relationship Id="rId2056" Type="http://schemas.openxmlformats.org/officeDocument/2006/relationships/hyperlink" Target="https://www.dst.dk/extranet/ForskningVariabellister/PSYK_SKSOPR%20-%20Landspatientregistret%20psykiatri%20-%20oplysninger%20om%20operationer.html" TargetMode="External"/><Relationship Id="rId3" Type="http://schemas.openxmlformats.org/officeDocument/2006/relationships/hyperlink" Target="http://www.dst.dk/extranet/ForskningVariabellister/FAHU%20-%20Husstande.html" TargetMode="External"/><Relationship Id="rId235" Type="http://schemas.openxmlformats.org/officeDocument/2006/relationships/hyperlink" Target="https://www.dst.dk/extranet/ForskningVariabellister/PSYK_SKSOPR%20-%20Landspatientregistret%20psykiatri%20-%20oplysninger%20om%20operationer.html" TargetMode="External"/><Relationship Id="rId442" Type="http://schemas.openxmlformats.org/officeDocument/2006/relationships/hyperlink" Target="https://www.dst.dk/extranet/ForskningVariabellister/PSYK_SKSOPR%20-%20Landspatientregistret%20psykiatri%20-%20oplysninger%20om%20operationer.html" TargetMode="External"/><Relationship Id="rId887" Type="http://schemas.openxmlformats.org/officeDocument/2006/relationships/hyperlink" Target="https://www.dst.dk/extranet/ForskningVariabellister/PSYK_SKSOPR%20-%20Landspatientregistret%20psykiatri%20-%20oplysninger%20om%20operationer.html" TargetMode="External"/><Relationship Id="rId1072" Type="http://schemas.openxmlformats.org/officeDocument/2006/relationships/hyperlink" Target="https://www.dst.dk/extranet/ForskningVariabellister/PSYK_SKSOPR%20-%20Landspatientregistret%20psykiatri%20-%20oplysninger%20om%20operationer.html" TargetMode="External"/><Relationship Id="rId302" Type="http://schemas.openxmlformats.org/officeDocument/2006/relationships/hyperlink" Target="https://www.dst.dk/extranet/ForskningVariabellister/PSYK_SKSOPR%20-%20Landspatientregistret%20psykiatri%20-%20oplysninger%20om%20operationer.html" TargetMode="External"/><Relationship Id="rId747" Type="http://schemas.openxmlformats.org/officeDocument/2006/relationships/hyperlink" Target="https://www.dst.dk/extranet/ForskningVariabellister/PSYK_SKSOPR%20-%20Landspatientregistret%20psykiatri%20-%20oplysninger%20om%20operationer.html" TargetMode="External"/><Relationship Id="rId954" Type="http://schemas.openxmlformats.org/officeDocument/2006/relationships/hyperlink" Target="https://www.dst.dk/extranet/ForskningVariabellister/PSYK_SKSOPR%20-%20Landspatientregistret%20psykiatri%20-%20oplysninger%20om%20operationer.html" TargetMode="External"/><Relationship Id="rId1377" Type="http://schemas.openxmlformats.org/officeDocument/2006/relationships/hyperlink" Target="https://www.dst.dk/extranet/ForskningVariabellister/PSYK_SKSOPR%20-%20Landspatientregistret%20psykiatri%20-%20oplysninger%20om%20operationer.html" TargetMode="External"/><Relationship Id="rId1584" Type="http://schemas.openxmlformats.org/officeDocument/2006/relationships/hyperlink" Target="https://www.dst.dk/extranet/ForskningVariabellister/PSYK_SKSOPR%20-%20Landspatientregistret%20psykiatri%20-%20oplysninger%20om%20operationer.html" TargetMode="External"/><Relationship Id="rId1791" Type="http://schemas.openxmlformats.org/officeDocument/2006/relationships/hyperlink" Target="https://www.dst.dk/extranet/ForskningVariabellister/PSYK_SKSOPR%20-%20Landspatientregistret%20psykiatri%20-%20oplysninger%20om%20operationer.html" TargetMode="External"/><Relationship Id="rId83" Type="http://schemas.openxmlformats.org/officeDocument/2006/relationships/hyperlink" Target="https://www.dst.dk/extranet/ForskningVariabellister/PSYK_SKSOPR%20-%20Landspatientregistret%20psykiatri%20-%20oplysninger%20om%20operationer.html" TargetMode="External"/><Relationship Id="rId607" Type="http://schemas.openxmlformats.org/officeDocument/2006/relationships/hyperlink" Target="https://www.dst.dk/extranet/ForskningVariabellister/PSYK_SKSOPR%20-%20Landspatientregistret%20psykiatri%20-%20oplysninger%20om%20operationer.html" TargetMode="External"/><Relationship Id="rId814" Type="http://schemas.openxmlformats.org/officeDocument/2006/relationships/hyperlink" Target="https://www.dst.dk/extranet/ForskningVariabellister/PSYK_SKSOPR%20-%20Landspatientregistret%20psykiatri%20-%20oplysninger%20om%20operationer.html" TargetMode="External"/><Relationship Id="rId1237" Type="http://schemas.openxmlformats.org/officeDocument/2006/relationships/hyperlink" Target="https://www.dst.dk/extranet/ForskningVariabellister/PSYK_SKSOPR%20-%20Landspatientregistret%20psykiatri%20-%20oplysninger%20om%20operationer.html" TargetMode="External"/><Relationship Id="rId1444" Type="http://schemas.openxmlformats.org/officeDocument/2006/relationships/hyperlink" Target="https://www.dst.dk/extranet/ForskningVariabellister/PSYK_SKSOPR%20-%20Landspatientregistret%20psykiatri%20-%20oplysninger%20om%20operationer.html" TargetMode="External"/><Relationship Id="rId1651" Type="http://schemas.openxmlformats.org/officeDocument/2006/relationships/hyperlink" Target="https://www.dst.dk/extranet/ForskningVariabellister/PSYK_SKSOPR%20-%20Landspatientregistret%20psykiatri%20-%20oplysninger%20om%20operationer.html" TargetMode="External"/><Relationship Id="rId1889" Type="http://schemas.openxmlformats.org/officeDocument/2006/relationships/hyperlink" Target="https://www.dst.dk/extranet/ForskningVariabellister/PSYK_SKSOPR%20-%20Landspatientregistret%20psykiatri%20-%20oplysninger%20om%20operationer.html" TargetMode="External"/><Relationship Id="rId1304" Type="http://schemas.openxmlformats.org/officeDocument/2006/relationships/hyperlink" Target="https://www.dst.dk/extranet/ForskningVariabellister/PSYK_SKSOPR%20-%20Landspatientregistret%20psykiatri%20-%20oplysninger%20om%20operationer.html" TargetMode="External"/><Relationship Id="rId1511" Type="http://schemas.openxmlformats.org/officeDocument/2006/relationships/hyperlink" Target="https://www.dst.dk/extranet/ForskningVariabellister/PSYK_SKSOPR%20-%20Landspatientregistret%20psykiatri%20-%20oplysninger%20om%20operationer.html" TargetMode="External"/><Relationship Id="rId1749" Type="http://schemas.openxmlformats.org/officeDocument/2006/relationships/hyperlink" Target="https://www.dst.dk/extranet/ForskningVariabellister/PSYK_SKSOPR%20-%20Landspatientregistret%20psykiatri%20-%20oplysninger%20om%20operationer.html" TargetMode="External"/><Relationship Id="rId1956" Type="http://schemas.openxmlformats.org/officeDocument/2006/relationships/hyperlink" Target="https://www.dst.dk/extranet/ForskningVariabellister/PSYK_SKSOPR%20-%20Landspatientregistret%20psykiatri%20-%20oplysninger%20om%20operationer.html" TargetMode="External"/><Relationship Id="rId1609" Type="http://schemas.openxmlformats.org/officeDocument/2006/relationships/hyperlink" Target="https://www.dst.dk/extranet/ForskningVariabellister/PSYK_SKSOPR%20-%20Landspatientregistret%20psykiatri%20-%20oplysninger%20om%20operationer.html" TargetMode="External"/><Relationship Id="rId1816" Type="http://schemas.openxmlformats.org/officeDocument/2006/relationships/hyperlink" Target="https://www.dst.dk/extranet/ForskningVariabellister/PSYK_SKSOPR%20-%20Landspatientregistret%20psykiatri%20-%20oplysninger%20om%20operationer.html" TargetMode="External"/><Relationship Id="rId10" Type="http://schemas.openxmlformats.org/officeDocument/2006/relationships/hyperlink" Target="http://dst.dk/extranet/ForskningVariabellister/KOTRE%20-%20Komprimeret%20elevregister%20%28KOMP3%29.html" TargetMode="External"/><Relationship Id="rId397" Type="http://schemas.openxmlformats.org/officeDocument/2006/relationships/hyperlink" Target="https://www.dst.dk/extranet/ForskningVariabellister/PSYK_SKSOPR%20-%20Landspatientregistret%20psykiatri%20-%20oplysninger%20om%20operationer.html" TargetMode="External"/><Relationship Id="rId2078" Type="http://schemas.openxmlformats.org/officeDocument/2006/relationships/hyperlink" Target="https://www.dst.dk/extranet/ForskningVariabellister/PSYK_SKSOPR%20-%20Landspatientregistret%20psykiatri%20-%20oplysninger%20om%20operationer.html" TargetMode="External"/><Relationship Id="rId257" Type="http://schemas.openxmlformats.org/officeDocument/2006/relationships/hyperlink" Target="https://www.dst.dk/extranet/ForskningVariabellister/PSYK_SKSOPR%20-%20Landspatientregistret%20psykiatri%20-%20oplysninger%20om%20operationer.html" TargetMode="External"/><Relationship Id="rId464" Type="http://schemas.openxmlformats.org/officeDocument/2006/relationships/hyperlink" Target="https://www.dst.dk/extranet/ForskningVariabellister/PSYK_SKSOPR%20-%20Landspatientregistret%20psykiatri%20-%20oplysninger%20om%20operationer.html" TargetMode="External"/><Relationship Id="rId1094" Type="http://schemas.openxmlformats.org/officeDocument/2006/relationships/hyperlink" Target="https://www.dst.dk/extranet/ForskningVariabellister/PSYK_SKSOPR%20-%20Landspatientregistret%20psykiatri%20-%20oplysninger%20om%20operationer.html" TargetMode="External"/><Relationship Id="rId117" Type="http://schemas.openxmlformats.org/officeDocument/2006/relationships/hyperlink" Target="https://www.dst.dk/extranet/ForskningVariabellister/PSYK_SKSOPR%20-%20Landspatientregistret%20psykiatri%20-%20oplysninger%20om%20operationer.html" TargetMode="External"/><Relationship Id="rId671" Type="http://schemas.openxmlformats.org/officeDocument/2006/relationships/hyperlink" Target="https://www.dst.dk/extranet/ForskningVariabellister/PSYK_SKSOPR%20-%20Landspatientregistret%20psykiatri%20-%20oplysninger%20om%20operationer.html" TargetMode="External"/><Relationship Id="rId769" Type="http://schemas.openxmlformats.org/officeDocument/2006/relationships/hyperlink" Target="https://www.dst.dk/extranet/ForskningVariabellister/PSYK_SKSOPR%20-%20Landspatientregistret%20psykiatri%20-%20oplysninger%20om%20operationer.html" TargetMode="External"/><Relationship Id="rId976" Type="http://schemas.openxmlformats.org/officeDocument/2006/relationships/hyperlink" Target="https://www.dst.dk/extranet/ForskningVariabellister/PSYK_SKSOPR%20-%20Landspatientregistret%20psykiatri%20-%20oplysninger%20om%20operationer.html" TargetMode="External"/><Relationship Id="rId1399" Type="http://schemas.openxmlformats.org/officeDocument/2006/relationships/hyperlink" Target="https://www.dst.dk/extranet/ForskningVariabellister/PSYK_SKSOPR%20-%20Landspatientregistret%20psykiatri%20-%20oplysninger%20om%20operationer.html" TargetMode="External"/><Relationship Id="rId324" Type="http://schemas.openxmlformats.org/officeDocument/2006/relationships/hyperlink" Target="https://www.dst.dk/extranet/ForskningVariabellister/PSYK_SKSOPR%20-%20Landspatientregistret%20psykiatri%20-%20oplysninger%20om%20operationer.html" TargetMode="External"/><Relationship Id="rId531" Type="http://schemas.openxmlformats.org/officeDocument/2006/relationships/hyperlink" Target="https://www.dst.dk/extranet/ForskningVariabellister/PSYK_SKSOPR%20-%20Landspatientregistret%20psykiatri%20-%20oplysninger%20om%20operationer.html" TargetMode="External"/><Relationship Id="rId629" Type="http://schemas.openxmlformats.org/officeDocument/2006/relationships/hyperlink" Target="https://www.dst.dk/extranet/ForskningVariabellister/PSYK_SKSOPR%20-%20Landspatientregistret%20psykiatri%20-%20oplysninger%20om%20operationer.html" TargetMode="External"/><Relationship Id="rId1161" Type="http://schemas.openxmlformats.org/officeDocument/2006/relationships/hyperlink" Target="https://www.dst.dk/extranet/ForskningVariabellister/PSYK_SKSOPR%20-%20Landspatientregistret%20psykiatri%20-%20oplysninger%20om%20operationer.html" TargetMode="External"/><Relationship Id="rId1259" Type="http://schemas.openxmlformats.org/officeDocument/2006/relationships/hyperlink" Target="https://www.dst.dk/extranet/ForskningVariabellister/PSYK_SKSOPR%20-%20Landspatientregistret%20psykiatri%20-%20oplysninger%20om%20operationer.html" TargetMode="External"/><Relationship Id="rId1466" Type="http://schemas.openxmlformats.org/officeDocument/2006/relationships/hyperlink" Target="https://www.dst.dk/extranet/ForskningVariabellister/PSYK_SKSOPR%20-%20Landspatientregistret%20psykiatri%20-%20oplysninger%20om%20operationer.html" TargetMode="External"/><Relationship Id="rId2005" Type="http://schemas.openxmlformats.org/officeDocument/2006/relationships/hyperlink" Target="https://www.dst.dk/extranet/ForskningVariabellister/PSYK_SKSOPR%20-%20Landspatientregistret%20psykiatri%20-%20oplysninger%20om%20operationer.html" TargetMode="External"/><Relationship Id="rId836" Type="http://schemas.openxmlformats.org/officeDocument/2006/relationships/hyperlink" Target="https://www.dst.dk/extranet/ForskningVariabellister/PSYK_SKSOPR%20-%20Landspatientregistret%20psykiatri%20-%20oplysninger%20om%20operationer.html" TargetMode="External"/><Relationship Id="rId1021" Type="http://schemas.openxmlformats.org/officeDocument/2006/relationships/hyperlink" Target="https://www.dst.dk/extranet/ForskningVariabellister/PSYK_SKSOPR%20-%20Landspatientregistret%20psykiatri%20-%20oplysninger%20om%20operationer.html" TargetMode="External"/><Relationship Id="rId1119" Type="http://schemas.openxmlformats.org/officeDocument/2006/relationships/hyperlink" Target="https://www.dst.dk/extranet/ForskningVariabellister/PSYK_SKSOPR%20-%20Landspatientregistret%20psykiatri%20-%20oplysninger%20om%20operationer.html" TargetMode="External"/><Relationship Id="rId1673" Type="http://schemas.openxmlformats.org/officeDocument/2006/relationships/hyperlink" Target="https://www.dst.dk/extranet/ForskningVariabellister/PSYK_SKSOPR%20-%20Landspatientregistret%20psykiatri%20-%20oplysninger%20om%20operationer.html" TargetMode="External"/><Relationship Id="rId1880" Type="http://schemas.openxmlformats.org/officeDocument/2006/relationships/hyperlink" Target="https://www.dst.dk/extranet/ForskningVariabellister/PSYK_SKSOPR%20-%20Landspatientregistret%20psykiatri%20-%20oplysninger%20om%20operationer.html" TargetMode="External"/><Relationship Id="rId1978" Type="http://schemas.openxmlformats.org/officeDocument/2006/relationships/hyperlink" Target="https://www.dst.dk/extranet/ForskningVariabellister/PSYK_SKSOPR%20-%20Landspatientregistret%20psykiatri%20-%20oplysninger%20om%20operationer.html" TargetMode="External"/><Relationship Id="rId903" Type="http://schemas.openxmlformats.org/officeDocument/2006/relationships/hyperlink" Target="https://www.dst.dk/extranet/ForskningVariabellister/PSYK_SKSOPR%20-%20Landspatientregistret%20psykiatri%20-%20oplysninger%20om%20operationer.html" TargetMode="External"/><Relationship Id="rId1326" Type="http://schemas.openxmlformats.org/officeDocument/2006/relationships/hyperlink" Target="https://www.dst.dk/extranet/ForskningVariabellister/PSYK_SKSOPR%20-%20Landspatientregistret%20psykiatri%20-%20oplysninger%20om%20operationer.html" TargetMode="External"/><Relationship Id="rId1533" Type="http://schemas.openxmlformats.org/officeDocument/2006/relationships/hyperlink" Target="https://www.dst.dk/extranet/ForskningVariabellister/PSYK_SKSOPR%20-%20Landspatientregistret%20psykiatri%20-%20oplysninger%20om%20operationer.html" TargetMode="External"/><Relationship Id="rId1740" Type="http://schemas.openxmlformats.org/officeDocument/2006/relationships/hyperlink" Target="https://www.dst.dk/extranet/ForskningVariabellister/PSYK_SKSOPR%20-%20Landspatientregistret%20psykiatri%20-%20oplysninger%20om%20operationer.html" TargetMode="External"/><Relationship Id="rId32" Type="http://schemas.openxmlformats.org/officeDocument/2006/relationships/hyperlink" Target="http://dst.dk/extranet/ForskningVariabellister/EJVK%20-%20Ejendomsvurderinger.html" TargetMode="External"/><Relationship Id="rId1600" Type="http://schemas.openxmlformats.org/officeDocument/2006/relationships/hyperlink" Target="https://www.dst.dk/extranet/ForskningVariabellister/PSYK_SKSOPR%20-%20Landspatientregistret%20psykiatri%20-%20oplysninger%20om%20operationer.html" TargetMode="External"/><Relationship Id="rId1838" Type="http://schemas.openxmlformats.org/officeDocument/2006/relationships/hyperlink" Target="https://www.dst.dk/extranet/ForskningVariabellister/PSYK_SKSOPR%20-%20Landspatientregistret%20psykiatri%20-%20oplysninger%20om%20operationer.html" TargetMode="External"/><Relationship Id="rId181" Type="http://schemas.openxmlformats.org/officeDocument/2006/relationships/hyperlink" Target="https://www.dst.dk/extranet/ForskningVariabellister/PSYK_SKSOPR%20-%20Landspatientregistret%20psykiatri%20-%20oplysninger%20om%20operationer.html" TargetMode="External"/><Relationship Id="rId1905" Type="http://schemas.openxmlformats.org/officeDocument/2006/relationships/hyperlink" Target="https://www.dst.dk/extranet/ForskningVariabellister/PSYK_SKSOPR%20-%20Landspatientregistret%20psykiatri%20-%20oplysninger%20om%20operationer.html" TargetMode="External"/><Relationship Id="rId279" Type="http://schemas.openxmlformats.org/officeDocument/2006/relationships/hyperlink" Target="https://www.dst.dk/extranet/ForskningVariabellister/PSYK_SKSOPR%20-%20Landspatientregistret%20psykiatri%20-%20oplysninger%20om%20operationer.html" TargetMode="External"/><Relationship Id="rId486" Type="http://schemas.openxmlformats.org/officeDocument/2006/relationships/hyperlink" Target="https://www.dst.dk/extranet/ForskningVariabellister/PSYK_SKSOPR%20-%20Landspatientregistret%20psykiatri%20-%20oplysninger%20om%20operationer.html" TargetMode="External"/><Relationship Id="rId693" Type="http://schemas.openxmlformats.org/officeDocument/2006/relationships/hyperlink" Target="https://www.dst.dk/extranet/ForskningVariabellister/PSYK_SKSOPR%20-%20Landspatientregistret%20psykiatri%20-%20oplysninger%20om%20operationer.html" TargetMode="External"/><Relationship Id="rId139" Type="http://schemas.openxmlformats.org/officeDocument/2006/relationships/hyperlink" Target="https://www.dst.dk/extranet/ForskningVariabellister/PSYK_SKSOPR%20-%20Landspatientregistret%20psykiatri%20-%20oplysninger%20om%20operationer.html" TargetMode="External"/><Relationship Id="rId346" Type="http://schemas.openxmlformats.org/officeDocument/2006/relationships/hyperlink" Target="https://www.dst.dk/extranet/ForskningVariabellister/PSYK_SKSOPR%20-%20Landspatientregistret%20psykiatri%20-%20oplysninger%20om%20operationer.html" TargetMode="External"/><Relationship Id="rId553" Type="http://schemas.openxmlformats.org/officeDocument/2006/relationships/hyperlink" Target="https://www.dst.dk/extranet/ForskningVariabellister/PSYK_SKSOPR%20-%20Landspatientregistret%20psykiatri%20-%20oplysninger%20om%20operationer.html" TargetMode="External"/><Relationship Id="rId760" Type="http://schemas.openxmlformats.org/officeDocument/2006/relationships/hyperlink" Target="https://www.dst.dk/extranet/ForskningVariabellister/PSYK_SKSOPR%20-%20Landspatientregistret%20psykiatri%20-%20oplysninger%20om%20operationer.html" TargetMode="External"/><Relationship Id="rId998" Type="http://schemas.openxmlformats.org/officeDocument/2006/relationships/hyperlink" Target="https://www.dst.dk/extranet/ForskningVariabellister/PSYK_SKSOPR%20-%20Landspatientregistret%20psykiatri%20-%20oplysninger%20om%20operationer.html" TargetMode="External"/><Relationship Id="rId1183" Type="http://schemas.openxmlformats.org/officeDocument/2006/relationships/hyperlink" Target="https://www.dst.dk/extranet/ForskningVariabellister/PSYK_SKSOPR%20-%20Landspatientregistret%20psykiatri%20-%20oplysninger%20om%20operationer.html" TargetMode="External"/><Relationship Id="rId1390" Type="http://schemas.openxmlformats.org/officeDocument/2006/relationships/hyperlink" Target="https://www.dst.dk/extranet/ForskningVariabellister/PSYK_SKSOPR%20-%20Landspatientregistret%20psykiatri%20-%20oplysninger%20om%20operationer.html" TargetMode="External"/><Relationship Id="rId2027" Type="http://schemas.openxmlformats.org/officeDocument/2006/relationships/hyperlink" Target="https://www.dst.dk/extranet/ForskningVariabellister/PSYK_SKSOPR%20-%20Landspatientregistret%20psykiatri%20-%20oplysninger%20om%20operationer.html" TargetMode="External"/><Relationship Id="rId206" Type="http://schemas.openxmlformats.org/officeDocument/2006/relationships/hyperlink" Target="https://www.dst.dk/extranet/ForskningVariabellister/PSYK_SKSOPR%20-%20Landspatientregistret%20psykiatri%20-%20oplysninger%20om%20operationer.html" TargetMode="External"/><Relationship Id="rId413" Type="http://schemas.openxmlformats.org/officeDocument/2006/relationships/hyperlink" Target="https://www.dst.dk/extranet/ForskningVariabellister/PSYK_SKSOPR%20-%20Landspatientregistret%20psykiatri%20-%20oplysninger%20om%20operationer.html" TargetMode="External"/><Relationship Id="rId858" Type="http://schemas.openxmlformats.org/officeDocument/2006/relationships/hyperlink" Target="https://www.dst.dk/extranet/ForskningVariabellister/PSYK_SKSOPR%20-%20Landspatientregistret%20psykiatri%20-%20oplysninger%20om%20operationer.html" TargetMode="External"/><Relationship Id="rId1043" Type="http://schemas.openxmlformats.org/officeDocument/2006/relationships/hyperlink" Target="https://www.dst.dk/extranet/ForskningVariabellister/PSYK_SKSOPR%20-%20Landspatientregistret%20psykiatri%20-%20oplysninger%20om%20operationer.html" TargetMode="External"/><Relationship Id="rId1488" Type="http://schemas.openxmlformats.org/officeDocument/2006/relationships/hyperlink" Target="https://www.dst.dk/extranet/ForskningVariabellister/PSYK_SKSOPR%20-%20Landspatientregistret%20psykiatri%20-%20oplysninger%20om%20operationer.html" TargetMode="External"/><Relationship Id="rId1695" Type="http://schemas.openxmlformats.org/officeDocument/2006/relationships/hyperlink" Target="https://www.dst.dk/extranet/ForskningVariabellister/PSYK_SKSOPR%20-%20Landspatientregistret%20psykiatri%20-%20oplysninger%20om%20operationer.html" TargetMode="External"/><Relationship Id="rId620" Type="http://schemas.openxmlformats.org/officeDocument/2006/relationships/hyperlink" Target="https://www.dst.dk/extranet/ForskningVariabellister/PSYK_SKSOPR%20-%20Landspatientregistret%20psykiatri%20-%20oplysninger%20om%20operationer.html" TargetMode="External"/><Relationship Id="rId718" Type="http://schemas.openxmlformats.org/officeDocument/2006/relationships/hyperlink" Target="https://www.dst.dk/extranet/ForskningVariabellister/PSYK_SKSOPR%20-%20Landspatientregistret%20psykiatri%20-%20oplysninger%20om%20operationer.html" TargetMode="External"/><Relationship Id="rId925" Type="http://schemas.openxmlformats.org/officeDocument/2006/relationships/hyperlink" Target="https://www.dst.dk/extranet/ForskningVariabellister/PSYK_SKSOPR%20-%20Landspatientregistret%20psykiatri%20-%20oplysninger%20om%20operationer.html" TargetMode="External"/><Relationship Id="rId1250" Type="http://schemas.openxmlformats.org/officeDocument/2006/relationships/hyperlink" Target="https://www.dst.dk/extranet/ForskningVariabellister/PSYK_SKSOPR%20-%20Landspatientregistret%20psykiatri%20-%20oplysninger%20om%20operationer.html" TargetMode="External"/><Relationship Id="rId1348" Type="http://schemas.openxmlformats.org/officeDocument/2006/relationships/hyperlink" Target="https://www.dst.dk/extranet/ForskningVariabellister/PSYK_SKSOPR%20-%20Landspatientregistret%20psykiatri%20-%20oplysninger%20om%20operationer.html" TargetMode="External"/><Relationship Id="rId1555" Type="http://schemas.openxmlformats.org/officeDocument/2006/relationships/hyperlink" Target="https://www.dst.dk/extranet/ForskningVariabellister/PSYK_SKSOPR%20-%20Landspatientregistret%20psykiatri%20-%20oplysninger%20om%20operationer.html" TargetMode="External"/><Relationship Id="rId1762" Type="http://schemas.openxmlformats.org/officeDocument/2006/relationships/hyperlink" Target="https://www.dst.dk/extranet/ForskningVariabellister/PSYK_SKSOPR%20-%20Landspatientregistret%20psykiatri%20-%20oplysninger%20om%20operationer.html" TargetMode="External"/><Relationship Id="rId1110" Type="http://schemas.openxmlformats.org/officeDocument/2006/relationships/hyperlink" Target="https://www.dst.dk/extranet/ForskningVariabellister/PSYK_SKSOPR%20-%20Landspatientregistret%20psykiatri%20-%20oplysninger%20om%20operationer.html" TargetMode="External"/><Relationship Id="rId1208" Type="http://schemas.openxmlformats.org/officeDocument/2006/relationships/hyperlink" Target="https://www.dst.dk/extranet/ForskningVariabellister/PSYK_SKSOPR%20-%20Landspatientregistret%20psykiatri%20-%20oplysninger%20om%20operationer.html" TargetMode="External"/><Relationship Id="rId1415" Type="http://schemas.openxmlformats.org/officeDocument/2006/relationships/hyperlink" Target="https://www.dst.dk/extranet/ForskningVariabellister/PSYK_SKSOPR%20-%20Landspatientregistret%20psykiatri%20-%20oplysninger%20om%20operationer.html" TargetMode="External"/><Relationship Id="rId54" Type="http://schemas.openxmlformats.org/officeDocument/2006/relationships/hyperlink" Target="https://www.dst.dk/extranet/ForskningVariabellister/LPR_F_RESULTATER%20-%20Landspatientregistret%20(LPR3)%20-%20Oplysninger%20om%20obligatorisk%20resultatindberetning.html" TargetMode="External"/><Relationship Id="rId1622" Type="http://schemas.openxmlformats.org/officeDocument/2006/relationships/hyperlink" Target="https://www.dst.dk/extranet/ForskningVariabellister/PSYK_SKSOPR%20-%20Landspatientregistret%20psykiatri%20-%20oplysninger%20om%20operationer.html" TargetMode="External"/><Relationship Id="rId1927" Type="http://schemas.openxmlformats.org/officeDocument/2006/relationships/hyperlink" Target="https://www.dst.dk/extranet/ForskningVariabellister/PSYK_SKSOPR%20-%20Landspatientregistret%20psykiatri%20-%20oplysninger%20om%20operationer.html" TargetMode="External"/><Relationship Id="rId2091" Type="http://schemas.openxmlformats.org/officeDocument/2006/relationships/hyperlink" Target="https://www.dst.dk/extranet/ForskningVariabellister/PSYK_SKSOPR%20-%20Landspatientregistret%20psykiatri%20-%20oplysninger%20om%20operationer.html" TargetMode="External"/><Relationship Id="rId270" Type="http://schemas.openxmlformats.org/officeDocument/2006/relationships/hyperlink" Target="https://www.dst.dk/extranet/ForskningVariabellister/PSYK_SKSOPR%20-%20Landspatientregistret%20psykiatri%20-%20oplysninger%20om%20operationer.html" TargetMode="External"/><Relationship Id="rId130" Type="http://schemas.openxmlformats.org/officeDocument/2006/relationships/hyperlink" Target="https://www.dst.dk/extranet/ForskningVariabellister/PSYK_SKSOPR%20-%20Landspatientregistret%20psykiatri%20-%20oplysninger%20om%20operationer.html" TargetMode="External"/><Relationship Id="rId368" Type="http://schemas.openxmlformats.org/officeDocument/2006/relationships/hyperlink" Target="https://www.dst.dk/extranet/ForskningVariabellister/PSYK_SKSOPR%20-%20Landspatientregistret%20psykiatri%20-%20oplysninger%20om%20operationer.html" TargetMode="External"/><Relationship Id="rId575" Type="http://schemas.openxmlformats.org/officeDocument/2006/relationships/hyperlink" Target="https://www.dst.dk/extranet/ForskningVariabellister/PSYK_SKSOPR%20-%20Landspatientregistret%20psykiatri%20-%20oplysninger%20om%20operationer.html" TargetMode="External"/><Relationship Id="rId782" Type="http://schemas.openxmlformats.org/officeDocument/2006/relationships/hyperlink" Target="https://www.dst.dk/extranet/ForskningVariabellister/PSYK_SKSOPR%20-%20Landspatientregistret%20psykiatri%20-%20oplysninger%20om%20operationer.html" TargetMode="External"/><Relationship Id="rId2049" Type="http://schemas.openxmlformats.org/officeDocument/2006/relationships/hyperlink" Target="https://www.dst.dk/extranet/ForskningVariabellister/PSYK_SKSOPR%20-%20Landspatientregistret%20psykiatri%20-%20oplysninger%20om%20operationer.html" TargetMode="External"/><Relationship Id="rId228" Type="http://schemas.openxmlformats.org/officeDocument/2006/relationships/hyperlink" Target="https://www.dst.dk/extranet/ForskningVariabellister/PSYK_SKSOPR%20-%20Landspatientregistret%20psykiatri%20-%20oplysninger%20om%20operationer.html" TargetMode="External"/><Relationship Id="rId435" Type="http://schemas.openxmlformats.org/officeDocument/2006/relationships/hyperlink" Target="https://www.dst.dk/extranet/ForskningVariabellister/PSYK_SKSOPR%20-%20Landspatientregistret%20psykiatri%20-%20oplysninger%20om%20operationer.html" TargetMode="External"/><Relationship Id="rId642" Type="http://schemas.openxmlformats.org/officeDocument/2006/relationships/hyperlink" Target="https://www.dst.dk/extranet/ForskningVariabellister/PSYK_SKSOPR%20-%20Landspatientregistret%20psykiatri%20-%20oplysninger%20om%20operationer.html" TargetMode="External"/><Relationship Id="rId1065" Type="http://schemas.openxmlformats.org/officeDocument/2006/relationships/hyperlink" Target="https://www.dst.dk/extranet/ForskningVariabellister/PSYK_SKSOPR%20-%20Landspatientregistret%20psykiatri%20-%20oplysninger%20om%20operationer.html" TargetMode="External"/><Relationship Id="rId1272" Type="http://schemas.openxmlformats.org/officeDocument/2006/relationships/hyperlink" Target="https://www.dst.dk/extranet/ForskningVariabellister/PSYK_SKSOPR%20-%20Landspatientregistret%20psykiatri%20-%20oplysninger%20om%20operationer.html" TargetMode="External"/><Relationship Id="rId502" Type="http://schemas.openxmlformats.org/officeDocument/2006/relationships/hyperlink" Target="https://www.dst.dk/extranet/ForskningVariabellister/PSYK_SKSOPR%20-%20Landspatientregistret%20psykiatri%20-%20oplysninger%20om%20operationer.html" TargetMode="External"/><Relationship Id="rId947" Type="http://schemas.openxmlformats.org/officeDocument/2006/relationships/hyperlink" Target="https://www.dst.dk/extranet/ForskningVariabellister/PSYK_SKSOPR%20-%20Landspatientregistret%20psykiatri%20-%20oplysninger%20om%20operationer.html" TargetMode="External"/><Relationship Id="rId1132" Type="http://schemas.openxmlformats.org/officeDocument/2006/relationships/hyperlink" Target="https://www.dst.dk/extranet/ForskningVariabellister/PSYK_SKSOPR%20-%20Landspatientregistret%20psykiatri%20-%20oplysninger%20om%20operationer.html" TargetMode="External"/><Relationship Id="rId1577" Type="http://schemas.openxmlformats.org/officeDocument/2006/relationships/hyperlink" Target="https://www.dst.dk/extranet/ForskningVariabellister/PSYK_SKSOPR%20-%20Landspatientregistret%20psykiatri%20-%20oplysninger%20om%20operationer.html" TargetMode="External"/><Relationship Id="rId1784" Type="http://schemas.openxmlformats.org/officeDocument/2006/relationships/hyperlink" Target="https://www.dst.dk/extranet/ForskningVariabellister/PSYK_SKSOPR%20-%20Landspatientregistret%20psykiatri%20-%20oplysninger%20om%20operationer.html" TargetMode="External"/><Relationship Id="rId1991" Type="http://schemas.openxmlformats.org/officeDocument/2006/relationships/hyperlink" Target="https://www.dst.dk/extranet/ForskningVariabellister/PSYK_SKSOPR%20-%20Landspatientregistret%20psykiatri%20-%20oplysninger%20om%20operationer.html" TargetMode="External"/><Relationship Id="rId76" Type="http://schemas.openxmlformats.org/officeDocument/2006/relationships/hyperlink" Target="https://www.dst.dk/extranet/ForskningVariabellister/PSYK_SKSOPR%20-%20Landspatientregistret%20psykiatri%20-%20oplysninger%20om%20operationer.html" TargetMode="External"/><Relationship Id="rId807" Type="http://schemas.openxmlformats.org/officeDocument/2006/relationships/hyperlink" Target="https://www.dst.dk/extranet/ForskningVariabellister/PSYK_SKSOPR%20-%20Landspatientregistret%20psykiatri%20-%20oplysninger%20om%20operationer.html" TargetMode="External"/><Relationship Id="rId1437" Type="http://schemas.openxmlformats.org/officeDocument/2006/relationships/hyperlink" Target="https://www.dst.dk/extranet/ForskningVariabellister/PSYK_SKSOPR%20-%20Landspatientregistret%20psykiatri%20-%20oplysninger%20om%20operationer.html" TargetMode="External"/><Relationship Id="rId1644" Type="http://schemas.openxmlformats.org/officeDocument/2006/relationships/hyperlink" Target="https://www.dst.dk/extranet/ForskningVariabellister/PSYK_SKSOPR%20-%20Landspatientregistret%20psykiatri%20-%20oplysninger%20om%20operationer.html" TargetMode="External"/><Relationship Id="rId1851" Type="http://schemas.openxmlformats.org/officeDocument/2006/relationships/hyperlink" Target="https://www.dst.dk/extranet/ForskningVariabellister/PSYK_SKSOPR%20-%20Landspatientregistret%20psykiatri%20-%20oplysninger%20om%20operationer.html" TargetMode="External"/><Relationship Id="rId1504" Type="http://schemas.openxmlformats.org/officeDocument/2006/relationships/hyperlink" Target="https://www.dst.dk/extranet/ForskningVariabellister/PSYK_SKSOPR%20-%20Landspatientregistret%20psykiatri%20-%20oplysninger%20om%20operationer.html" TargetMode="External"/><Relationship Id="rId1711" Type="http://schemas.openxmlformats.org/officeDocument/2006/relationships/hyperlink" Target="https://www.dst.dk/extranet/ForskningVariabellister/PSYK_SKSOPR%20-%20Landspatientregistret%20psykiatri%20-%20oplysninger%20om%20operationer.html" TargetMode="External"/><Relationship Id="rId1949" Type="http://schemas.openxmlformats.org/officeDocument/2006/relationships/hyperlink" Target="https://www.dst.dk/extranet/ForskningVariabellister/PSYK_SKSOPR%20-%20Landspatientregistret%20psykiatri%20-%20oplysninger%20om%20operationer.html" TargetMode="External"/><Relationship Id="rId292" Type="http://schemas.openxmlformats.org/officeDocument/2006/relationships/hyperlink" Target="https://www.dst.dk/extranet/ForskningVariabellister/PSYK_SKSOPR%20-%20Landspatientregistret%20psykiatri%20-%20oplysninger%20om%20operationer.html" TargetMode="External"/><Relationship Id="rId1809" Type="http://schemas.openxmlformats.org/officeDocument/2006/relationships/hyperlink" Target="https://www.dst.dk/extranet/ForskningVariabellister/PSYK_SKSOPR%20-%20Landspatientregistret%20psykiatri%20-%20oplysninger%20om%20operationer.html" TargetMode="External"/><Relationship Id="rId597" Type="http://schemas.openxmlformats.org/officeDocument/2006/relationships/hyperlink" Target="https://www.dst.dk/extranet/ForskningVariabellister/PSYK_SKSOPR%20-%20Landspatientregistret%20psykiatri%20-%20oplysninger%20om%20operationer.html" TargetMode="External"/><Relationship Id="rId152" Type="http://schemas.openxmlformats.org/officeDocument/2006/relationships/hyperlink" Target="https://www.dst.dk/extranet/ForskningVariabellister/PSYK_SKSOPR%20-%20Landspatientregistret%20psykiatri%20-%20oplysninger%20om%20operationer.html" TargetMode="External"/><Relationship Id="rId457" Type="http://schemas.openxmlformats.org/officeDocument/2006/relationships/hyperlink" Target="https://www.dst.dk/extranet/ForskningVariabellister/PSYK_SKSOPR%20-%20Landspatientregistret%20psykiatri%20-%20oplysninger%20om%20operationer.html" TargetMode="External"/><Relationship Id="rId1087" Type="http://schemas.openxmlformats.org/officeDocument/2006/relationships/hyperlink" Target="https://www.dst.dk/extranet/ForskningVariabellister/PSYK_SKSOPR%20-%20Landspatientregistret%20psykiatri%20-%20oplysninger%20om%20operationer.html" TargetMode="External"/><Relationship Id="rId1294" Type="http://schemas.openxmlformats.org/officeDocument/2006/relationships/hyperlink" Target="https://www.dst.dk/extranet/ForskningVariabellister/PSYK_SKSOPR%20-%20Landspatientregistret%20psykiatri%20-%20oplysninger%20om%20operationer.html" TargetMode="External"/><Relationship Id="rId2040" Type="http://schemas.openxmlformats.org/officeDocument/2006/relationships/hyperlink" Target="https://www.dst.dk/extranet/ForskningVariabellister/PSYK_SKSOPR%20-%20Landspatientregistret%20psykiatri%20-%20oplysninger%20om%20operationer.html" TargetMode="External"/><Relationship Id="rId664" Type="http://schemas.openxmlformats.org/officeDocument/2006/relationships/hyperlink" Target="https://www.dst.dk/extranet/ForskningVariabellister/PSYK_SKSOPR%20-%20Landspatientregistret%20psykiatri%20-%20oplysninger%20om%20operationer.html" TargetMode="External"/><Relationship Id="rId871" Type="http://schemas.openxmlformats.org/officeDocument/2006/relationships/hyperlink" Target="https://www.dst.dk/extranet/ForskningVariabellister/PSYK_SKSOPR%20-%20Landspatientregistret%20psykiatri%20-%20oplysninger%20om%20operationer.html" TargetMode="External"/><Relationship Id="rId969" Type="http://schemas.openxmlformats.org/officeDocument/2006/relationships/hyperlink" Target="https://www.dst.dk/extranet/ForskningVariabellister/PSYK_SKSOPR%20-%20Landspatientregistret%20psykiatri%20-%20oplysninger%20om%20operationer.html" TargetMode="External"/><Relationship Id="rId1599" Type="http://schemas.openxmlformats.org/officeDocument/2006/relationships/hyperlink" Target="https://www.dst.dk/extranet/ForskningVariabellister/PSYK_SKSOPR%20-%20Landspatientregistret%20psykiatri%20-%20oplysninger%20om%20operationer.html" TargetMode="External"/><Relationship Id="rId317" Type="http://schemas.openxmlformats.org/officeDocument/2006/relationships/hyperlink" Target="https://www.dst.dk/extranet/ForskningVariabellister/PSYK_SKSOPR%20-%20Landspatientregistret%20psykiatri%20-%20oplysninger%20om%20operationer.html" TargetMode="External"/><Relationship Id="rId524" Type="http://schemas.openxmlformats.org/officeDocument/2006/relationships/hyperlink" Target="https://www.dst.dk/extranet/ForskningVariabellister/PSYK_SKSOPR%20-%20Landspatientregistret%20psykiatri%20-%20oplysninger%20om%20operationer.html" TargetMode="External"/><Relationship Id="rId731" Type="http://schemas.openxmlformats.org/officeDocument/2006/relationships/hyperlink" Target="https://www.dst.dk/extranet/ForskningVariabellister/PSYK_SKSOPR%20-%20Landspatientregistret%20psykiatri%20-%20oplysninger%20om%20operationer.html" TargetMode="External"/><Relationship Id="rId1154" Type="http://schemas.openxmlformats.org/officeDocument/2006/relationships/hyperlink" Target="https://www.dst.dk/extranet/ForskningVariabellister/PSYK_SKSOPR%20-%20Landspatientregistret%20psykiatri%20-%20oplysninger%20om%20operationer.html" TargetMode="External"/><Relationship Id="rId1361" Type="http://schemas.openxmlformats.org/officeDocument/2006/relationships/hyperlink" Target="https://www.dst.dk/extranet/ForskningVariabellister/PSYK_SKSOPR%20-%20Landspatientregistret%20psykiatri%20-%20oplysninger%20om%20operationer.html" TargetMode="External"/><Relationship Id="rId1459" Type="http://schemas.openxmlformats.org/officeDocument/2006/relationships/hyperlink" Target="https://www.dst.dk/extranet/ForskningVariabellister/PSYK_SKSOPR%20-%20Landspatientregistret%20psykiatri%20-%20oplysninger%20om%20operationer.html" TargetMode="External"/><Relationship Id="rId98" Type="http://schemas.openxmlformats.org/officeDocument/2006/relationships/hyperlink" Target="https://www.dst.dk/extranet/ForskningVariabellister/PSYK_SKSOPR%20-%20Landspatientregistret%20psykiatri%20-%20oplysninger%20om%20operationer.html" TargetMode="External"/><Relationship Id="rId829" Type="http://schemas.openxmlformats.org/officeDocument/2006/relationships/hyperlink" Target="https://www.dst.dk/extranet/ForskningVariabellister/PSYK_SKSOPR%20-%20Landspatientregistret%20psykiatri%20-%20oplysninger%20om%20operationer.html" TargetMode="External"/><Relationship Id="rId1014" Type="http://schemas.openxmlformats.org/officeDocument/2006/relationships/hyperlink" Target="https://www.dst.dk/extranet/ForskningVariabellister/PSYK_SKSOPR%20-%20Landspatientregistret%20psykiatri%20-%20oplysninger%20om%20operationer.html" TargetMode="External"/><Relationship Id="rId1221" Type="http://schemas.openxmlformats.org/officeDocument/2006/relationships/hyperlink" Target="https://www.dst.dk/extranet/ForskningVariabellister/PSYK_SKSOPR%20-%20Landspatientregistret%20psykiatri%20-%20oplysninger%20om%20operationer.html" TargetMode="External"/><Relationship Id="rId1666" Type="http://schemas.openxmlformats.org/officeDocument/2006/relationships/hyperlink" Target="https://www.dst.dk/extranet/ForskningVariabellister/PSYK_SKSOPR%20-%20Landspatientregistret%20psykiatri%20-%20oplysninger%20om%20operationer.html" TargetMode="External"/><Relationship Id="rId1873" Type="http://schemas.openxmlformats.org/officeDocument/2006/relationships/hyperlink" Target="https://www.dst.dk/extranet/ForskningVariabellister/PSYK_SKSOPR%20-%20Landspatientregistret%20psykiatri%20-%20oplysninger%20om%20operationer.html" TargetMode="External"/><Relationship Id="rId1319" Type="http://schemas.openxmlformats.org/officeDocument/2006/relationships/hyperlink" Target="https://www.dst.dk/extranet/ForskningVariabellister/PSYK_SKSOPR%20-%20Landspatientregistret%20psykiatri%20-%20oplysninger%20om%20operationer.html" TargetMode="External"/><Relationship Id="rId1526" Type="http://schemas.openxmlformats.org/officeDocument/2006/relationships/hyperlink" Target="https://www.dst.dk/extranet/ForskningVariabellister/PSYK_SKSOPR%20-%20Landspatientregistret%20psykiatri%20-%20oplysninger%20om%20operationer.html" TargetMode="External"/><Relationship Id="rId1733" Type="http://schemas.openxmlformats.org/officeDocument/2006/relationships/hyperlink" Target="https://www.dst.dk/extranet/ForskningVariabellister/PSYK_SKSOPR%20-%20Landspatientregistret%20psykiatri%20-%20oplysninger%20om%20operationer.html" TargetMode="External"/><Relationship Id="rId1940" Type="http://schemas.openxmlformats.org/officeDocument/2006/relationships/hyperlink" Target="https://www.dst.dk/extranet/ForskningVariabellister/PSYK_SKSOPR%20-%20Landspatientregistret%20psykiatri%20-%20oplysninger%20om%20operationer.html" TargetMode="External"/><Relationship Id="rId25" Type="http://schemas.openxmlformats.org/officeDocument/2006/relationships/hyperlink" Target="http://dst.dk/extranet/ForskningVariabellister/SGDP%20-%20Sygedagpenge%20-%20sager.html" TargetMode="External"/><Relationship Id="rId1800" Type="http://schemas.openxmlformats.org/officeDocument/2006/relationships/hyperlink" Target="https://www.dst.dk/extranet/ForskningVariabellister/PSYK_SKSOPR%20-%20Landspatientregistret%20psykiatri%20-%20oplysninger%20om%20operationer.html" TargetMode="External"/><Relationship Id="rId174" Type="http://schemas.openxmlformats.org/officeDocument/2006/relationships/hyperlink" Target="https://www.dst.dk/extranet/ForskningVariabellister/PSYK_SKSOPR%20-%20Landspatientregistret%20psykiatri%20-%20oplysninger%20om%20operationer.html" TargetMode="External"/><Relationship Id="rId381" Type="http://schemas.openxmlformats.org/officeDocument/2006/relationships/hyperlink" Target="https://www.dst.dk/extranet/ForskningVariabellister/PSYK_SKSOPR%20-%20Landspatientregistret%20psykiatri%20-%20oplysninger%20om%20operationer.html" TargetMode="External"/><Relationship Id="rId2062" Type="http://schemas.openxmlformats.org/officeDocument/2006/relationships/hyperlink" Target="https://www.dst.dk/extranet/ForskningVariabellister/PSYK_SKSOPR%20-%20Landspatientregistret%20psykiatri%20-%20oplysninger%20om%20operationer.html" TargetMode="External"/><Relationship Id="rId241" Type="http://schemas.openxmlformats.org/officeDocument/2006/relationships/hyperlink" Target="https://www.dst.dk/extranet/ForskningVariabellister/PSYK_SKSOPR%20-%20Landspatientregistret%20psykiatri%20-%20oplysninger%20om%20operationer.html" TargetMode="External"/><Relationship Id="rId479" Type="http://schemas.openxmlformats.org/officeDocument/2006/relationships/hyperlink" Target="https://www.dst.dk/extranet/ForskningVariabellister/PSYK_SKSOPR%20-%20Landspatientregistret%20psykiatri%20-%20oplysninger%20om%20operationer.html" TargetMode="External"/><Relationship Id="rId686" Type="http://schemas.openxmlformats.org/officeDocument/2006/relationships/hyperlink" Target="https://www.dst.dk/extranet/ForskningVariabellister/PSYK_SKSOPR%20-%20Landspatientregistret%20psykiatri%20-%20oplysninger%20om%20operationer.html" TargetMode="External"/><Relationship Id="rId893" Type="http://schemas.openxmlformats.org/officeDocument/2006/relationships/hyperlink" Target="https://www.dst.dk/extranet/ForskningVariabellister/PSYK_SKSOPR%20-%20Landspatientregistret%20psykiatri%20-%20oplysninger%20om%20operationer.html" TargetMode="External"/><Relationship Id="rId339" Type="http://schemas.openxmlformats.org/officeDocument/2006/relationships/hyperlink" Target="https://www.dst.dk/extranet/ForskningVariabellister/PSYK_SKSOPR%20-%20Landspatientregistret%20psykiatri%20-%20oplysninger%20om%20operationer.html" TargetMode="External"/><Relationship Id="rId546" Type="http://schemas.openxmlformats.org/officeDocument/2006/relationships/hyperlink" Target="https://www.dst.dk/extranet/ForskningVariabellister/PSYK_SKSOPR%20-%20Landspatientregistret%20psykiatri%20-%20oplysninger%20om%20operationer.html" TargetMode="External"/><Relationship Id="rId753" Type="http://schemas.openxmlformats.org/officeDocument/2006/relationships/hyperlink" Target="https://www.dst.dk/extranet/ForskningVariabellister/PSYK_SKSOPR%20-%20Landspatientregistret%20psykiatri%20-%20oplysninger%20om%20operationer.html" TargetMode="External"/><Relationship Id="rId1176" Type="http://schemas.openxmlformats.org/officeDocument/2006/relationships/hyperlink" Target="https://www.dst.dk/extranet/ForskningVariabellister/PSYK_SKSOPR%20-%20Landspatientregistret%20psykiatri%20-%20oplysninger%20om%20operationer.html" TargetMode="External"/><Relationship Id="rId1383" Type="http://schemas.openxmlformats.org/officeDocument/2006/relationships/hyperlink" Target="https://www.dst.dk/extranet/ForskningVariabellister/PSYK_SKSOPR%20-%20Landspatientregistret%20psykiatri%20-%20oplysninger%20om%20operationer.html" TargetMode="External"/><Relationship Id="rId101" Type="http://schemas.openxmlformats.org/officeDocument/2006/relationships/hyperlink" Target="https://www.dst.dk/extranet/ForskningVariabellister/PSYK_SKSOPR%20-%20Landspatientregistret%20psykiatri%20-%20oplysninger%20om%20operationer.html" TargetMode="External"/><Relationship Id="rId406" Type="http://schemas.openxmlformats.org/officeDocument/2006/relationships/hyperlink" Target="https://www.dst.dk/extranet/ForskningVariabellister/PSYK_SKSOPR%20-%20Landspatientregistret%20psykiatri%20-%20oplysninger%20om%20operationer.html" TargetMode="External"/><Relationship Id="rId960" Type="http://schemas.openxmlformats.org/officeDocument/2006/relationships/hyperlink" Target="https://www.dst.dk/extranet/ForskningVariabellister/PSYK_SKSOPR%20-%20Landspatientregistret%20psykiatri%20-%20oplysninger%20om%20operationer.html" TargetMode="External"/><Relationship Id="rId1036" Type="http://schemas.openxmlformats.org/officeDocument/2006/relationships/hyperlink" Target="https://www.dst.dk/extranet/ForskningVariabellister/PSYK_SKSOPR%20-%20Landspatientregistret%20psykiatri%20-%20oplysninger%20om%20operationer.html" TargetMode="External"/><Relationship Id="rId1243" Type="http://schemas.openxmlformats.org/officeDocument/2006/relationships/hyperlink" Target="https://www.dst.dk/extranet/ForskningVariabellister/PSYK_SKSOPR%20-%20Landspatientregistret%20psykiatri%20-%20oplysninger%20om%20operationer.html" TargetMode="External"/><Relationship Id="rId1590" Type="http://schemas.openxmlformats.org/officeDocument/2006/relationships/hyperlink" Target="https://www.dst.dk/extranet/ForskningVariabellister/PSYK_SKSOPR%20-%20Landspatientregistret%20psykiatri%20-%20oplysninger%20om%20operationer.html" TargetMode="External"/><Relationship Id="rId1688" Type="http://schemas.openxmlformats.org/officeDocument/2006/relationships/hyperlink" Target="https://www.dst.dk/extranet/ForskningVariabellister/PSYK_SKSOPR%20-%20Landspatientregistret%20psykiatri%20-%20oplysninger%20om%20operationer.html" TargetMode="External"/><Relationship Id="rId1895" Type="http://schemas.openxmlformats.org/officeDocument/2006/relationships/hyperlink" Target="https://www.dst.dk/extranet/ForskningVariabellister/PSYK_SKSOPR%20-%20Landspatientregistret%20psykiatri%20-%20oplysninger%20om%20operationer.html" TargetMode="External"/><Relationship Id="rId613" Type="http://schemas.openxmlformats.org/officeDocument/2006/relationships/hyperlink" Target="https://www.dst.dk/extranet/ForskningVariabellister/PSYK_SKSOPR%20-%20Landspatientregistret%20psykiatri%20-%20oplysninger%20om%20operationer.html" TargetMode="External"/><Relationship Id="rId820" Type="http://schemas.openxmlformats.org/officeDocument/2006/relationships/hyperlink" Target="https://www.dst.dk/extranet/ForskningVariabellister/PSYK_SKSOPR%20-%20Landspatientregistret%20psykiatri%20-%20oplysninger%20om%20operationer.html" TargetMode="External"/><Relationship Id="rId918" Type="http://schemas.openxmlformats.org/officeDocument/2006/relationships/hyperlink" Target="https://www.dst.dk/extranet/ForskningVariabellister/PSYK_SKSOPR%20-%20Landspatientregistret%20psykiatri%20-%20oplysninger%20om%20operationer.html" TargetMode="External"/><Relationship Id="rId1450" Type="http://schemas.openxmlformats.org/officeDocument/2006/relationships/hyperlink" Target="https://www.dst.dk/extranet/ForskningVariabellister/PSYK_SKSOPR%20-%20Landspatientregistret%20psykiatri%20-%20oplysninger%20om%20operationer.html" TargetMode="External"/><Relationship Id="rId1548" Type="http://schemas.openxmlformats.org/officeDocument/2006/relationships/hyperlink" Target="https://www.dst.dk/extranet/ForskningVariabellister/PSYK_SKSOPR%20-%20Landspatientregistret%20psykiatri%20-%20oplysninger%20om%20operationer.html" TargetMode="External"/><Relationship Id="rId1755" Type="http://schemas.openxmlformats.org/officeDocument/2006/relationships/hyperlink" Target="https://www.dst.dk/extranet/ForskningVariabellister/PSYK_SKSOPR%20-%20Landspatientregistret%20psykiatri%20-%20oplysninger%20om%20operationer.html" TargetMode="External"/><Relationship Id="rId1103" Type="http://schemas.openxmlformats.org/officeDocument/2006/relationships/hyperlink" Target="https://www.dst.dk/extranet/ForskningVariabellister/PSYK_SKSOPR%20-%20Landspatientregistret%20psykiatri%20-%20oplysninger%20om%20operationer.html" TargetMode="External"/><Relationship Id="rId1310" Type="http://schemas.openxmlformats.org/officeDocument/2006/relationships/hyperlink" Target="https://www.dst.dk/extranet/ForskningVariabellister/PSYK_SKSOPR%20-%20Landspatientregistret%20psykiatri%20-%20oplysninger%20om%20operationer.html" TargetMode="External"/><Relationship Id="rId1408" Type="http://schemas.openxmlformats.org/officeDocument/2006/relationships/hyperlink" Target="https://www.dst.dk/extranet/ForskningVariabellister/PSYK_SKSOPR%20-%20Landspatientregistret%20psykiatri%20-%20oplysninger%20om%20operationer.html" TargetMode="External"/><Relationship Id="rId1962" Type="http://schemas.openxmlformats.org/officeDocument/2006/relationships/hyperlink" Target="https://www.dst.dk/extranet/ForskningVariabellister/PSYK_SKSOPR%20-%20Landspatientregistret%20psykiatri%20-%20oplysninger%20om%20operationer.html" TargetMode="External"/><Relationship Id="rId47" Type="http://schemas.openxmlformats.org/officeDocument/2006/relationships/hyperlink" Target="https://www.dst.dk/extranet/ForskningVariabellister/LPR_F_MORBARNFORLOEB%20-%20Landspatientregistret%20(LPR3)%20-%20Oplysninger%20om%20mor%20og%20barns%20forl%C3%B8b.html" TargetMode="External"/><Relationship Id="rId1615" Type="http://schemas.openxmlformats.org/officeDocument/2006/relationships/hyperlink" Target="https://www.dst.dk/extranet/ForskningVariabellister/PSYK_SKSOPR%20-%20Landspatientregistret%20psykiatri%20-%20oplysninger%20om%20operationer.html" TargetMode="External"/><Relationship Id="rId1822" Type="http://schemas.openxmlformats.org/officeDocument/2006/relationships/hyperlink" Target="https://www.dst.dk/extranet/ForskningVariabellister/PSYK_SKSOPR%20-%20Landspatientregistret%20psykiatri%20-%20oplysninger%20om%20operationer.html" TargetMode="External"/><Relationship Id="rId196" Type="http://schemas.openxmlformats.org/officeDocument/2006/relationships/hyperlink" Target="https://www.dst.dk/extranet/ForskningVariabellister/PSYK_SKSOPR%20-%20Landspatientregistret%20psykiatri%20-%20oplysninger%20om%20operationer.html" TargetMode="External"/><Relationship Id="rId2084" Type="http://schemas.openxmlformats.org/officeDocument/2006/relationships/hyperlink" Target="https://www.dst.dk/extranet/ForskningVariabellister/PSYK_SKSOPR%20-%20Landspatientregistret%20psykiatri%20-%20oplysninger%20om%20operationer.html" TargetMode="External"/><Relationship Id="rId263" Type="http://schemas.openxmlformats.org/officeDocument/2006/relationships/hyperlink" Target="https://www.dst.dk/extranet/ForskningVariabellister/PSYK_SKSOPR%20-%20Landspatientregistret%20psykiatri%20-%20oplysninger%20om%20operationer.html" TargetMode="External"/><Relationship Id="rId470" Type="http://schemas.openxmlformats.org/officeDocument/2006/relationships/hyperlink" Target="https://www.dst.dk/extranet/ForskningVariabellister/PSYK_SKSOPR%20-%20Landspatientregistret%20psykiatri%20-%20oplysninger%20om%20operationer.html" TargetMode="External"/><Relationship Id="rId123" Type="http://schemas.openxmlformats.org/officeDocument/2006/relationships/hyperlink" Target="https://www.dst.dk/extranet/ForskningVariabellister/PSYK_SKSOPR%20-%20Landspatientregistret%20psykiatri%20-%20oplysninger%20om%20operationer.html" TargetMode="External"/><Relationship Id="rId330" Type="http://schemas.openxmlformats.org/officeDocument/2006/relationships/hyperlink" Target="https://www.dst.dk/extranet/ForskningVariabellister/PSYK_SKSOPR%20-%20Landspatientregistret%20psykiatri%20-%20oplysninger%20om%20operationer.html" TargetMode="External"/><Relationship Id="rId568" Type="http://schemas.openxmlformats.org/officeDocument/2006/relationships/hyperlink" Target="https://www.dst.dk/extranet/ForskningVariabellister/PSYK_SKSOPR%20-%20Landspatientregistret%20psykiatri%20-%20oplysninger%20om%20operationer.html" TargetMode="External"/><Relationship Id="rId775" Type="http://schemas.openxmlformats.org/officeDocument/2006/relationships/hyperlink" Target="https://www.dst.dk/extranet/ForskningVariabellister/PSYK_SKSOPR%20-%20Landspatientregistret%20psykiatri%20-%20oplysninger%20om%20operationer.html" TargetMode="External"/><Relationship Id="rId982" Type="http://schemas.openxmlformats.org/officeDocument/2006/relationships/hyperlink" Target="https://www.dst.dk/extranet/ForskningVariabellister/PSYK_SKSOPR%20-%20Landspatientregistret%20psykiatri%20-%20oplysninger%20om%20operationer.html" TargetMode="External"/><Relationship Id="rId1198" Type="http://schemas.openxmlformats.org/officeDocument/2006/relationships/hyperlink" Target="https://www.dst.dk/extranet/ForskningVariabellister/PSYK_SKSOPR%20-%20Landspatientregistret%20psykiatri%20-%20oplysninger%20om%20operationer.html" TargetMode="External"/><Relationship Id="rId2011" Type="http://schemas.openxmlformats.org/officeDocument/2006/relationships/hyperlink" Target="https://www.dst.dk/extranet/ForskningVariabellister/PSYK_SKSOPR%20-%20Landspatientregistret%20psykiatri%20-%20oplysninger%20om%20operationer.html" TargetMode="External"/><Relationship Id="rId428" Type="http://schemas.openxmlformats.org/officeDocument/2006/relationships/hyperlink" Target="https://www.dst.dk/extranet/ForskningVariabellister/PSYK_SKSOPR%20-%20Landspatientregistret%20psykiatri%20-%20oplysninger%20om%20operationer.html" TargetMode="External"/><Relationship Id="rId635" Type="http://schemas.openxmlformats.org/officeDocument/2006/relationships/hyperlink" Target="https://www.dst.dk/extranet/ForskningVariabellister/PSYK_SKSOPR%20-%20Landspatientregistret%20psykiatri%20-%20oplysninger%20om%20operationer.html" TargetMode="External"/><Relationship Id="rId842" Type="http://schemas.openxmlformats.org/officeDocument/2006/relationships/hyperlink" Target="https://www.dst.dk/extranet/ForskningVariabellister/PSYK_SKSOPR%20-%20Landspatientregistret%20psykiatri%20-%20oplysninger%20om%20operationer.html" TargetMode="External"/><Relationship Id="rId1058" Type="http://schemas.openxmlformats.org/officeDocument/2006/relationships/hyperlink" Target="https://www.dst.dk/extranet/ForskningVariabellister/PSYK_SKSOPR%20-%20Landspatientregistret%20psykiatri%20-%20oplysninger%20om%20operationer.html" TargetMode="External"/><Relationship Id="rId1265" Type="http://schemas.openxmlformats.org/officeDocument/2006/relationships/hyperlink" Target="https://www.dst.dk/extranet/ForskningVariabellister/PSYK_SKSOPR%20-%20Landspatientregistret%20psykiatri%20-%20oplysninger%20om%20operationer.html" TargetMode="External"/><Relationship Id="rId1472" Type="http://schemas.openxmlformats.org/officeDocument/2006/relationships/hyperlink" Target="https://www.dst.dk/extranet/ForskningVariabellister/PSYK_SKSOPR%20-%20Landspatientregistret%20psykiatri%20-%20oplysninger%20om%20operationer.html" TargetMode="External"/><Relationship Id="rId2109" Type="http://schemas.openxmlformats.org/officeDocument/2006/relationships/hyperlink" Target="https://www.dst.dk/extranet/ForskningVariabellister/PSYK_SKSOPR%20-%20Landspatientregistret%20psykiatri%20-%20oplysninger%20om%20operationer.html" TargetMode="External"/><Relationship Id="rId702" Type="http://schemas.openxmlformats.org/officeDocument/2006/relationships/hyperlink" Target="https://www.dst.dk/extranet/ForskningVariabellister/PSYK_SKSOPR%20-%20Landspatientregistret%20psykiatri%20-%20oplysninger%20om%20operationer.html" TargetMode="External"/><Relationship Id="rId1125" Type="http://schemas.openxmlformats.org/officeDocument/2006/relationships/hyperlink" Target="https://www.dst.dk/extranet/ForskningVariabellister/PSYK_SKSOPR%20-%20Landspatientregistret%20psykiatri%20-%20oplysninger%20om%20operationer.html" TargetMode="External"/><Relationship Id="rId1332" Type="http://schemas.openxmlformats.org/officeDocument/2006/relationships/hyperlink" Target="https://www.dst.dk/extranet/ForskningVariabellister/PSYK_SKSOPR%20-%20Landspatientregistret%20psykiatri%20-%20oplysninger%20om%20operationer.html" TargetMode="External"/><Relationship Id="rId1777" Type="http://schemas.openxmlformats.org/officeDocument/2006/relationships/hyperlink" Target="https://www.dst.dk/extranet/ForskningVariabellister/PSYK_SKSOPR%20-%20Landspatientregistret%20psykiatri%20-%20oplysninger%20om%20operationer.html" TargetMode="External"/><Relationship Id="rId1984" Type="http://schemas.openxmlformats.org/officeDocument/2006/relationships/hyperlink" Target="https://www.dst.dk/extranet/ForskningVariabellister/PSYK_SKSOPR%20-%20Landspatientregistret%20psykiatri%20-%20oplysninger%20om%20operationer.html" TargetMode="External"/><Relationship Id="rId69" Type="http://schemas.openxmlformats.org/officeDocument/2006/relationships/hyperlink" Target="https://www.dst.dk/extranet/ForskningVariabellister/PSYK_SKSOPR%20-%20Landspatientregistret%20psykiatri%20-%20oplysninger%20om%20operationer.html" TargetMode="External"/><Relationship Id="rId1637" Type="http://schemas.openxmlformats.org/officeDocument/2006/relationships/hyperlink" Target="https://www.dst.dk/extranet/ForskningVariabellister/PSYK_SKSOPR%20-%20Landspatientregistret%20psykiatri%20-%20oplysninger%20om%20operationer.html" TargetMode="External"/><Relationship Id="rId1844" Type="http://schemas.openxmlformats.org/officeDocument/2006/relationships/hyperlink" Target="https://www.dst.dk/extranet/ForskningVariabellister/PSYK_SKSOPR%20-%20Landspatientregistret%20psykiatri%20-%20oplysninger%20om%20operationer.html" TargetMode="External"/><Relationship Id="rId1704" Type="http://schemas.openxmlformats.org/officeDocument/2006/relationships/hyperlink" Target="https://www.dst.dk/extranet/ForskningVariabellister/PSYK_SKSOPR%20-%20Landspatientregistret%20psykiatri%20-%20oplysninger%20om%20operationer.html" TargetMode="External"/><Relationship Id="rId285" Type="http://schemas.openxmlformats.org/officeDocument/2006/relationships/hyperlink" Target="https://www.dst.dk/extranet/ForskningVariabellister/PSYK_SKSOPR%20-%20Landspatientregistret%20psykiatri%20-%20oplysninger%20om%20operationer.html" TargetMode="External"/><Relationship Id="rId1911" Type="http://schemas.openxmlformats.org/officeDocument/2006/relationships/hyperlink" Target="https://www.dst.dk/extranet/ForskningVariabellister/PSYK_SKSOPR%20-%20Landspatientregistret%20psykiatri%20-%20oplysninger%20om%20operationer.html" TargetMode="External"/><Relationship Id="rId492" Type="http://schemas.openxmlformats.org/officeDocument/2006/relationships/hyperlink" Target="https://www.dst.dk/extranet/ForskningVariabellister/PSYK_SKSOPR%20-%20Landspatientregistret%20psykiatri%20-%20oplysninger%20om%20operationer.html" TargetMode="External"/><Relationship Id="rId797" Type="http://schemas.openxmlformats.org/officeDocument/2006/relationships/hyperlink" Target="https://www.dst.dk/extranet/ForskningVariabellister/PSYK_SKSOPR%20-%20Landspatientregistret%20psykiatri%20-%20oplysninger%20om%20operationer.html" TargetMode="External"/><Relationship Id="rId145" Type="http://schemas.openxmlformats.org/officeDocument/2006/relationships/hyperlink" Target="https://www.dst.dk/extranet/ForskningVariabellister/PSYK_SKSOPR%20-%20Landspatientregistret%20psykiatri%20-%20oplysninger%20om%20operationer.html" TargetMode="External"/><Relationship Id="rId352" Type="http://schemas.openxmlformats.org/officeDocument/2006/relationships/hyperlink" Target="https://www.dst.dk/extranet/ForskningVariabellister/PSYK_SKSOPR%20-%20Landspatientregistret%20psykiatri%20-%20oplysninger%20om%20operationer.html" TargetMode="External"/><Relationship Id="rId1287" Type="http://schemas.openxmlformats.org/officeDocument/2006/relationships/hyperlink" Target="https://www.dst.dk/extranet/ForskningVariabellister/PSYK_SKSOPR%20-%20Landspatientregistret%20psykiatri%20-%20oplysninger%20om%20operationer.html" TargetMode="External"/><Relationship Id="rId2033" Type="http://schemas.openxmlformats.org/officeDocument/2006/relationships/hyperlink" Target="https://www.dst.dk/extranet/ForskningVariabellister/PSYK_SKSOPR%20-%20Landspatientregistret%20psykiatri%20-%20oplysninger%20om%20operationer.html" TargetMode="External"/><Relationship Id="rId212" Type="http://schemas.openxmlformats.org/officeDocument/2006/relationships/hyperlink" Target="https://www.dst.dk/extranet/ForskningVariabellister/PSYK_SKSOPR%20-%20Landspatientregistret%20psykiatri%20-%20oplysninger%20om%20operationer.html" TargetMode="External"/><Relationship Id="rId657" Type="http://schemas.openxmlformats.org/officeDocument/2006/relationships/hyperlink" Target="https://www.dst.dk/extranet/ForskningVariabellister/PSYK_SKSOPR%20-%20Landspatientregistret%20psykiatri%20-%20oplysninger%20om%20operationer.html" TargetMode="External"/><Relationship Id="rId864" Type="http://schemas.openxmlformats.org/officeDocument/2006/relationships/hyperlink" Target="https://www.dst.dk/extranet/ForskningVariabellister/PSYK_SKSOPR%20-%20Landspatientregistret%20psykiatri%20-%20oplysninger%20om%20operationer.html" TargetMode="External"/><Relationship Id="rId1494" Type="http://schemas.openxmlformats.org/officeDocument/2006/relationships/hyperlink" Target="https://www.dst.dk/extranet/ForskningVariabellister/PSYK_SKSOPR%20-%20Landspatientregistret%20psykiatri%20-%20oplysninger%20om%20operationer.html" TargetMode="External"/><Relationship Id="rId1799" Type="http://schemas.openxmlformats.org/officeDocument/2006/relationships/hyperlink" Target="https://www.dst.dk/extranet/ForskningVariabellister/PSYK_SKSOPR%20-%20Landspatientregistret%20psykiatri%20-%20oplysninger%20om%20operationer.html" TargetMode="External"/><Relationship Id="rId2100" Type="http://schemas.openxmlformats.org/officeDocument/2006/relationships/hyperlink" Target="https://www.dst.dk/extranet/ForskningVariabellister/PSYK_SKSOPR%20-%20Landspatientregistret%20psykiatri%20-%20oplysninger%20om%20operationer.html" TargetMode="External"/><Relationship Id="rId517" Type="http://schemas.openxmlformats.org/officeDocument/2006/relationships/hyperlink" Target="https://www.dst.dk/extranet/ForskningVariabellister/PSYK_SKSOPR%20-%20Landspatientregistret%20psykiatri%20-%20oplysninger%20om%20operationer.html" TargetMode="External"/><Relationship Id="rId724" Type="http://schemas.openxmlformats.org/officeDocument/2006/relationships/hyperlink" Target="https://www.dst.dk/extranet/ForskningVariabellister/PSYK_SKSOPR%20-%20Landspatientregistret%20psykiatri%20-%20oplysninger%20om%20operationer.html" TargetMode="External"/><Relationship Id="rId931" Type="http://schemas.openxmlformats.org/officeDocument/2006/relationships/hyperlink" Target="https://www.dst.dk/extranet/ForskningVariabellister/PSYK_SKSOPR%20-%20Landspatientregistret%20psykiatri%20-%20oplysninger%20om%20operationer.html" TargetMode="External"/><Relationship Id="rId1147" Type="http://schemas.openxmlformats.org/officeDocument/2006/relationships/hyperlink" Target="https://www.dst.dk/extranet/ForskningVariabellister/PSYK_SKSOPR%20-%20Landspatientregistret%20psykiatri%20-%20oplysninger%20om%20operationer.html" TargetMode="External"/><Relationship Id="rId1354" Type="http://schemas.openxmlformats.org/officeDocument/2006/relationships/hyperlink" Target="https://www.dst.dk/extranet/ForskningVariabellister/PSYK_SKSOPR%20-%20Landspatientregistret%20psykiatri%20-%20oplysninger%20om%20operationer.html" TargetMode="External"/><Relationship Id="rId1561" Type="http://schemas.openxmlformats.org/officeDocument/2006/relationships/hyperlink" Target="https://www.dst.dk/extranet/ForskningVariabellister/PSYK_SKSOPR%20-%20Landspatientregistret%20psykiatri%20-%20oplysninger%20om%20operationer.html" TargetMode="External"/><Relationship Id="rId60" Type="http://schemas.openxmlformats.org/officeDocument/2006/relationships/hyperlink" Target="https://www.dst.dk/extranet/ForskningVariabellister/LPR_F_NYT_HELBREDSFORLOEB%20-%20Landspatientregistret%20(LPR3)%20-%20Oplysninger%20om%20helbredsforl%C3%B8b.html" TargetMode="External"/><Relationship Id="rId1007" Type="http://schemas.openxmlformats.org/officeDocument/2006/relationships/hyperlink" Target="https://www.dst.dk/extranet/ForskningVariabellister/PSYK_SKSOPR%20-%20Landspatientregistret%20psykiatri%20-%20oplysninger%20om%20operationer.html" TargetMode="External"/><Relationship Id="rId1214" Type="http://schemas.openxmlformats.org/officeDocument/2006/relationships/hyperlink" Target="https://www.dst.dk/extranet/ForskningVariabellister/PSYK_SKSOPR%20-%20Landspatientregistret%20psykiatri%20-%20oplysninger%20om%20operationer.html" TargetMode="External"/><Relationship Id="rId1421" Type="http://schemas.openxmlformats.org/officeDocument/2006/relationships/hyperlink" Target="https://www.dst.dk/extranet/ForskningVariabellister/PSYK_SKSOPR%20-%20Landspatientregistret%20psykiatri%20-%20oplysninger%20om%20operationer.html" TargetMode="External"/><Relationship Id="rId1659" Type="http://schemas.openxmlformats.org/officeDocument/2006/relationships/hyperlink" Target="https://www.dst.dk/extranet/ForskningVariabellister/PSYK_SKSOPR%20-%20Landspatientregistret%20psykiatri%20-%20oplysninger%20om%20operationer.html" TargetMode="External"/><Relationship Id="rId1866" Type="http://schemas.openxmlformats.org/officeDocument/2006/relationships/hyperlink" Target="https://www.dst.dk/extranet/ForskningVariabellister/PSYK_SKSOPR%20-%20Landspatientregistret%20psykiatri%20-%20oplysninger%20om%20operationer.html" TargetMode="External"/><Relationship Id="rId1519" Type="http://schemas.openxmlformats.org/officeDocument/2006/relationships/hyperlink" Target="https://www.dst.dk/extranet/ForskningVariabellister/PSYK_SKSOPR%20-%20Landspatientregistret%20psykiatri%20-%20oplysninger%20om%20operationer.html" TargetMode="External"/><Relationship Id="rId1726" Type="http://schemas.openxmlformats.org/officeDocument/2006/relationships/hyperlink" Target="https://www.dst.dk/extranet/ForskningVariabellister/PSYK_SKSOPR%20-%20Landspatientregistret%20psykiatri%20-%20oplysninger%20om%20operationer.html" TargetMode="External"/><Relationship Id="rId1933" Type="http://schemas.openxmlformats.org/officeDocument/2006/relationships/hyperlink" Target="https://www.dst.dk/extranet/ForskningVariabellister/PSYK_SKSOPR%20-%20Landspatientregistret%20psykiatri%20-%20oplysninger%20om%20operationer.html" TargetMode="External"/><Relationship Id="rId18" Type="http://schemas.openxmlformats.org/officeDocument/2006/relationships/hyperlink" Target="http://www.dst.dk/extranet/ForskningVariabellister/RAS%20-%20Registerbaserede%20arbejdsstyrkestatistik.html" TargetMode="External"/><Relationship Id="rId167" Type="http://schemas.openxmlformats.org/officeDocument/2006/relationships/hyperlink" Target="https://www.dst.dk/extranet/ForskningVariabellister/PSYK_SKSOPR%20-%20Landspatientregistret%20psykiatri%20-%20oplysninger%20om%20operationer.html" TargetMode="External"/><Relationship Id="rId374" Type="http://schemas.openxmlformats.org/officeDocument/2006/relationships/hyperlink" Target="https://www.dst.dk/extranet/ForskningVariabellister/PSYK_SKSOPR%20-%20Landspatientregistret%20psykiatri%20-%20oplysninger%20om%20operationer.html" TargetMode="External"/><Relationship Id="rId581" Type="http://schemas.openxmlformats.org/officeDocument/2006/relationships/hyperlink" Target="https://www.dst.dk/extranet/ForskningVariabellister/PSYK_SKSOPR%20-%20Landspatientregistret%20psykiatri%20-%20oplysninger%20om%20operationer.html" TargetMode="External"/><Relationship Id="rId2055" Type="http://schemas.openxmlformats.org/officeDocument/2006/relationships/hyperlink" Target="https://www.dst.dk/extranet/ForskningVariabellister/PSYK_SKSOPR%20-%20Landspatientregistret%20psykiatri%20-%20oplysninger%20om%20operationer.html" TargetMode="External"/><Relationship Id="rId234" Type="http://schemas.openxmlformats.org/officeDocument/2006/relationships/hyperlink" Target="https://www.dst.dk/extranet/ForskningVariabellister/PSYK_SKSOPR%20-%20Landspatientregistret%20psykiatri%20-%20oplysninger%20om%20operationer.html" TargetMode="External"/><Relationship Id="rId679" Type="http://schemas.openxmlformats.org/officeDocument/2006/relationships/hyperlink" Target="https://www.dst.dk/extranet/ForskningVariabellister/PSYK_SKSOPR%20-%20Landspatientregistret%20psykiatri%20-%20oplysninger%20om%20operationer.html" TargetMode="External"/><Relationship Id="rId886" Type="http://schemas.openxmlformats.org/officeDocument/2006/relationships/hyperlink" Target="https://www.dst.dk/extranet/ForskningVariabellister/PSYK_SKSOPR%20-%20Landspatientregistret%20psykiatri%20-%20oplysninger%20om%20operationer.html" TargetMode="External"/><Relationship Id="rId2" Type="http://schemas.openxmlformats.org/officeDocument/2006/relationships/hyperlink" Target="http://www.dst.dk/extranet/ForskningVariabellister/FAFA%20-%20C-Familier.html" TargetMode="External"/><Relationship Id="rId441" Type="http://schemas.openxmlformats.org/officeDocument/2006/relationships/hyperlink" Target="https://www.dst.dk/extranet/ForskningVariabellister/PSYK_SKSOPR%20-%20Landspatientregistret%20psykiatri%20-%20oplysninger%20om%20operationer.html" TargetMode="External"/><Relationship Id="rId539" Type="http://schemas.openxmlformats.org/officeDocument/2006/relationships/hyperlink" Target="https://www.dst.dk/extranet/ForskningVariabellister/PSYK_SKSOPR%20-%20Landspatientregistret%20psykiatri%20-%20oplysninger%20om%20operationer.html" TargetMode="External"/><Relationship Id="rId746" Type="http://schemas.openxmlformats.org/officeDocument/2006/relationships/hyperlink" Target="https://www.dst.dk/extranet/ForskningVariabellister/PSYK_SKSOPR%20-%20Landspatientregistret%20psykiatri%20-%20oplysninger%20om%20operationer.html" TargetMode="External"/><Relationship Id="rId1071" Type="http://schemas.openxmlformats.org/officeDocument/2006/relationships/hyperlink" Target="https://www.dst.dk/extranet/ForskningVariabellister/PSYK_SKSOPR%20-%20Landspatientregistret%20psykiatri%20-%20oplysninger%20om%20operationer.html" TargetMode="External"/><Relationship Id="rId1169" Type="http://schemas.openxmlformats.org/officeDocument/2006/relationships/hyperlink" Target="https://www.dst.dk/extranet/ForskningVariabellister/PSYK_SKSOPR%20-%20Landspatientregistret%20psykiatri%20-%20oplysninger%20om%20operationer.html" TargetMode="External"/><Relationship Id="rId1376" Type="http://schemas.openxmlformats.org/officeDocument/2006/relationships/hyperlink" Target="https://www.dst.dk/extranet/ForskningVariabellister/PSYK_SKSOPR%20-%20Landspatientregistret%20psykiatri%20-%20oplysninger%20om%20operationer.html" TargetMode="External"/><Relationship Id="rId1583" Type="http://schemas.openxmlformats.org/officeDocument/2006/relationships/hyperlink" Target="https://www.dst.dk/extranet/ForskningVariabellister/PSYK_SKSOPR%20-%20Landspatientregistret%20psykiatri%20-%20oplysninger%20om%20operationer.html" TargetMode="External"/><Relationship Id="rId301" Type="http://schemas.openxmlformats.org/officeDocument/2006/relationships/hyperlink" Target="https://www.dst.dk/extranet/ForskningVariabellister/PSYK_SKSOPR%20-%20Landspatientregistret%20psykiatri%20-%20oplysninger%20om%20operationer.html" TargetMode="External"/><Relationship Id="rId953" Type="http://schemas.openxmlformats.org/officeDocument/2006/relationships/hyperlink" Target="https://www.dst.dk/extranet/ForskningVariabellister/PSYK_SKSOPR%20-%20Landspatientregistret%20psykiatri%20-%20oplysninger%20om%20operationer.html" TargetMode="External"/><Relationship Id="rId1029" Type="http://schemas.openxmlformats.org/officeDocument/2006/relationships/hyperlink" Target="https://www.dst.dk/extranet/ForskningVariabellister/PSYK_SKSOPR%20-%20Landspatientregistret%20psykiatri%20-%20oplysninger%20om%20operationer.html" TargetMode="External"/><Relationship Id="rId1236" Type="http://schemas.openxmlformats.org/officeDocument/2006/relationships/hyperlink" Target="https://www.dst.dk/extranet/ForskningVariabellister/PSYK_SKSOPR%20-%20Landspatientregistret%20psykiatri%20-%20oplysninger%20om%20operationer.html" TargetMode="External"/><Relationship Id="rId1790" Type="http://schemas.openxmlformats.org/officeDocument/2006/relationships/hyperlink" Target="https://www.dst.dk/extranet/ForskningVariabellister/PSYK_SKSOPR%20-%20Landspatientregistret%20psykiatri%20-%20oplysninger%20om%20operationer.html" TargetMode="External"/><Relationship Id="rId1888" Type="http://schemas.openxmlformats.org/officeDocument/2006/relationships/hyperlink" Target="https://www.dst.dk/extranet/ForskningVariabellister/PSYK_SKSOPR%20-%20Landspatientregistret%20psykiatri%20-%20oplysninger%20om%20operationer.html" TargetMode="External"/><Relationship Id="rId82" Type="http://schemas.openxmlformats.org/officeDocument/2006/relationships/hyperlink" Target="https://www.dst.dk/extranet/ForskningVariabellister/PSYK_SKSOPR%20-%20Landspatientregistret%20psykiatri%20-%20oplysninger%20om%20operationer.html" TargetMode="External"/><Relationship Id="rId606" Type="http://schemas.openxmlformats.org/officeDocument/2006/relationships/hyperlink" Target="https://www.dst.dk/extranet/ForskningVariabellister/PSYK_SKSOPR%20-%20Landspatientregistret%20psykiatri%20-%20oplysninger%20om%20operationer.html" TargetMode="External"/><Relationship Id="rId813" Type="http://schemas.openxmlformats.org/officeDocument/2006/relationships/hyperlink" Target="https://www.dst.dk/extranet/ForskningVariabellister/PSYK_SKSOPR%20-%20Landspatientregistret%20psykiatri%20-%20oplysninger%20om%20operationer.html" TargetMode="External"/><Relationship Id="rId1443" Type="http://schemas.openxmlformats.org/officeDocument/2006/relationships/hyperlink" Target="https://www.dst.dk/extranet/ForskningVariabellister/PSYK_SKSOPR%20-%20Landspatientregistret%20psykiatri%20-%20oplysninger%20om%20operationer.html" TargetMode="External"/><Relationship Id="rId1650" Type="http://schemas.openxmlformats.org/officeDocument/2006/relationships/hyperlink" Target="https://www.dst.dk/extranet/ForskningVariabellister/PSYK_SKSOPR%20-%20Landspatientregistret%20psykiatri%20-%20oplysninger%20om%20operationer.html" TargetMode="External"/><Relationship Id="rId1748" Type="http://schemas.openxmlformats.org/officeDocument/2006/relationships/hyperlink" Target="https://www.dst.dk/extranet/ForskningVariabellister/PSYK_SKSOPR%20-%20Landspatientregistret%20psykiatri%20-%20oplysninger%20om%20operationer.html" TargetMode="External"/><Relationship Id="rId1303" Type="http://schemas.openxmlformats.org/officeDocument/2006/relationships/hyperlink" Target="https://www.dst.dk/extranet/ForskningVariabellister/PSYK_SKSOPR%20-%20Landspatientregistret%20psykiatri%20-%20oplysninger%20om%20operationer.html" TargetMode="External"/><Relationship Id="rId1510" Type="http://schemas.openxmlformats.org/officeDocument/2006/relationships/hyperlink" Target="https://www.dst.dk/extranet/ForskningVariabellister/PSYK_SKSOPR%20-%20Landspatientregistret%20psykiatri%20-%20oplysninger%20om%20operationer.html" TargetMode="External"/><Relationship Id="rId1955" Type="http://schemas.openxmlformats.org/officeDocument/2006/relationships/hyperlink" Target="https://www.dst.dk/extranet/ForskningVariabellister/PSYK_SKSOPR%20-%20Landspatientregistret%20psykiatri%20-%20oplysninger%20om%20operationer.html" TargetMode="External"/><Relationship Id="rId1608" Type="http://schemas.openxmlformats.org/officeDocument/2006/relationships/hyperlink" Target="https://www.dst.dk/extranet/ForskningVariabellister/PSYK_SKSOPR%20-%20Landspatientregistret%20psykiatri%20-%20oplysninger%20om%20operationer.html" TargetMode="External"/><Relationship Id="rId1815" Type="http://schemas.openxmlformats.org/officeDocument/2006/relationships/hyperlink" Target="https://www.dst.dk/extranet/ForskningVariabellister/PSYK_SKSOPR%20-%20Landspatientregistret%20psykiatri%20-%20oplysninger%20om%20operationer.html" TargetMode="External"/><Relationship Id="rId189" Type="http://schemas.openxmlformats.org/officeDocument/2006/relationships/hyperlink" Target="https://www.dst.dk/extranet/ForskningVariabellister/PSYK_SKSOPR%20-%20Landspatientregistret%20psykiatri%20-%20oplysninger%20om%20operationer.html" TargetMode="External"/><Relationship Id="rId396" Type="http://schemas.openxmlformats.org/officeDocument/2006/relationships/hyperlink" Target="https://www.dst.dk/extranet/ForskningVariabellister/PSYK_SKSOPR%20-%20Landspatientregistret%20psykiatri%20-%20oplysninger%20om%20operationer.html" TargetMode="External"/><Relationship Id="rId2077" Type="http://schemas.openxmlformats.org/officeDocument/2006/relationships/hyperlink" Target="https://www.dst.dk/extranet/ForskningVariabellister/PSYK_SKSOPR%20-%20Landspatientregistret%20psykiatri%20-%20oplysninger%20om%20operationer.html" TargetMode="External"/><Relationship Id="rId256" Type="http://schemas.openxmlformats.org/officeDocument/2006/relationships/hyperlink" Target="https://www.dst.dk/extranet/ForskningVariabellister/PSYK_SKSOPR%20-%20Landspatientregistret%20psykiatri%20-%20oplysninger%20om%20operationer.html" TargetMode="External"/><Relationship Id="rId463" Type="http://schemas.openxmlformats.org/officeDocument/2006/relationships/hyperlink" Target="https://www.dst.dk/extranet/ForskningVariabellister/PSYK_SKSOPR%20-%20Landspatientregistret%20psykiatri%20-%20oplysninger%20om%20operationer.html" TargetMode="External"/><Relationship Id="rId670" Type="http://schemas.openxmlformats.org/officeDocument/2006/relationships/hyperlink" Target="https://www.dst.dk/extranet/ForskningVariabellister/PSYK_SKSOPR%20-%20Landspatientregistret%20psykiatri%20-%20oplysninger%20om%20operationer.html" TargetMode="External"/><Relationship Id="rId1093" Type="http://schemas.openxmlformats.org/officeDocument/2006/relationships/hyperlink" Target="https://www.dst.dk/extranet/ForskningVariabellister/PSYK_SKSOPR%20-%20Landspatientregistret%20psykiatri%20-%20oplysninger%20om%20operationer.html" TargetMode="External"/><Relationship Id="rId116" Type="http://schemas.openxmlformats.org/officeDocument/2006/relationships/hyperlink" Target="https://www.dst.dk/extranet/ForskningVariabellister/PSYK_SKSOPR%20-%20Landspatientregistret%20psykiatri%20-%20oplysninger%20om%20operationer.html" TargetMode="External"/><Relationship Id="rId323" Type="http://schemas.openxmlformats.org/officeDocument/2006/relationships/hyperlink" Target="https://www.dst.dk/extranet/ForskningVariabellister/PSYK_SKSOPR%20-%20Landspatientregistret%20psykiatri%20-%20oplysninger%20om%20operationer.html" TargetMode="External"/><Relationship Id="rId530" Type="http://schemas.openxmlformats.org/officeDocument/2006/relationships/hyperlink" Target="https://www.dst.dk/extranet/ForskningVariabellister/PSYK_SKSOPR%20-%20Landspatientregistret%20psykiatri%20-%20oplysninger%20om%20operationer.html" TargetMode="External"/><Relationship Id="rId768" Type="http://schemas.openxmlformats.org/officeDocument/2006/relationships/hyperlink" Target="https://www.dst.dk/extranet/ForskningVariabellister/PSYK_SKSOPR%20-%20Landspatientregistret%20psykiatri%20-%20oplysninger%20om%20operationer.html" TargetMode="External"/><Relationship Id="rId975" Type="http://schemas.openxmlformats.org/officeDocument/2006/relationships/hyperlink" Target="https://www.dst.dk/extranet/ForskningVariabellister/PSYK_SKSOPR%20-%20Landspatientregistret%20psykiatri%20-%20oplysninger%20om%20operationer.html" TargetMode="External"/><Relationship Id="rId1160" Type="http://schemas.openxmlformats.org/officeDocument/2006/relationships/hyperlink" Target="https://www.dst.dk/extranet/ForskningVariabellister/PSYK_SKSOPR%20-%20Landspatientregistret%20psykiatri%20-%20oplysninger%20om%20operationer.html" TargetMode="External"/><Relationship Id="rId1398" Type="http://schemas.openxmlformats.org/officeDocument/2006/relationships/hyperlink" Target="https://www.dst.dk/extranet/ForskningVariabellister/PSYK_SKSOPR%20-%20Landspatientregistret%20psykiatri%20-%20oplysninger%20om%20operationer.html" TargetMode="External"/><Relationship Id="rId2004" Type="http://schemas.openxmlformats.org/officeDocument/2006/relationships/hyperlink" Target="https://www.dst.dk/extranet/ForskningVariabellister/PSYK_SKSOPR%20-%20Landspatientregistret%20psykiatri%20-%20oplysninger%20om%20operationer.html" TargetMode="External"/><Relationship Id="rId628" Type="http://schemas.openxmlformats.org/officeDocument/2006/relationships/hyperlink" Target="https://www.dst.dk/extranet/ForskningVariabellister/PSYK_SKSOPR%20-%20Landspatientregistret%20psykiatri%20-%20oplysninger%20om%20operationer.html" TargetMode="External"/><Relationship Id="rId835" Type="http://schemas.openxmlformats.org/officeDocument/2006/relationships/hyperlink" Target="https://www.dst.dk/extranet/ForskningVariabellister/PSYK_SKSOPR%20-%20Landspatientregistret%20psykiatri%20-%20oplysninger%20om%20operationer.html" TargetMode="External"/><Relationship Id="rId1258" Type="http://schemas.openxmlformats.org/officeDocument/2006/relationships/hyperlink" Target="https://www.dst.dk/extranet/ForskningVariabellister/PSYK_SKSOPR%20-%20Landspatientregistret%20psykiatri%20-%20oplysninger%20om%20operationer.html" TargetMode="External"/><Relationship Id="rId1465" Type="http://schemas.openxmlformats.org/officeDocument/2006/relationships/hyperlink" Target="https://www.dst.dk/extranet/ForskningVariabellister/PSYK_SKSOPR%20-%20Landspatientregistret%20psykiatri%20-%20oplysninger%20om%20operationer.html" TargetMode="External"/><Relationship Id="rId1672" Type="http://schemas.openxmlformats.org/officeDocument/2006/relationships/hyperlink" Target="https://www.dst.dk/extranet/ForskningVariabellister/PSYK_SKSOPR%20-%20Landspatientregistret%20psykiatri%20-%20oplysninger%20om%20operationer.html" TargetMode="External"/><Relationship Id="rId1020" Type="http://schemas.openxmlformats.org/officeDocument/2006/relationships/hyperlink" Target="https://www.dst.dk/extranet/ForskningVariabellister/PSYK_SKSOPR%20-%20Landspatientregistret%20psykiatri%20-%20oplysninger%20om%20operationer.html" TargetMode="External"/><Relationship Id="rId1118" Type="http://schemas.openxmlformats.org/officeDocument/2006/relationships/hyperlink" Target="https://www.dst.dk/extranet/ForskningVariabellister/PSYK_SKSOPR%20-%20Landspatientregistret%20psykiatri%20-%20oplysninger%20om%20operationer.html" TargetMode="External"/><Relationship Id="rId1325" Type="http://schemas.openxmlformats.org/officeDocument/2006/relationships/hyperlink" Target="https://www.dst.dk/extranet/ForskningVariabellister/PSYK_SKSOPR%20-%20Landspatientregistret%20psykiatri%20-%20oplysninger%20om%20operationer.html" TargetMode="External"/><Relationship Id="rId1532" Type="http://schemas.openxmlformats.org/officeDocument/2006/relationships/hyperlink" Target="https://www.dst.dk/extranet/ForskningVariabellister/PSYK_SKSOPR%20-%20Landspatientregistret%20psykiatri%20-%20oplysninger%20om%20operationer.html" TargetMode="External"/><Relationship Id="rId1977" Type="http://schemas.openxmlformats.org/officeDocument/2006/relationships/hyperlink" Target="https://www.dst.dk/extranet/ForskningVariabellister/PSYK_SKSOPR%20-%20Landspatientregistret%20psykiatri%20-%20oplysninger%20om%20operationer.html" TargetMode="External"/><Relationship Id="rId902" Type="http://schemas.openxmlformats.org/officeDocument/2006/relationships/hyperlink" Target="https://www.dst.dk/extranet/ForskningVariabellister/PSYK_SKSOPR%20-%20Landspatientregistret%20psykiatri%20-%20oplysninger%20om%20operationer.html" TargetMode="External"/><Relationship Id="rId1837" Type="http://schemas.openxmlformats.org/officeDocument/2006/relationships/hyperlink" Target="https://www.dst.dk/extranet/ForskningVariabellister/PSYK_SKSOPR%20-%20Landspatientregistret%20psykiatri%20-%20oplysninger%20om%20operationer.html" TargetMode="External"/><Relationship Id="rId31" Type="http://schemas.openxmlformats.org/officeDocument/2006/relationships/hyperlink" Target="http://dst.dk/extranet/ForskningVariabellister/BBRB%20-%20Bygge%20og%20boligregister%20%28BED%29%20-%20bygninger.html" TargetMode="External"/><Relationship Id="rId2099" Type="http://schemas.openxmlformats.org/officeDocument/2006/relationships/hyperlink" Target="https://www.dst.dk/extranet/ForskningVariabellister/PSYK_SKSOPR%20-%20Landspatientregistret%20psykiatri%20-%20oplysninger%20om%20operationer.html" TargetMode="External"/><Relationship Id="rId180" Type="http://schemas.openxmlformats.org/officeDocument/2006/relationships/hyperlink" Target="https://www.dst.dk/extranet/ForskningVariabellister/PSYK_SKSOPR%20-%20Landspatientregistret%20psykiatri%20-%20oplysninger%20om%20operationer.html" TargetMode="External"/><Relationship Id="rId278" Type="http://schemas.openxmlformats.org/officeDocument/2006/relationships/hyperlink" Target="https://www.dst.dk/extranet/ForskningVariabellister/PSYK_SKSOPR%20-%20Landspatientregistret%20psykiatri%20-%20oplysninger%20om%20operationer.html" TargetMode="External"/><Relationship Id="rId1904" Type="http://schemas.openxmlformats.org/officeDocument/2006/relationships/hyperlink" Target="https://www.dst.dk/extranet/ForskningVariabellister/PSYK_SKSOPR%20-%20Landspatientregistret%20psykiatri%20-%20oplysninger%20om%20operationer.html" TargetMode="External"/><Relationship Id="rId485" Type="http://schemas.openxmlformats.org/officeDocument/2006/relationships/hyperlink" Target="https://www.dst.dk/extranet/ForskningVariabellister/PSYK_SKSOPR%20-%20Landspatientregistret%20psykiatri%20-%20oplysninger%20om%20operationer.html" TargetMode="External"/><Relationship Id="rId692" Type="http://schemas.openxmlformats.org/officeDocument/2006/relationships/hyperlink" Target="https://www.dst.dk/extranet/ForskningVariabellister/PSYK_SKSOPR%20-%20Landspatientregistret%20psykiatri%20-%20oplysninger%20om%20operationer.html" TargetMode="External"/><Relationship Id="rId138" Type="http://schemas.openxmlformats.org/officeDocument/2006/relationships/hyperlink" Target="https://www.dst.dk/extranet/ForskningVariabellister/PSYK_SKSOPR%20-%20Landspatientregistret%20psykiatri%20-%20oplysninger%20om%20operationer.html" TargetMode="External"/><Relationship Id="rId345" Type="http://schemas.openxmlformats.org/officeDocument/2006/relationships/hyperlink" Target="https://www.dst.dk/extranet/ForskningVariabellister/PSYK_SKSOPR%20-%20Landspatientregistret%20psykiatri%20-%20oplysninger%20om%20operationer.html" TargetMode="External"/><Relationship Id="rId552" Type="http://schemas.openxmlformats.org/officeDocument/2006/relationships/hyperlink" Target="https://www.dst.dk/extranet/ForskningVariabellister/PSYK_SKSOPR%20-%20Landspatientregistret%20psykiatri%20-%20oplysninger%20om%20operationer.html" TargetMode="External"/><Relationship Id="rId997" Type="http://schemas.openxmlformats.org/officeDocument/2006/relationships/hyperlink" Target="https://www.dst.dk/extranet/ForskningVariabellister/PSYK_SKSOPR%20-%20Landspatientregistret%20psykiatri%20-%20oplysninger%20om%20operationer.html" TargetMode="External"/><Relationship Id="rId1182" Type="http://schemas.openxmlformats.org/officeDocument/2006/relationships/hyperlink" Target="https://www.dst.dk/extranet/ForskningVariabellister/PSYK_SKSOPR%20-%20Landspatientregistret%20psykiatri%20-%20oplysninger%20om%20operationer.html" TargetMode="External"/><Relationship Id="rId2026" Type="http://schemas.openxmlformats.org/officeDocument/2006/relationships/hyperlink" Target="https://www.dst.dk/extranet/ForskningVariabellister/PSYK_SKSOPR%20-%20Landspatientregistret%20psykiatri%20-%20oplysninger%20om%20operationer.html" TargetMode="External"/><Relationship Id="rId205" Type="http://schemas.openxmlformats.org/officeDocument/2006/relationships/hyperlink" Target="https://www.dst.dk/extranet/ForskningVariabellister/PSYK_SKSOPR%20-%20Landspatientregistret%20psykiatri%20-%20oplysninger%20om%20operationer.html" TargetMode="External"/><Relationship Id="rId412" Type="http://schemas.openxmlformats.org/officeDocument/2006/relationships/hyperlink" Target="https://www.dst.dk/extranet/ForskningVariabellister/PSYK_SKSOPR%20-%20Landspatientregistret%20psykiatri%20-%20oplysninger%20om%20operationer.html" TargetMode="External"/><Relationship Id="rId857" Type="http://schemas.openxmlformats.org/officeDocument/2006/relationships/hyperlink" Target="https://www.dst.dk/extranet/ForskningVariabellister/PSYK_SKSOPR%20-%20Landspatientregistret%20psykiatri%20-%20oplysninger%20om%20operationer.html" TargetMode="External"/><Relationship Id="rId1042" Type="http://schemas.openxmlformats.org/officeDocument/2006/relationships/hyperlink" Target="https://www.dst.dk/extranet/ForskningVariabellister/PSYK_SKSOPR%20-%20Landspatientregistret%20psykiatri%20-%20oplysninger%20om%20operationer.html" TargetMode="External"/><Relationship Id="rId1487" Type="http://schemas.openxmlformats.org/officeDocument/2006/relationships/hyperlink" Target="https://www.dst.dk/extranet/ForskningVariabellister/PSYK_SKSOPR%20-%20Landspatientregistret%20psykiatri%20-%20oplysninger%20om%20operationer.html" TargetMode="External"/><Relationship Id="rId1694" Type="http://schemas.openxmlformats.org/officeDocument/2006/relationships/hyperlink" Target="https://www.dst.dk/extranet/ForskningVariabellister/PSYK_SKSOPR%20-%20Landspatientregistret%20psykiatri%20-%20oplysninger%20om%20operationer.html" TargetMode="External"/><Relationship Id="rId717" Type="http://schemas.openxmlformats.org/officeDocument/2006/relationships/hyperlink" Target="https://www.dst.dk/extranet/ForskningVariabellister/PSYK_SKSOPR%20-%20Landspatientregistret%20psykiatri%20-%20oplysninger%20om%20operationer.html" TargetMode="External"/><Relationship Id="rId924" Type="http://schemas.openxmlformats.org/officeDocument/2006/relationships/hyperlink" Target="https://www.dst.dk/extranet/ForskningVariabellister/PSYK_SKSOPR%20-%20Landspatientregistret%20psykiatri%20-%20oplysninger%20om%20operationer.html" TargetMode="External"/><Relationship Id="rId1347" Type="http://schemas.openxmlformats.org/officeDocument/2006/relationships/hyperlink" Target="https://www.dst.dk/extranet/ForskningVariabellister/PSYK_SKSOPR%20-%20Landspatientregistret%20psykiatri%20-%20oplysninger%20om%20operationer.html" TargetMode="External"/><Relationship Id="rId1554" Type="http://schemas.openxmlformats.org/officeDocument/2006/relationships/hyperlink" Target="https://www.dst.dk/extranet/ForskningVariabellister/PSYK_SKSOPR%20-%20Landspatientregistret%20psykiatri%20-%20oplysninger%20om%20operationer.html" TargetMode="External"/><Relationship Id="rId1761" Type="http://schemas.openxmlformats.org/officeDocument/2006/relationships/hyperlink" Target="https://www.dst.dk/extranet/ForskningVariabellister/PSYK_SKSOPR%20-%20Landspatientregistret%20psykiatri%20-%20oplysninger%20om%20operationer.html" TargetMode="External"/><Relationship Id="rId1999" Type="http://schemas.openxmlformats.org/officeDocument/2006/relationships/hyperlink" Target="https://www.dst.dk/extranet/ForskningVariabellister/PSYK_SKSOPR%20-%20Landspatientregistret%20psykiatri%20-%20oplysninger%20om%20operationer.html" TargetMode="External"/><Relationship Id="rId53" Type="http://schemas.openxmlformats.org/officeDocument/2006/relationships/hyperlink" Target="https://www.dst.dk/extranet/ForskningVariabellister/LPR_ADM%20-%20Landspatientregistret%20-%20administrative%20oplysninger.html" TargetMode="External"/><Relationship Id="rId1207" Type="http://schemas.openxmlformats.org/officeDocument/2006/relationships/hyperlink" Target="https://www.dst.dk/extranet/ForskningVariabellister/PSYK_SKSOPR%20-%20Landspatientregistret%20psykiatri%20-%20oplysninger%20om%20operationer.html" TargetMode="External"/><Relationship Id="rId1414" Type="http://schemas.openxmlformats.org/officeDocument/2006/relationships/hyperlink" Target="https://www.dst.dk/extranet/ForskningVariabellister/PSYK_SKSOPR%20-%20Landspatientregistret%20psykiatri%20-%20oplysninger%20om%20operationer.html" TargetMode="External"/><Relationship Id="rId1621" Type="http://schemas.openxmlformats.org/officeDocument/2006/relationships/hyperlink" Target="https://www.dst.dk/extranet/ForskningVariabellister/PSYK_SKSOPR%20-%20Landspatientregistret%20psykiatri%20-%20oplysninger%20om%20operationer.html" TargetMode="External"/><Relationship Id="rId1859" Type="http://schemas.openxmlformats.org/officeDocument/2006/relationships/hyperlink" Target="https://www.dst.dk/extranet/ForskningVariabellister/PSYK_SKSOPR%20-%20Landspatientregistret%20psykiatri%20-%20oplysninger%20om%20operationer.html" TargetMode="External"/><Relationship Id="rId1719" Type="http://schemas.openxmlformats.org/officeDocument/2006/relationships/hyperlink" Target="https://www.dst.dk/extranet/ForskningVariabellister/PSYK_SKSOPR%20-%20Landspatientregistret%20psykiatri%20-%20oplysninger%20om%20operationer.html" TargetMode="External"/><Relationship Id="rId1926" Type="http://schemas.openxmlformats.org/officeDocument/2006/relationships/hyperlink" Target="https://www.dst.dk/extranet/ForskningVariabellister/PSYK_SKSOPR%20-%20Landspatientregistret%20psykiatri%20-%20oplysninger%20om%20operationer.html" TargetMode="External"/><Relationship Id="rId2090" Type="http://schemas.openxmlformats.org/officeDocument/2006/relationships/hyperlink" Target="https://www.dst.dk/extranet/ForskningVariabellister/PSYK_SKSOPR%20-%20Landspatientregistret%20psykiatri%20-%20oplysninger%20om%20operationer.html" TargetMode="External"/><Relationship Id="rId367" Type="http://schemas.openxmlformats.org/officeDocument/2006/relationships/hyperlink" Target="https://www.dst.dk/extranet/ForskningVariabellister/PSYK_SKSOPR%20-%20Landspatientregistret%20psykiatri%20-%20oplysninger%20om%20operationer.html" TargetMode="External"/><Relationship Id="rId574" Type="http://schemas.openxmlformats.org/officeDocument/2006/relationships/hyperlink" Target="https://www.dst.dk/extranet/ForskningVariabellister/PSYK_SKSOPR%20-%20Landspatientregistret%20psykiatri%20-%20oplysninger%20om%20operationer.html" TargetMode="External"/><Relationship Id="rId2048" Type="http://schemas.openxmlformats.org/officeDocument/2006/relationships/hyperlink" Target="https://www.dst.dk/extranet/ForskningVariabellister/PSYK_SKSOPR%20-%20Landspatientregistret%20psykiatri%20-%20oplysninger%20om%20operationer.html" TargetMode="External"/><Relationship Id="rId227" Type="http://schemas.openxmlformats.org/officeDocument/2006/relationships/hyperlink" Target="https://www.dst.dk/extranet/ForskningVariabellister/PSYK_SKSOPR%20-%20Landspatientregistret%20psykiatri%20-%20oplysninger%20om%20operationer.html" TargetMode="External"/><Relationship Id="rId781" Type="http://schemas.openxmlformats.org/officeDocument/2006/relationships/hyperlink" Target="https://www.dst.dk/extranet/ForskningVariabellister/PSYK_SKSOPR%20-%20Landspatientregistret%20psykiatri%20-%20oplysninger%20om%20operationer.html" TargetMode="External"/><Relationship Id="rId879" Type="http://schemas.openxmlformats.org/officeDocument/2006/relationships/hyperlink" Target="https://www.dst.dk/extranet/ForskningVariabellister/PSYK_SKSOPR%20-%20Landspatientregistret%20psykiatri%20-%20oplysninger%20om%20operationer.html" TargetMode="External"/><Relationship Id="rId434" Type="http://schemas.openxmlformats.org/officeDocument/2006/relationships/hyperlink" Target="https://www.dst.dk/extranet/ForskningVariabellister/PSYK_SKSOPR%20-%20Landspatientregistret%20psykiatri%20-%20oplysninger%20om%20operationer.html" TargetMode="External"/><Relationship Id="rId641" Type="http://schemas.openxmlformats.org/officeDocument/2006/relationships/hyperlink" Target="https://www.dst.dk/extranet/ForskningVariabellister/PSYK_SKSOPR%20-%20Landspatientregistret%20psykiatri%20-%20oplysninger%20om%20operationer.html" TargetMode="External"/><Relationship Id="rId739" Type="http://schemas.openxmlformats.org/officeDocument/2006/relationships/hyperlink" Target="https://www.dst.dk/extranet/ForskningVariabellister/PSYK_SKSOPR%20-%20Landspatientregistret%20psykiatri%20-%20oplysninger%20om%20operationer.html" TargetMode="External"/><Relationship Id="rId1064" Type="http://schemas.openxmlformats.org/officeDocument/2006/relationships/hyperlink" Target="https://www.dst.dk/extranet/ForskningVariabellister/PSYK_SKSOPR%20-%20Landspatientregistret%20psykiatri%20-%20oplysninger%20om%20operationer.html" TargetMode="External"/><Relationship Id="rId1271" Type="http://schemas.openxmlformats.org/officeDocument/2006/relationships/hyperlink" Target="https://www.dst.dk/extranet/ForskningVariabellister/PSYK_SKSOPR%20-%20Landspatientregistret%20psykiatri%20-%20oplysninger%20om%20operationer.html" TargetMode="External"/><Relationship Id="rId1369" Type="http://schemas.openxmlformats.org/officeDocument/2006/relationships/hyperlink" Target="https://www.dst.dk/extranet/ForskningVariabellister/PSYK_SKSOPR%20-%20Landspatientregistret%20psykiatri%20-%20oplysninger%20om%20operationer.html" TargetMode="External"/><Relationship Id="rId1576" Type="http://schemas.openxmlformats.org/officeDocument/2006/relationships/hyperlink" Target="https://www.dst.dk/extranet/ForskningVariabellister/PSYK_SKSOPR%20-%20Landspatientregistret%20psykiatri%20-%20oplysninger%20om%20operationer.html" TargetMode="External"/><Relationship Id="rId501" Type="http://schemas.openxmlformats.org/officeDocument/2006/relationships/hyperlink" Target="https://www.dst.dk/extranet/ForskningVariabellister/PSYK_SKSOPR%20-%20Landspatientregistret%20psykiatri%20-%20oplysninger%20om%20operationer.html" TargetMode="External"/><Relationship Id="rId946" Type="http://schemas.openxmlformats.org/officeDocument/2006/relationships/hyperlink" Target="https://www.dst.dk/extranet/ForskningVariabellister/PSYK_SKSOPR%20-%20Landspatientregistret%20psykiatri%20-%20oplysninger%20om%20operationer.html" TargetMode="External"/><Relationship Id="rId1131" Type="http://schemas.openxmlformats.org/officeDocument/2006/relationships/hyperlink" Target="https://www.dst.dk/extranet/ForskningVariabellister/PSYK_SKSOPR%20-%20Landspatientregistret%20psykiatri%20-%20oplysninger%20om%20operationer.html" TargetMode="External"/><Relationship Id="rId1229" Type="http://schemas.openxmlformats.org/officeDocument/2006/relationships/hyperlink" Target="https://www.dst.dk/extranet/ForskningVariabellister/PSYK_SKSOPR%20-%20Landspatientregistret%20psykiatri%20-%20oplysninger%20om%20operationer.html" TargetMode="External"/><Relationship Id="rId1783" Type="http://schemas.openxmlformats.org/officeDocument/2006/relationships/hyperlink" Target="https://www.dst.dk/extranet/ForskningVariabellister/PSYK_SKSOPR%20-%20Landspatientregistret%20psykiatri%20-%20oplysninger%20om%20operationer.html" TargetMode="External"/><Relationship Id="rId1990" Type="http://schemas.openxmlformats.org/officeDocument/2006/relationships/hyperlink" Target="https://www.dst.dk/extranet/ForskningVariabellister/PSYK_SKSOPR%20-%20Landspatientregistret%20psykiatri%20-%20oplysninger%20om%20operationer.html" TargetMode="External"/><Relationship Id="rId75" Type="http://schemas.openxmlformats.org/officeDocument/2006/relationships/hyperlink" Target="https://www.dst.dk/extranet/ForskningVariabellister/PSYK_SKSOPR%20-%20Landspatientregistret%20psykiatri%20-%20oplysninger%20om%20operationer.html" TargetMode="External"/><Relationship Id="rId806" Type="http://schemas.openxmlformats.org/officeDocument/2006/relationships/hyperlink" Target="https://www.dst.dk/extranet/ForskningVariabellister/PSYK_SKSOPR%20-%20Landspatientregistret%20psykiatri%20-%20oplysninger%20om%20operationer.html" TargetMode="External"/><Relationship Id="rId1436" Type="http://schemas.openxmlformats.org/officeDocument/2006/relationships/hyperlink" Target="https://www.dst.dk/extranet/ForskningVariabellister/PSYK_SKSOPR%20-%20Landspatientregistret%20psykiatri%20-%20oplysninger%20om%20operationer.html" TargetMode="External"/><Relationship Id="rId1643" Type="http://schemas.openxmlformats.org/officeDocument/2006/relationships/hyperlink" Target="https://www.dst.dk/extranet/ForskningVariabellister/PSYK_SKSOPR%20-%20Landspatientregistret%20psykiatri%20-%20oplysninger%20om%20operationer.html" TargetMode="External"/><Relationship Id="rId1850" Type="http://schemas.openxmlformats.org/officeDocument/2006/relationships/hyperlink" Target="https://www.dst.dk/extranet/ForskningVariabellister/PSYK_SKSOPR%20-%20Landspatientregistret%20psykiatri%20-%20oplysninger%20om%20operationer.html" TargetMode="External"/><Relationship Id="rId1503" Type="http://schemas.openxmlformats.org/officeDocument/2006/relationships/hyperlink" Target="https://www.dst.dk/extranet/ForskningVariabellister/PSYK_SKSOPR%20-%20Landspatientregistret%20psykiatri%20-%20oplysninger%20om%20operationer.html" TargetMode="External"/><Relationship Id="rId1710" Type="http://schemas.openxmlformats.org/officeDocument/2006/relationships/hyperlink" Target="https://www.dst.dk/extranet/ForskningVariabellister/PSYK_SKSOPR%20-%20Landspatientregistret%20psykiatri%20-%20oplysninger%20om%20operationer.html" TargetMode="External"/><Relationship Id="rId1948" Type="http://schemas.openxmlformats.org/officeDocument/2006/relationships/hyperlink" Target="https://www.dst.dk/extranet/ForskningVariabellister/PSYK_SKSOPR%20-%20Landspatientregistret%20psykiatri%20-%20oplysninger%20om%20operationer.html" TargetMode="External"/><Relationship Id="rId291" Type="http://schemas.openxmlformats.org/officeDocument/2006/relationships/hyperlink" Target="https://www.dst.dk/extranet/ForskningVariabellister/PSYK_SKSOPR%20-%20Landspatientregistret%20psykiatri%20-%20oplysninger%20om%20operationer.html" TargetMode="External"/><Relationship Id="rId1808" Type="http://schemas.openxmlformats.org/officeDocument/2006/relationships/hyperlink" Target="https://www.dst.dk/extranet/ForskningVariabellister/PSYK_SKSOPR%20-%20Landspatientregistret%20psykiatri%20-%20oplysninger%20om%20operationer.html" TargetMode="External"/><Relationship Id="rId151" Type="http://schemas.openxmlformats.org/officeDocument/2006/relationships/hyperlink" Target="https://www.dst.dk/extranet/ForskningVariabellister/PSYK_SKSOPR%20-%20Landspatientregistret%20psykiatri%20-%20oplysninger%20om%20operationer.html" TargetMode="External"/><Relationship Id="rId389" Type="http://schemas.openxmlformats.org/officeDocument/2006/relationships/hyperlink" Target="https://www.dst.dk/extranet/ForskningVariabellister/PSYK_SKSOPR%20-%20Landspatientregistret%20psykiatri%20-%20oplysninger%20om%20operationer.html" TargetMode="External"/><Relationship Id="rId596" Type="http://schemas.openxmlformats.org/officeDocument/2006/relationships/hyperlink" Target="https://www.dst.dk/extranet/ForskningVariabellister/PSYK_SKSOPR%20-%20Landspatientregistret%20psykiatri%20-%20oplysninger%20om%20operationer.html" TargetMode="External"/><Relationship Id="rId249" Type="http://schemas.openxmlformats.org/officeDocument/2006/relationships/hyperlink" Target="https://www.dst.dk/extranet/ForskningVariabellister/PSYK_SKSOPR%20-%20Landspatientregistret%20psykiatri%20-%20oplysninger%20om%20operationer.html" TargetMode="External"/><Relationship Id="rId456" Type="http://schemas.openxmlformats.org/officeDocument/2006/relationships/hyperlink" Target="https://www.dst.dk/extranet/ForskningVariabellister/PSYK_SKSOPR%20-%20Landspatientregistret%20psykiatri%20-%20oplysninger%20om%20operationer.html" TargetMode="External"/><Relationship Id="rId663" Type="http://schemas.openxmlformats.org/officeDocument/2006/relationships/hyperlink" Target="https://www.dst.dk/extranet/ForskningVariabellister/PSYK_SKSOPR%20-%20Landspatientregistret%20psykiatri%20-%20oplysninger%20om%20operationer.html" TargetMode="External"/><Relationship Id="rId870" Type="http://schemas.openxmlformats.org/officeDocument/2006/relationships/hyperlink" Target="https://www.dst.dk/extranet/ForskningVariabellister/PSYK_SKSOPR%20-%20Landspatientregistret%20psykiatri%20-%20oplysninger%20om%20operationer.html" TargetMode="External"/><Relationship Id="rId1086" Type="http://schemas.openxmlformats.org/officeDocument/2006/relationships/hyperlink" Target="https://www.dst.dk/extranet/ForskningVariabellister/PSYK_SKSOPR%20-%20Landspatientregistret%20psykiatri%20-%20oplysninger%20om%20operationer.html" TargetMode="External"/><Relationship Id="rId1293" Type="http://schemas.openxmlformats.org/officeDocument/2006/relationships/hyperlink" Target="https://www.dst.dk/extranet/ForskningVariabellister/PSYK_SKSOPR%20-%20Landspatientregistret%20psykiatri%20-%20oplysninger%20om%20operationer.html" TargetMode="External"/><Relationship Id="rId109" Type="http://schemas.openxmlformats.org/officeDocument/2006/relationships/hyperlink" Target="https://www.dst.dk/extranet/ForskningVariabellister/PSYK_SKSOPR%20-%20Landspatientregistret%20psykiatri%20-%20oplysninger%20om%20operationer.html" TargetMode="External"/><Relationship Id="rId316" Type="http://schemas.openxmlformats.org/officeDocument/2006/relationships/hyperlink" Target="https://www.dst.dk/extranet/ForskningVariabellister/PSYK_SKSOPR%20-%20Landspatientregistret%20psykiatri%20-%20oplysninger%20om%20operationer.html" TargetMode="External"/><Relationship Id="rId523" Type="http://schemas.openxmlformats.org/officeDocument/2006/relationships/hyperlink" Target="https://www.dst.dk/extranet/ForskningVariabellister/PSYK_SKSOPR%20-%20Landspatientregistret%20psykiatri%20-%20oplysninger%20om%20operationer.html" TargetMode="External"/><Relationship Id="rId968" Type="http://schemas.openxmlformats.org/officeDocument/2006/relationships/hyperlink" Target="https://www.dst.dk/extranet/ForskningVariabellister/PSYK_SKSOPR%20-%20Landspatientregistret%20psykiatri%20-%20oplysninger%20om%20operationer.html" TargetMode="External"/><Relationship Id="rId1153" Type="http://schemas.openxmlformats.org/officeDocument/2006/relationships/hyperlink" Target="https://www.dst.dk/extranet/ForskningVariabellister/PSYK_SKSOPR%20-%20Landspatientregistret%20psykiatri%20-%20oplysninger%20om%20operationer.html" TargetMode="External"/><Relationship Id="rId1598" Type="http://schemas.openxmlformats.org/officeDocument/2006/relationships/hyperlink" Target="https://www.dst.dk/extranet/ForskningVariabellister/PSYK_SKSOPR%20-%20Landspatientregistret%20psykiatri%20-%20oplysninger%20om%20operationer.html" TargetMode="External"/><Relationship Id="rId97" Type="http://schemas.openxmlformats.org/officeDocument/2006/relationships/hyperlink" Target="https://www.dst.dk/extranet/ForskningVariabellister/PSYK_SKSOPR%20-%20Landspatientregistret%20psykiatri%20-%20oplysninger%20om%20operationer.html" TargetMode="External"/><Relationship Id="rId730" Type="http://schemas.openxmlformats.org/officeDocument/2006/relationships/hyperlink" Target="https://www.dst.dk/extranet/ForskningVariabellister/PSYK_SKSOPR%20-%20Landspatientregistret%20psykiatri%20-%20oplysninger%20om%20operationer.html" TargetMode="External"/><Relationship Id="rId828" Type="http://schemas.openxmlformats.org/officeDocument/2006/relationships/hyperlink" Target="https://www.dst.dk/extranet/ForskningVariabellister/PSYK_SKSOPR%20-%20Landspatientregistret%20psykiatri%20-%20oplysninger%20om%20operationer.html" TargetMode="External"/><Relationship Id="rId1013" Type="http://schemas.openxmlformats.org/officeDocument/2006/relationships/hyperlink" Target="https://www.dst.dk/extranet/ForskningVariabellister/PSYK_SKSOPR%20-%20Landspatientregistret%20psykiatri%20-%20oplysninger%20om%20operationer.html" TargetMode="External"/><Relationship Id="rId1360" Type="http://schemas.openxmlformats.org/officeDocument/2006/relationships/hyperlink" Target="https://www.dst.dk/extranet/ForskningVariabellister/PSYK_SKSOPR%20-%20Landspatientregistret%20psykiatri%20-%20oplysninger%20om%20operationer.html" TargetMode="External"/><Relationship Id="rId1458" Type="http://schemas.openxmlformats.org/officeDocument/2006/relationships/hyperlink" Target="https://www.dst.dk/extranet/ForskningVariabellister/PSYK_SKSOPR%20-%20Landspatientregistret%20psykiatri%20-%20oplysninger%20om%20operationer.html" TargetMode="External"/><Relationship Id="rId1665" Type="http://schemas.openxmlformats.org/officeDocument/2006/relationships/hyperlink" Target="https://www.dst.dk/extranet/ForskningVariabellister/PSYK_SKSOPR%20-%20Landspatientregistret%20psykiatri%20-%20oplysninger%20om%20operationer.html" TargetMode="External"/><Relationship Id="rId1872" Type="http://schemas.openxmlformats.org/officeDocument/2006/relationships/hyperlink" Target="https://www.dst.dk/extranet/ForskningVariabellister/PSYK_SKSOPR%20-%20Landspatientregistret%20psykiatri%20-%20oplysninger%20om%20operationer.html" TargetMode="External"/><Relationship Id="rId1220" Type="http://schemas.openxmlformats.org/officeDocument/2006/relationships/hyperlink" Target="https://www.dst.dk/extranet/ForskningVariabellister/PSYK_SKSOPR%20-%20Landspatientregistret%20psykiatri%20-%20oplysninger%20om%20operationer.html" TargetMode="External"/><Relationship Id="rId1318" Type="http://schemas.openxmlformats.org/officeDocument/2006/relationships/hyperlink" Target="https://www.dst.dk/extranet/ForskningVariabellister/PSYK_SKSOPR%20-%20Landspatientregistret%20psykiatri%20-%20oplysninger%20om%20operationer.html" TargetMode="External"/><Relationship Id="rId1525" Type="http://schemas.openxmlformats.org/officeDocument/2006/relationships/hyperlink" Target="https://www.dst.dk/extranet/ForskningVariabellister/PSYK_SKSOPR%20-%20Landspatientregistret%20psykiatri%20-%20oplysninger%20om%20operationer.html" TargetMode="External"/><Relationship Id="rId1732" Type="http://schemas.openxmlformats.org/officeDocument/2006/relationships/hyperlink" Target="https://www.dst.dk/extranet/ForskningVariabellister/PSYK_SKSOPR%20-%20Landspatientregistret%20psykiatri%20-%20oplysninger%20om%20operationer.html" TargetMode="External"/><Relationship Id="rId24" Type="http://schemas.openxmlformats.org/officeDocument/2006/relationships/hyperlink" Target="http://dst.dk/extranet/ForskningVariabellister/IDFI%20-%20IDA%20firmaer.html" TargetMode="External"/><Relationship Id="rId173" Type="http://schemas.openxmlformats.org/officeDocument/2006/relationships/hyperlink" Target="https://www.dst.dk/extranet/ForskningVariabellister/PSYK_SKSOPR%20-%20Landspatientregistret%20psykiatri%20-%20oplysninger%20om%20operationer.html" TargetMode="External"/><Relationship Id="rId380" Type="http://schemas.openxmlformats.org/officeDocument/2006/relationships/hyperlink" Target="https://www.dst.dk/extranet/ForskningVariabellister/PSYK_SKSOPR%20-%20Landspatientregistret%20psykiatri%20-%20oplysninger%20om%20operationer.html" TargetMode="External"/><Relationship Id="rId2061" Type="http://schemas.openxmlformats.org/officeDocument/2006/relationships/hyperlink" Target="https://www.dst.dk/extranet/ForskningVariabellister/PSYK_SKSOPR%20-%20Landspatientregistret%20psykiatri%20-%20oplysninger%20om%20operationer.html" TargetMode="External"/><Relationship Id="rId240" Type="http://schemas.openxmlformats.org/officeDocument/2006/relationships/hyperlink" Target="https://www.dst.dk/extranet/ForskningVariabellister/PSYK_SKSOPR%20-%20Landspatientregistret%20psykiatri%20-%20oplysninger%20om%20operationer.html" TargetMode="External"/><Relationship Id="rId478" Type="http://schemas.openxmlformats.org/officeDocument/2006/relationships/hyperlink" Target="https://www.dst.dk/extranet/ForskningVariabellister/PSYK_SKSOPR%20-%20Landspatientregistret%20psykiatri%20-%20oplysninger%20om%20operationer.html" TargetMode="External"/><Relationship Id="rId685" Type="http://schemas.openxmlformats.org/officeDocument/2006/relationships/hyperlink" Target="https://www.dst.dk/extranet/ForskningVariabellister/PSYK_SKSOPR%20-%20Landspatientregistret%20psykiatri%20-%20oplysninger%20om%20operationer.html" TargetMode="External"/><Relationship Id="rId892" Type="http://schemas.openxmlformats.org/officeDocument/2006/relationships/hyperlink" Target="https://www.dst.dk/extranet/ForskningVariabellister/PSYK_SKSOPR%20-%20Landspatientregistret%20psykiatri%20-%20oplysninger%20om%20operationer.html" TargetMode="External"/><Relationship Id="rId100" Type="http://schemas.openxmlformats.org/officeDocument/2006/relationships/hyperlink" Target="https://www.dst.dk/extranet/ForskningVariabellister/PSYK_SKSOPR%20-%20Landspatientregistret%20psykiatri%20-%20oplysninger%20om%20operationer.html" TargetMode="External"/><Relationship Id="rId338" Type="http://schemas.openxmlformats.org/officeDocument/2006/relationships/hyperlink" Target="https://www.dst.dk/extranet/ForskningVariabellister/PSYK_SKSOPR%20-%20Landspatientregistret%20psykiatri%20-%20oplysninger%20om%20operationer.html" TargetMode="External"/><Relationship Id="rId545" Type="http://schemas.openxmlformats.org/officeDocument/2006/relationships/hyperlink" Target="https://www.dst.dk/extranet/ForskningVariabellister/PSYK_SKSOPR%20-%20Landspatientregistret%20psykiatri%20-%20oplysninger%20om%20operationer.html" TargetMode="External"/><Relationship Id="rId752" Type="http://schemas.openxmlformats.org/officeDocument/2006/relationships/hyperlink" Target="https://www.dst.dk/extranet/ForskningVariabellister/PSYK_SKSOPR%20-%20Landspatientregistret%20psykiatri%20-%20oplysninger%20om%20operationer.html" TargetMode="External"/><Relationship Id="rId1175" Type="http://schemas.openxmlformats.org/officeDocument/2006/relationships/hyperlink" Target="https://www.dst.dk/extranet/ForskningVariabellister/PSYK_SKSOPR%20-%20Landspatientregistret%20psykiatri%20-%20oplysninger%20om%20operationer.html" TargetMode="External"/><Relationship Id="rId1382" Type="http://schemas.openxmlformats.org/officeDocument/2006/relationships/hyperlink" Target="https://www.dst.dk/extranet/ForskningVariabellister/PSYK_SKSOPR%20-%20Landspatientregistret%20psykiatri%20-%20oplysninger%20om%20operationer.html" TargetMode="External"/><Relationship Id="rId2019" Type="http://schemas.openxmlformats.org/officeDocument/2006/relationships/hyperlink" Target="https://www.dst.dk/extranet/ForskningVariabellister/PSYK_SKSOPR%20-%20Landspatientregistret%20psykiatri%20-%20oplysninger%20om%20operationer.html" TargetMode="External"/><Relationship Id="rId405" Type="http://schemas.openxmlformats.org/officeDocument/2006/relationships/hyperlink" Target="https://www.dst.dk/extranet/ForskningVariabellister/PSYK_SKSOPR%20-%20Landspatientregistret%20psykiatri%20-%20oplysninger%20om%20operationer.html" TargetMode="External"/><Relationship Id="rId612" Type="http://schemas.openxmlformats.org/officeDocument/2006/relationships/hyperlink" Target="https://www.dst.dk/extranet/ForskningVariabellister/PSYK_SKSOPR%20-%20Landspatientregistret%20psykiatri%20-%20oplysninger%20om%20operationer.html" TargetMode="External"/><Relationship Id="rId1035" Type="http://schemas.openxmlformats.org/officeDocument/2006/relationships/hyperlink" Target="https://www.dst.dk/extranet/ForskningVariabellister/PSYK_SKSOPR%20-%20Landspatientregistret%20psykiatri%20-%20oplysninger%20om%20operationer.html" TargetMode="External"/><Relationship Id="rId1242" Type="http://schemas.openxmlformats.org/officeDocument/2006/relationships/hyperlink" Target="https://www.dst.dk/extranet/ForskningVariabellister/PSYK_SKSOPR%20-%20Landspatientregistret%20psykiatri%20-%20oplysninger%20om%20operationer.html" TargetMode="External"/><Relationship Id="rId1687" Type="http://schemas.openxmlformats.org/officeDocument/2006/relationships/hyperlink" Target="https://www.dst.dk/extranet/ForskningVariabellister/PSYK_SKSOPR%20-%20Landspatientregistret%20psykiatri%20-%20oplysninger%20om%20operationer.html" TargetMode="External"/><Relationship Id="rId1894" Type="http://schemas.openxmlformats.org/officeDocument/2006/relationships/hyperlink" Target="https://www.dst.dk/extranet/ForskningVariabellister/PSYK_SKSOPR%20-%20Landspatientregistret%20psykiatri%20-%20oplysninger%20om%20operationer.html" TargetMode="External"/><Relationship Id="rId917" Type="http://schemas.openxmlformats.org/officeDocument/2006/relationships/hyperlink" Target="https://www.dst.dk/extranet/ForskningVariabellister/PSYK_SKSOPR%20-%20Landspatientregistret%20psykiatri%20-%20oplysninger%20om%20operationer.html" TargetMode="External"/><Relationship Id="rId1102" Type="http://schemas.openxmlformats.org/officeDocument/2006/relationships/hyperlink" Target="https://www.dst.dk/extranet/ForskningVariabellister/PSYK_SKSOPR%20-%20Landspatientregistret%20psykiatri%20-%20oplysninger%20om%20operationer.html" TargetMode="External"/><Relationship Id="rId1547" Type="http://schemas.openxmlformats.org/officeDocument/2006/relationships/hyperlink" Target="https://www.dst.dk/extranet/ForskningVariabellister/PSYK_SKSOPR%20-%20Landspatientregistret%20psykiatri%20-%20oplysninger%20om%20operationer.html" TargetMode="External"/><Relationship Id="rId1754" Type="http://schemas.openxmlformats.org/officeDocument/2006/relationships/hyperlink" Target="https://www.dst.dk/extranet/ForskningVariabellister/PSYK_SKSOPR%20-%20Landspatientregistret%20psykiatri%20-%20oplysninger%20om%20operationer.html" TargetMode="External"/><Relationship Id="rId1961" Type="http://schemas.openxmlformats.org/officeDocument/2006/relationships/hyperlink" Target="https://www.dst.dk/extranet/ForskningVariabellister/PSYK_SKSOPR%20-%20Landspatientregistret%20psykiatri%20-%20oplysninger%20om%20operationer.html" TargetMode="External"/><Relationship Id="rId46" Type="http://schemas.openxmlformats.org/officeDocument/2006/relationships/hyperlink" Target="https://www.dst.dk/extranet/ForskningVariabellister/LPR_F_KONTAKTER%20-%20Landspatientregistret%20(LPR3)%20-%20Oplysninger%20om%20kontakter.html" TargetMode="External"/><Relationship Id="rId1407" Type="http://schemas.openxmlformats.org/officeDocument/2006/relationships/hyperlink" Target="https://www.dst.dk/extranet/ForskningVariabellister/PSYK_SKSOPR%20-%20Landspatientregistret%20psykiatri%20-%20oplysninger%20om%20operationer.html" TargetMode="External"/><Relationship Id="rId1614" Type="http://schemas.openxmlformats.org/officeDocument/2006/relationships/hyperlink" Target="https://www.dst.dk/extranet/ForskningVariabellister/PSYK_SKSOPR%20-%20Landspatientregistret%20psykiatri%20-%20oplysninger%20om%20operationer.html" TargetMode="External"/><Relationship Id="rId1821" Type="http://schemas.openxmlformats.org/officeDocument/2006/relationships/hyperlink" Target="https://www.dst.dk/extranet/ForskningVariabellister/PSYK_SKSOPR%20-%20Landspatientregistret%20psykiatri%20-%20oplysninger%20om%20operationer.html" TargetMode="External"/><Relationship Id="rId195" Type="http://schemas.openxmlformats.org/officeDocument/2006/relationships/hyperlink" Target="https://www.dst.dk/extranet/ForskningVariabellister/PSYK_SKSOPR%20-%20Landspatientregistret%20psykiatri%20-%20oplysninger%20om%20operationer.html" TargetMode="External"/><Relationship Id="rId1919" Type="http://schemas.openxmlformats.org/officeDocument/2006/relationships/hyperlink" Target="https://www.dst.dk/extranet/ForskningVariabellister/PSYK_SKSOPR%20-%20Landspatientregistret%20psykiatri%20-%20oplysninger%20om%20operationer.html" TargetMode="External"/><Relationship Id="rId2083" Type="http://schemas.openxmlformats.org/officeDocument/2006/relationships/hyperlink" Target="https://www.dst.dk/extranet/ForskningVariabellister/PSYK_SKSOPR%20-%20Landspatientregistret%20psykiatri%20-%20oplysninger%20om%20operationer.html" TargetMode="External"/><Relationship Id="rId262" Type="http://schemas.openxmlformats.org/officeDocument/2006/relationships/hyperlink" Target="https://www.dst.dk/extranet/ForskningVariabellister/PSYK_SKSOPR%20-%20Landspatientregistret%20psykiatri%20-%20oplysninger%20om%20operationer.html" TargetMode="External"/><Relationship Id="rId567" Type="http://schemas.openxmlformats.org/officeDocument/2006/relationships/hyperlink" Target="https://www.dst.dk/extranet/ForskningVariabellister/PSYK_SKSOPR%20-%20Landspatientregistret%20psykiatri%20-%20oplysninger%20om%20operationer.html" TargetMode="External"/><Relationship Id="rId1197" Type="http://schemas.openxmlformats.org/officeDocument/2006/relationships/hyperlink" Target="https://www.dst.dk/extranet/ForskningVariabellister/PSYK_SKSOPR%20-%20Landspatientregistret%20psykiatri%20-%20oplysninger%20om%20operationer.html" TargetMode="External"/><Relationship Id="rId122" Type="http://schemas.openxmlformats.org/officeDocument/2006/relationships/hyperlink" Target="https://www.dst.dk/extranet/ForskningVariabellister/PSYK_SKSOPR%20-%20Landspatientregistret%20psykiatri%20-%20oplysninger%20om%20operationer.html" TargetMode="External"/><Relationship Id="rId774" Type="http://schemas.openxmlformats.org/officeDocument/2006/relationships/hyperlink" Target="https://www.dst.dk/extranet/ForskningVariabellister/PSYK_SKSOPR%20-%20Landspatientregistret%20psykiatri%20-%20oplysninger%20om%20operationer.html" TargetMode="External"/><Relationship Id="rId981" Type="http://schemas.openxmlformats.org/officeDocument/2006/relationships/hyperlink" Target="https://www.dst.dk/extranet/ForskningVariabellister/PSYK_SKSOPR%20-%20Landspatientregistret%20psykiatri%20-%20oplysninger%20om%20operationer.html" TargetMode="External"/><Relationship Id="rId1057" Type="http://schemas.openxmlformats.org/officeDocument/2006/relationships/hyperlink" Target="https://www.dst.dk/extranet/ForskningVariabellister/PSYK_SKSOPR%20-%20Landspatientregistret%20psykiatri%20-%20oplysninger%20om%20operationer.html" TargetMode="External"/><Relationship Id="rId2010" Type="http://schemas.openxmlformats.org/officeDocument/2006/relationships/hyperlink" Target="https://www.dst.dk/extranet/ForskningVariabellister/PSYK_SKSOPR%20-%20Landspatientregistret%20psykiatri%20-%20oplysninger%20om%20operationer.html" TargetMode="External"/><Relationship Id="rId427" Type="http://schemas.openxmlformats.org/officeDocument/2006/relationships/hyperlink" Target="https://www.dst.dk/extranet/ForskningVariabellister/PSYK_SKSOPR%20-%20Landspatientregistret%20psykiatri%20-%20oplysninger%20om%20operationer.html" TargetMode="External"/><Relationship Id="rId634" Type="http://schemas.openxmlformats.org/officeDocument/2006/relationships/hyperlink" Target="https://www.dst.dk/extranet/ForskningVariabellister/PSYK_SKSOPR%20-%20Landspatientregistret%20psykiatri%20-%20oplysninger%20om%20operationer.html" TargetMode="External"/><Relationship Id="rId841" Type="http://schemas.openxmlformats.org/officeDocument/2006/relationships/hyperlink" Target="https://www.dst.dk/extranet/ForskningVariabellister/PSYK_SKSOPR%20-%20Landspatientregistret%20psykiatri%20-%20oplysninger%20om%20operationer.html" TargetMode="External"/><Relationship Id="rId1264" Type="http://schemas.openxmlformats.org/officeDocument/2006/relationships/hyperlink" Target="https://www.dst.dk/extranet/ForskningVariabellister/PSYK_SKSOPR%20-%20Landspatientregistret%20psykiatri%20-%20oplysninger%20om%20operationer.html" TargetMode="External"/><Relationship Id="rId1471" Type="http://schemas.openxmlformats.org/officeDocument/2006/relationships/hyperlink" Target="https://www.dst.dk/extranet/ForskningVariabellister/PSYK_SKSOPR%20-%20Landspatientregistret%20psykiatri%20-%20oplysninger%20om%20operationer.html" TargetMode="External"/><Relationship Id="rId1569" Type="http://schemas.openxmlformats.org/officeDocument/2006/relationships/hyperlink" Target="https://www.dst.dk/extranet/ForskningVariabellister/PSYK_SKSOPR%20-%20Landspatientregistret%20psykiatri%20-%20oplysninger%20om%20operationer.html" TargetMode="External"/><Relationship Id="rId2108" Type="http://schemas.openxmlformats.org/officeDocument/2006/relationships/hyperlink" Target="https://www.dst.dk/extranet/ForskningVariabellister/PSYK_SKSOPR%20-%20Landspatientregistret%20psykiatri%20-%20oplysninger%20om%20operationer.html" TargetMode="External"/><Relationship Id="rId701" Type="http://schemas.openxmlformats.org/officeDocument/2006/relationships/hyperlink" Target="https://www.dst.dk/extranet/ForskningVariabellister/PSYK_SKSOPR%20-%20Landspatientregistret%20psykiatri%20-%20oplysninger%20om%20operationer.html" TargetMode="External"/><Relationship Id="rId939" Type="http://schemas.openxmlformats.org/officeDocument/2006/relationships/hyperlink" Target="https://www.dst.dk/extranet/ForskningVariabellister/PSYK_SKSOPR%20-%20Landspatientregistret%20psykiatri%20-%20oplysninger%20om%20operationer.html" TargetMode="External"/><Relationship Id="rId1124" Type="http://schemas.openxmlformats.org/officeDocument/2006/relationships/hyperlink" Target="https://www.dst.dk/extranet/ForskningVariabellister/PSYK_SKSOPR%20-%20Landspatientregistret%20psykiatri%20-%20oplysninger%20om%20operationer.html" TargetMode="External"/><Relationship Id="rId1331" Type="http://schemas.openxmlformats.org/officeDocument/2006/relationships/hyperlink" Target="https://www.dst.dk/extranet/ForskningVariabellister/PSYK_SKSOPR%20-%20Landspatientregistret%20psykiatri%20-%20oplysninger%20om%20operationer.html" TargetMode="External"/><Relationship Id="rId1776" Type="http://schemas.openxmlformats.org/officeDocument/2006/relationships/hyperlink" Target="https://www.dst.dk/extranet/ForskningVariabellister/PSYK_SKSOPR%20-%20Landspatientregistret%20psykiatri%20-%20oplysninger%20om%20operationer.html" TargetMode="External"/><Relationship Id="rId1983" Type="http://schemas.openxmlformats.org/officeDocument/2006/relationships/hyperlink" Target="https://www.dst.dk/extranet/ForskningVariabellister/PSYK_SKSOPR%20-%20Landspatientregistret%20psykiatri%20-%20oplysninger%20om%20operationer.html" TargetMode="External"/><Relationship Id="rId68" Type="http://schemas.openxmlformats.org/officeDocument/2006/relationships/hyperlink" Target="https://www.dst.dk/extranet/ForskningVariabellister/PSYK_SKSOPR%20-%20Landspatientregistret%20psykiatri%20-%20oplysninger%20om%20operationer.html" TargetMode="External"/><Relationship Id="rId1429" Type="http://schemas.openxmlformats.org/officeDocument/2006/relationships/hyperlink" Target="https://www.dst.dk/extranet/ForskningVariabellister/PSYK_SKSOPR%20-%20Landspatientregistret%20psykiatri%20-%20oplysninger%20om%20operationer.html" TargetMode="External"/><Relationship Id="rId1636" Type="http://schemas.openxmlformats.org/officeDocument/2006/relationships/hyperlink" Target="https://www.dst.dk/extranet/ForskningVariabellister/PSYK_SKSOPR%20-%20Landspatientregistret%20psykiatri%20-%20oplysninger%20om%20operationer.html" TargetMode="External"/><Relationship Id="rId1843" Type="http://schemas.openxmlformats.org/officeDocument/2006/relationships/hyperlink" Target="https://www.dst.dk/extranet/ForskningVariabellister/PSYK_SKSOPR%20-%20Landspatientregistret%20psykiatri%20-%20oplysninger%20om%20operationer.html" TargetMode="External"/><Relationship Id="rId1703" Type="http://schemas.openxmlformats.org/officeDocument/2006/relationships/hyperlink" Target="https://www.dst.dk/extranet/ForskningVariabellister/PSYK_SKSOPR%20-%20Landspatientregistret%20psykiatri%20-%20oplysninger%20om%20operationer.html" TargetMode="External"/><Relationship Id="rId1910" Type="http://schemas.openxmlformats.org/officeDocument/2006/relationships/hyperlink" Target="https://www.dst.dk/extranet/ForskningVariabellister/PSYK_SKSOPR%20-%20Landspatientregistret%20psykiatri%20-%20oplysninger%20om%20operationer.html" TargetMode="External"/><Relationship Id="rId284" Type="http://schemas.openxmlformats.org/officeDocument/2006/relationships/hyperlink" Target="https://www.dst.dk/extranet/ForskningVariabellister/PSYK_SKSOPR%20-%20Landspatientregistret%20psykiatri%20-%20oplysninger%20om%20operationer.html" TargetMode="External"/><Relationship Id="rId491" Type="http://schemas.openxmlformats.org/officeDocument/2006/relationships/hyperlink" Target="https://www.dst.dk/extranet/ForskningVariabellister/PSYK_SKSOPR%20-%20Landspatientregistret%20psykiatri%20-%20oplysninger%20om%20operationer.html" TargetMode="External"/><Relationship Id="rId144" Type="http://schemas.openxmlformats.org/officeDocument/2006/relationships/hyperlink" Target="https://www.dst.dk/extranet/ForskningVariabellister/PSYK_SKSOPR%20-%20Landspatientregistret%20psykiatri%20-%20oplysninger%20om%20operationer.html" TargetMode="External"/><Relationship Id="rId589" Type="http://schemas.openxmlformats.org/officeDocument/2006/relationships/hyperlink" Target="https://www.dst.dk/extranet/ForskningVariabellister/PSYK_SKSOPR%20-%20Landspatientregistret%20psykiatri%20-%20oplysninger%20om%20operationer.html" TargetMode="External"/><Relationship Id="rId796" Type="http://schemas.openxmlformats.org/officeDocument/2006/relationships/hyperlink" Target="https://www.dst.dk/extranet/ForskningVariabellister/PSYK_SKSOPR%20-%20Landspatientregistret%20psykiatri%20-%20oplysninger%20om%20operationer.html" TargetMode="External"/><Relationship Id="rId351" Type="http://schemas.openxmlformats.org/officeDocument/2006/relationships/hyperlink" Target="https://www.dst.dk/extranet/ForskningVariabellister/PSYK_SKSOPR%20-%20Landspatientregistret%20psykiatri%20-%20oplysninger%20om%20operationer.html" TargetMode="External"/><Relationship Id="rId449" Type="http://schemas.openxmlformats.org/officeDocument/2006/relationships/hyperlink" Target="https://www.dst.dk/extranet/ForskningVariabellister/PSYK_SKSOPR%20-%20Landspatientregistret%20psykiatri%20-%20oplysninger%20om%20operationer.html" TargetMode="External"/><Relationship Id="rId656" Type="http://schemas.openxmlformats.org/officeDocument/2006/relationships/hyperlink" Target="https://www.dst.dk/extranet/ForskningVariabellister/PSYK_SKSOPR%20-%20Landspatientregistret%20psykiatri%20-%20oplysninger%20om%20operationer.html" TargetMode="External"/><Relationship Id="rId863" Type="http://schemas.openxmlformats.org/officeDocument/2006/relationships/hyperlink" Target="https://www.dst.dk/extranet/ForskningVariabellister/PSYK_SKSOPR%20-%20Landspatientregistret%20psykiatri%20-%20oplysninger%20om%20operationer.html" TargetMode="External"/><Relationship Id="rId1079" Type="http://schemas.openxmlformats.org/officeDocument/2006/relationships/hyperlink" Target="https://www.dst.dk/extranet/ForskningVariabellister/PSYK_SKSOPR%20-%20Landspatientregistret%20psykiatri%20-%20oplysninger%20om%20operationer.html" TargetMode="External"/><Relationship Id="rId1286" Type="http://schemas.openxmlformats.org/officeDocument/2006/relationships/hyperlink" Target="https://www.dst.dk/extranet/ForskningVariabellister/PSYK_SKSOPR%20-%20Landspatientregistret%20psykiatri%20-%20oplysninger%20om%20operationer.html" TargetMode="External"/><Relationship Id="rId1493" Type="http://schemas.openxmlformats.org/officeDocument/2006/relationships/hyperlink" Target="https://www.dst.dk/extranet/ForskningVariabellister/PSYK_SKSOPR%20-%20Landspatientregistret%20psykiatri%20-%20oplysninger%20om%20operationer.html" TargetMode="External"/><Relationship Id="rId2032" Type="http://schemas.openxmlformats.org/officeDocument/2006/relationships/hyperlink" Target="https://www.dst.dk/extranet/ForskningVariabellister/PSYK_SKSOPR%20-%20Landspatientregistret%20psykiatri%20-%20oplysninger%20om%20operationer.html" TargetMode="External"/><Relationship Id="rId211" Type="http://schemas.openxmlformats.org/officeDocument/2006/relationships/hyperlink" Target="https://www.dst.dk/extranet/ForskningVariabellister/PSYK_SKSOPR%20-%20Landspatientregistret%20psykiatri%20-%20oplysninger%20om%20operationer.html" TargetMode="External"/><Relationship Id="rId309" Type="http://schemas.openxmlformats.org/officeDocument/2006/relationships/hyperlink" Target="https://www.dst.dk/extranet/ForskningVariabellister/PSYK_SKSOPR%20-%20Landspatientregistret%20psykiatri%20-%20oplysninger%20om%20operationer.html" TargetMode="External"/><Relationship Id="rId516" Type="http://schemas.openxmlformats.org/officeDocument/2006/relationships/hyperlink" Target="https://www.dst.dk/extranet/ForskningVariabellister/PSYK_SKSOPR%20-%20Landspatientregistret%20psykiatri%20-%20oplysninger%20om%20operationer.html" TargetMode="External"/><Relationship Id="rId1146" Type="http://schemas.openxmlformats.org/officeDocument/2006/relationships/hyperlink" Target="https://www.dst.dk/extranet/ForskningVariabellister/PSYK_SKSOPR%20-%20Landspatientregistret%20psykiatri%20-%20oplysninger%20om%20operationer.html" TargetMode="External"/><Relationship Id="rId1798" Type="http://schemas.openxmlformats.org/officeDocument/2006/relationships/hyperlink" Target="https://www.dst.dk/extranet/ForskningVariabellister/PSYK_SKSOPR%20-%20Landspatientregistret%20psykiatri%20-%20oplysninger%20om%20operationer.html" TargetMode="External"/><Relationship Id="rId723" Type="http://schemas.openxmlformats.org/officeDocument/2006/relationships/hyperlink" Target="https://www.dst.dk/extranet/ForskningVariabellister/PSYK_SKSOPR%20-%20Landspatientregistret%20psykiatri%20-%20oplysninger%20om%20operationer.html" TargetMode="External"/><Relationship Id="rId930" Type="http://schemas.openxmlformats.org/officeDocument/2006/relationships/hyperlink" Target="https://www.dst.dk/extranet/ForskningVariabellister/PSYK_SKSOPR%20-%20Landspatientregistret%20psykiatri%20-%20oplysninger%20om%20operationer.html" TargetMode="External"/><Relationship Id="rId1006" Type="http://schemas.openxmlformats.org/officeDocument/2006/relationships/hyperlink" Target="https://www.dst.dk/extranet/ForskningVariabellister/PSYK_SKSOPR%20-%20Landspatientregistret%20psykiatri%20-%20oplysninger%20om%20operationer.html" TargetMode="External"/><Relationship Id="rId1353" Type="http://schemas.openxmlformats.org/officeDocument/2006/relationships/hyperlink" Target="https://www.dst.dk/extranet/ForskningVariabellister/PSYK_SKSOPR%20-%20Landspatientregistret%20psykiatri%20-%20oplysninger%20om%20operationer.html" TargetMode="External"/><Relationship Id="rId1560" Type="http://schemas.openxmlformats.org/officeDocument/2006/relationships/hyperlink" Target="https://www.dst.dk/extranet/ForskningVariabellister/PSYK_SKSOPR%20-%20Landspatientregistret%20psykiatri%20-%20oplysninger%20om%20operationer.html" TargetMode="External"/><Relationship Id="rId1658" Type="http://schemas.openxmlformats.org/officeDocument/2006/relationships/hyperlink" Target="https://www.dst.dk/extranet/ForskningVariabellister/PSYK_SKSOPR%20-%20Landspatientregistret%20psykiatri%20-%20oplysninger%20om%20operationer.html" TargetMode="External"/><Relationship Id="rId1865" Type="http://schemas.openxmlformats.org/officeDocument/2006/relationships/hyperlink" Target="https://www.dst.dk/extranet/ForskningVariabellister/PSYK_SKSOPR%20-%20Landspatientregistret%20psykiatri%20-%20oplysninger%20om%20operationer.html" TargetMode="External"/><Relationship Id="rId1213" Type="http://schemas.openxmlformats.org/officeDocument/2006/relationships/hyperlink" Target="https://www.dst.dk/extranet/ForskningVariabellister/PSYK_SKSOPR%20-%20Landspatientregistret%20psykiatri%20-%20oplysninger%20om%20operationer.html" TargetMode="External"/><Relationship Id="rId1420" Type="http://schemas.openxmlformats.org/officeDocument/2006/relationships/hyperlink" Target="https://www.dst.dk/extranet/ForskningVariabellister/PSYK_SKSOPR%20-%20Landspatientregistret%20psykiatri%20-%20oplysninger%20om%20operationer.html" TargetMode="External"/><Relationship Id="rId1518" Type="http://schemas.openxmlformats.org/officeDocument/2006/relationships/hyperlink" Target="https://www.dst.dk/extranet/ForskningVariabellister/PSYK_SKSOPR%20-%20Landspatientregistret%20psykiatri%20-%20oplysninger%20om%20operationer.html" TargetMode="External"/><Relationship Id="rId1725" Type="http://schemas.openxmlformats.org/officeDocument/2006/relationships/hyperlink" Target="https://www.dst.dk/extranet/ForskningVariabellister/PSYK_SKSOPR%20-%20Landspatientregistret%20psykiatri%20-%20oplysninger%20om%20operationer.html" TargetMode="External"/><Relationship Id="rId1932" Type="http://schemas.openxmlformats.org/officeDocument/2006/relationships/hyperlink" Target="https://www.dst.dk/extranet/ForskningVariabellister/PSYK_SKSOPR%20-%20Landspatientregistret%20psykiatri%20-%20oplysninger%20om%20operationer.html" TargetMode="External"/><Relationship Id="rId17" Type="http://schemas.openxmlformats.org/officeDocument/2006/relationships/hyperlink" Target="http://www.dst.dk/extranet/ForskningVariabellister/AKM%20-%20Arbejdsklassifikationsmodulet.html" TargetMode="External"/><Relationship Id="rId166" Type="http://schemas.openxmlformats.org/officeDocument/2006/relationships/hyperlink" Target="https://www.dst.dk/extranet/ForskningVariabellister/PSYK_SKSOPR%20-%20Landspatientregistret%20psykiatri%20-%20oplysninger%20om%20operationer.html" TargetMode="External"/><Relationship Id="rId373" Type="http://schemas.openxmlformats.org/officeDocument/2006/relationships/hyperlink" Target="https://www.dst.dk/extranet/ForskningVariabellister/PSYK_SKSOPR%20-%20Landspatientregistret%20psykiatri%20-%20oplysninger%20om%20operationer.html" TargetMode="External"/><Relationship Id="rId580" Type="http://schemas.openxmlformats.org/officeDocument/2006/relationships/hyperlink" Target="https://www.dst.dk/extranet/ForskningVariabellister/PSYK_SKSOPR%20-%20Landspatientregistret%20psykiatri%20-%20oplysninger%20om%20operationer.html" TargetMode="External"/><Relationship Id="rId2054" Type="http://schemas.openxmlformats.org/officeDocument/2006/relationships/hyperlink" Target="https://www.dst.dk/extranet/ForskningVariabellister/PSYK_SKSOPR%20-%20Landspatientregistret%20psykiatri%20-%20oplysninger%20om%20operationer.html" TargetMode="External"/><Relationship Id="rId1" Type="http://schemas.openxmlformats.org/officeDocument/2006/relationships/hyperlink" Target="http://www.dst.dk/extranet/ForskningVariabellister/ADOP%20-%20Adoptioner%20fra%20CPR.html" TargetMode="External"/><Relationship Id="rId233" Type="http://schemas.openxmlformats.org/officeDocument/2006/relationships/hyperlink" Target="https://www.dst.dk/extranet/ForskningVariabellister/PSYK_SKSOPR%20-%20Landspatientregistret%20psykiatri%20-%20oplysninger%20om%20operationer.html" TargetMode="External"/><Relationship Id="rId440" Type="http://schemas.openxmlformats.org/officeDocument/2006/relationships/hyperlink" Target="https://www.dst.dk/extranet/ForskningVariabellister/PSYK_SKSOPR%20-%20Landspatientregistret%20psykiatri%20-%20oplysninger%20om%20operationer.html" TargetMode="External"/><Relationship Id="rId678" Type="http://schemas.openxmlformats.org/officeDocument/2006/relationships/hyperlink" Target="https://www.dst.dk/extranet/ForskningVariabellister/PSYK_SKSOPR%20-%20Landspatientregistret%20psykiatri%20-%20oplysninger%20om%20operationer.html" TargetMode="External"/><Relationship Id="rId885" Type="http://schemas.openxmlformats.org/officeDocument/2006/relationships/hyperlink" Target="https://www.dst.dk/extranet/ForskningVariabellister/PSYK_SKSOPR%20-%20Landspatientregistret%20psykiatri%20-%20oplysninger%20om%20operationer.html" TargetMode="External"/><Relationship Id="rId1070" Type="http://schemas.openxmlformats.org/officeDocument/2006/relationships/hyperlink" Target="https://www.dst.dk/extranet/ForskningVariabellister/PSYK_SKSOPR%20-%20Landspatientregistret%20psykiatri%20-%20oplysninger%20om%20operationer.html" TargetMode="External"/><Relationship Id="rId300" Type="http://schemas.openxmlformats.org/officeDocument/2006/relationships/hyperlink" Target="https://www.dst.dk/extranet/ForskningVariabellister/PSYK_SKSOPR%20-%20Landspatientregistret%20psykiatri%20-%20oplysninger%20om%20operationer.html" TargetMode="External"/><Relationship Id="rId538" Type="http://schemas.openxmlformats.org/officeDocument/2006/relationships/hyperlink" Target="https://www.dst.dk/extranet/ForskningVariabellister/PSYK_SKSOPR%20-%20Landspatientregistret%20psykiatri%20-%20oplysninger%20om%20operationer.html" TargetMode="External"/><Relationship Id="rId745" Type="http://schemas.openxmlformats.org/officeDocument/2006/relationships/hyperlink" Target="https://www.dst.dk/extranet/ForskningVariabellister/PSYK_SKSOPR%20-%20Landspatientregistret%20psykiatri%20-%20oplysninger%20om%20operationer.html" TargetMode="External"/><Relationship Id="rId952" Type="http://schemas.openxmlformats.org/officeDocument/2006/relationships/hyperlink" Target="https://www.dst.dk/extranet/ForskningVariabellister/PSYK_SKSOPR%20-%20Landspatientregistret%20psykiatri%20-%20oplysninger%20om%20operationer.html" TargetMode="External"/><Relationship Id="rId1168" Type="http://schemas.openxmlformats.org/officeDocument/2006/relationships/hyperlink" Target="https://www.dst.dk/extranet/ForskningVariabellister/PSYK_SKSOPR%20-%20Landspatientregistret%20psykiatri%20-%20oplysninger%20om%20operationer.html" TargetMode="External"/><Relationship Id="rId1375" Type="http://schemas.openxmlformats.org/officeDocument/2006/relationships/hyperlink" Target="https://www.dst.dk/extranet/ForskningVariabellister/PSYK_SKSOPR%20-%20Landspatientregistret%20psykiatri%20-%20oplysninger%20om%20operationer.html" TargetMode="External"/><Relationship Id="rId1582" Type="http://schemas.openxmlformats.org/officeDocument/2006/relationships/hyperlink" Target="https://www.dst.dk/extranet/ForskningVariabellister/PSYK_SKSOPR%20-%20Landspatientregistret%20psykiatri%20-%20oplysninger%20om%20operationer.html" TargetMode="External"/><Relationship Id="rId81" Type="http://schemas.openxmlformats.org/officeDocument/2006/relationships/hyperlink" Target="https://www.dst.dk/extranet/ForskningVariabellister/PSYK_SKSOPR%20-%20Landspatientregistret%20psykiatri%20-%20oplysninger%20om%20operationer.html" TargetMode="External"/><Relationship Id="rId605" Type="http://schemas.openxmlformats.org/officeDocument/2006/relationships/hyperlink" Target="https://www.dst.dk/extranet/ForskningVariabellister/PSYK_SKSOPR%20-%20Landspatientregistret%20psykiatri%20-%20oplysninger%20om%20operationer.html" TargetMode="External"/><Relationship Id="rId812" Type="http://schemas.openxmlformats.org/officeDocument/2006/relationships/hyperlink" Target="https://www.dst.dk/extranet/ForskningVariabellister/PSYK_SKSOPR%20-%20Landspatientregistret%20psykiatri%20-%20oplysninger%20om%20operationer.html" TargetMode="External"/><Relationship Id="rId1028" Type="http://schemas.openxmlformats.org/officeDocument/2006/relationships/hyperlink" Target="https://www.dst.dk/extranet/ForskningVariabellister/PSYK_SKSOPR%20-%20Landspatientregistret%20psykiatri%20-%20oplysninger%20om%20operationer.html" TargetMode="External"/><Relationship Id="rId1235" Type="http://schemas.openxmlformats.org/officeDocument/2006/relationships/hyperlink" Target="https://www.dst.dk/extranet/ForskningVariabellister/PSYK_SKSOPR%20-%20Landspatientregistret%20psykiatri%20-%20oplysninger%20om%20operationer.html" TargetMode="External"/><Relationship Id="rId1442" Type="http://schemas.openxmlformats.org/officeDocument/2006/relationships/hyperlink" Target="https://www.dst.dk/extranet/ForskningVariabellister/PSYK_SKSOPR%20-%20Landspatientregistret%20psykiatri%20-%20oplysninger%20om%20operationer.html" TargetMode="External"/><Relationship Id="rId1887" Type="http://schemas.openxmlformats.org/officeDocument/2006/relationships/hyperlink" Target="https://www.dst.dk/extranet/ForskningVariabellister/PSYK_SKSOPR%20-%20Landspatientregistret%20psykiatri%20-%20oplysninger%20om%20operationer.html" TargetMode="External"/><Relationship Id="rId1302" Type="http://schemas.openxmlformats.org/officeDocument/2006/relationships/hyperlink" Target="https://www.dst.dk/extranet/ForskningVariabellister/PSYK_SKSOPR%20-%20Landspatientregistret%20psykiatri%20-%20oplysninger%20om%20operationer.html" TargetMode="External"/><Relationship Id="rId1747" Type="http://schemas.openxmlformats.org/officeDocument/2006/relationships/hyperlink" Target="https://www.dst.dk/extranet/ForskningVariabellister/PSYK_SKSOPR%20-%20Landspatientregistret%20psykiatri%20-%20oplysninger%20om%20operationer.html" TargetMode="External"/><Relationship Id="rId1954" Type="http://schemas.openxmlformats.org/officeDocument/2006/relationships/hyperlink" Target="https://www.dst.dk/extranet/ForskningVariabellister/PSYK_SKSOPR%20-%20Landspatientregistret%20psykiatri%20-%20oplysninger%20om%20operationer.html" TargetMode="External"/><Relationship Id="rId39" Type="http://schemas.openxmlformats.org/officeDocument/2006/relationships/hyperlink" Target="https://dst.dk/extranet/ForskningVariabellister/UDDF%20-%20H%C3%B8jeste%20fuldf%C3%B8rte%20uddannelse%20(forl%C3%B8b).html" TargetMode="External"/><Relationship Id="rId1607" Type="http://schemas.openxmlformats.org/officeDocument/2006/relationships/hyperlink" Target="https://www.dst.dk/extranet/ForskningVariabellister/PSYK_SKSOPR%20-%20Landspatientregistret%20psykiatri%20-%20oplysninger%20om%20operationer.html" TargetMode="External"/><Relationship Id="rId1814" Type="http://schemas.openxmlformats.org/officeDocument/2006/relationships/hyperlink" Target="https://www.dst.dk/extranet/ForskningVariabellister/PSYK_SKSOPR%20-%20Landspatientregistret%20psykiatri%20-%20oplysninger%20om%20operationer.html" TargetMode="External"/><Relationship Id="rId188" Type="http://schemas.openxmlformats.org/officeDocument/2006/relationships/hyperlink" Target="https://www.dst.dk/extranet/ForskningVariabellister/PSYK_SKSOPR%20-%20Landspatientregistret%20psykiatri%20-%20oplysninger%20om%20operationer.html" TargetMode="External"/><Relationship Id="rId395" Type="http://schemas.openxmlformats.org/officeDocument/2006/relationships/hyperlink" Target="https://www.dst.dk/extranet/ForskningVariabellister/PSYK_SKSOPR%20-%20Landspatientregistret%20psykiatri%20-%20oplysninger%20om%20operationer.html" TargetMode="External"/><Relationship Id="rId2076" Type="http://schemas.openxmlformats.org/officeDocument/2006/relationships/hyperlink" Target="https://www.dst.dk/extranet/ForskningVariabellister/PSYK_SKSOPR%20-%20Landspatientregistret%20psykiatri%20-%20oplysninger%20om%20operationer.html" TargetMode="External"/><Relationship Id="rId255" Type="http://schemas.openxmlformats.org/officeDocument/2006/relationships/hyperlink" Target="https://www.dst.dk/extranet/ForskningVariabellister/PSYK_SKSOPR%20-%20Landspatientregistret%20psykiatri%20-%20oplysninger%20om%20operationer.html" TargetMode="External"/><Relationship Id="rId462" Type="http://schemas.openxmlformats.org/officeDocument/2006/relationships/hyperlink" Target="https://www.dst.dk/extranet/ForskningVariabellister/PSYK_SKSOPR%20-%20Landspatientregistret%20psykiatri%20-%20oplysninger%20om%20operationer.html" TargetMode="External"/><Relationship Id="rId1092" Type="http://schemas.openxmlformats.org/officeDocument/2006/relationships/hyperlink" Target="https://www.dst.dk/extranet/ForskningVariabellister/PSYK_SKSOPR%20-%20Landspatientregistret%20psykiatri%20-%20oplysninger%20om%20operationer.html" TargetMode="External"/><Relationship Id="rId1397" Type="http://schemas.openxmlformats.org/officeDocument/2006/relationships/hyperlink" Target="https://www.dst.dk/extranet/ForskningVariabellister/PSYK_SKSOPR%20-%20Landspatientregistret%20psykiatri%20-%20oplysninger%20om%20operationer.html" TargetMode="External"/><Relationship Id="rId115" Type="http://schemas.openxmlformats.org/officeDocument/2006/relationships/hyperlink" Target="https://www.dst.dk/extranet/ForskningVariabellister/PSYK_SKSOPR%20-%20Landspatientregistret%20psykiatri%20-%20oplysninger%20om%20operationer.html" TargetMode="External"/><Relationship Id="rId322" Type="http://schemas.openxmlformats.org/officeDocument/2006/relationships/hyperlink" Target="https://www.dst.dk/extranet/ForskningVariabellister/PSYK_SKSOPR%20-%20Landspatientregistret%20psykiatri%20-%20oplysninger%20om%20operationer.html" TargetMode="External"/><Relationship Id="rId767" Type="http://schemas.openxmlformats.org/officeDocument/2006/relationships/hyperlink" Target="https://www.dst.dk/extranet/ForskningVariabellister/PSYK_SKSOPR%20-%20Landspatientregistret%20psykiatri%20-%20oplysninger%20om%20operationer.html" TargetMode="External"/><Relationship Id="rId974" Type="http://schemas.openxmlformats.org/officeDocument/2006/relationships/hyperlink" Target="https://www.dst.dk/extranet/ForskningVariabellister/PSYK_SKSOPR%20-%20Landspatientregistret%20psykiatri%20-%20oplysninger%20om%20operationer.html" TargetMode="External"/><Relationship Id="rId2003" Type="http://schemas.openxmlformats.org/officeDocument/2006/relationships/hyperlink" Target="https://www.dst.dk/extranet/ForskningVariabellister/PSYK_SKSOPR%20-%20Landspatientregistret%20psykiatri%20-%20oplysninger%20om%20operationer.html" TargetMode="External"/><Relationship Id="rId627" Type="http://schemas.openxmlformats.org/officeDocument/2006/relationships/hyperlink" Target="https://www.dst.dk/extranet/ForskningVariabellister/PSYK_SKSOPR%20-%20Landspatientregistret%20psykiatri%20-%20oplysninger%20om%20operationer.html" TargetMode="External"/><Relationship Id="rId834" Type="http://schemas.openxmlformats.org/officeDocument/2006/relationships/hyperlink" Target="https://www.dst.dk/extranet/ForskningVariabellister/PSYK_SKSOPR%20-%20Landspatientregistret%20psykiatri%20-%20oplysninger%20om%20operationer.html" TargetMode="External"/><Relationship Id="rId1257" Type="http://schemas.openxmlformats.org/officeDocument/2006/relationships/hyperlink" Target="https://www.dst.dk/extranet/ForskningVariabellister/PSYK_SKSOPR%20-%20Landspatientregistret%20psykiatri%20-%20oplysninger%20om%20operationer.html" TargetMode="External"/><Relationship Id="rId1464" Type="http://schemas.openxmlformats.org/officeDocument/2006/relationships/hyperlink" Target="https://www.dst.dk/extranet/ForskningVariabellister/PSYK_SKSOPR%20-%20Landspatientregistret%20psykiatri%20-%20oplysninger%20om%20operationer.html" TargetMode="External"/><Relationship Id="rId1671" Type="http://schemas.openxmlformats.org/officeDocument/2006/relationships/hyperlink" Target="https://www.dst.dk/extranet/ForskningVariabellister/PSYK_SKSOPR%20-%20Landspatientregistret%20psykiatri%20-%20oplysninger%20om%20operationer.html" TargetMode="External"/><Relationship Id="rId901" Type="http://schemas.openxmlformats.org/officeDocument/2006/relationships/hyperlink" Target="https://www.dst.dk/extranet/ForskningVariabellister/PSYK_SKSOPR%20-%20Landspatientregistret%20psykiatri%20-%20oplysninger%20om%20operationer.html" TargetMode="External"/><Relationship Id="rId1117" Type="http://schemas.openxmlformats.org/officeDocument/2006/relationships/hyperlink" Target="https://www.dst.dk/extranet/ForskningVariabellister/PSYK_SKSOPR%20-%20Landspatientregistret%20psykiatri%20-%20oplysninger%20om%20operationer.html" TargetMode="External"/><Relationship Id="rId1324" Type="http://schemas.openxmlformats.org/officeDocument/2006/relationships/hyperlink" Target="https://www.dst.dk/extranet/ForskningVariabellister/PSYK_SKSOPR%20-%20Landspatientregistret%20psykiatri%20-%20oplysninger%20om%20operationer.html" TargetMode="External"/><Relationship Id="rId1531" Type="http://schemas.openxmlformats.org/officeDocument/2006/relationships/hyperlink" Target="https://www.dst.dk/extranet/ForskningVariabellister/PSYK_SKSOPR%20-%20Landspatientregistret%20psykiatri%20-%20oplysninger%20om%20operationer.html" TargetMode="External"/><Relationship Id="rId1769" Type="http://schemas.openxmlformats.org/officeDocument/2006/relationships/hyperlink" Target="https://www.dst.dk/extranet/ForskningVariabellister/PSYK_SKSOPR%20-%20Landspatientregistret%20psykiatri%20-%20oplysninger%20om%20operationer.html" TargetMode="External"/><Relationship Id="rId1976" Type="http://schemas.openxmlformats.org/officeDocument/2006/relationships/hyperlink" Target="https://www.dst.dk/extranet/ForskningVariabellister/PSYK_SKSOPR%20-%20Landspatientregistret%20psykiatri%20-%20oplysninger%20om%20operationer.html" TargetMode="External"/><Relationship Id="rId30" Type="http://schemas.openxmlformats.org/officeDocument/2006/relationships/hyperlink" Target="http://dst.dk/extranet/ForskningVariabellister/BBRE%20-%20Bygge%20og%20boligregister%20%28BED%29%20-%20enheder.html" TargetMode="External"/><Relationship Id="rId1629" Type="http://schemas.openxmlformats.org/officeDocument/2006/relationships/hyperlink" Target="https://www.dst.dk/extranet/ForskningVariabellister/PSYK_SKSOPR%20-%20Landspatientregistret%20psykiatri%20-%20oplysninger%20om%20operationer.html" TargetMode="External"/><Relationship Id="rId1836" Type="http://schemas.openxmlformats.org/officeDocument/2006/relationships/hyperlink" Target="https://www.dst.dk/extranet/ForskningVariabellister/PSYK_SKSOPR%20-%20Landspatientregistret%20psykiatri%20-%20oplysninger%20om%20operationer.html" TargetMode="External"/><Relationship Id="rId1903" Type="http://schemas.openxmlformats.org/officeDocument/2006/relationships/hyperlink" Target="https://www.dst.dk/extranet/ForskningVariabellister/PSYK_SKSOPR%20-%20Landspatientregistret%20psykiatri%20-%20oplysninger%20om%20operationer.html" TargetMode="External"/><Relationship Id="rId2098" Type="http://schemas.openxmlformats.org/officeDocument/2006/relationships/hyperlink" Target="https://www.dst.dk/extranet/ForskningVariabellister/PSYK_SKSOPR%20-%20Landspatientregistret%20psykiatri%20-%20oplysninger%20om%20operationer.html" TargetMode="External"/><Relationship Id="rId277" Type="http://schemas.openxmlformats.org/officeDocument/2006/relationships/hyperlink" Target="https://www.dst.dk/extranet/ForskningVariabellister/PSYK_SKSOPR%20-%20Landspatientregistret%20psykiatri%20-%20oplysninger%20om%20operationer.html" TargetMode="External"/><Relationship Id="rId484" Type="http://schemas.openxmlformats.org/officeDocument/2006/relationships/hyperlink" Target="https://www.dst.dk/extranet/ForskningVariabellister/PSYK_SKSOPR%20-%20Landspatientregistret%20psykiatri%20-%20oplysninger%20om%20operationer.html" TargetMode="External"/><Relationship Id="rId137" Type="http://schemas.openxmlformats.org/officeDocument/2006/relationships/hyperlink" Target="https://www.dst.dk/extranet/ForskningVariabellister/PSYK_SKSOPR%20-%20Landspatientregistret%20psykiatri%20-%20oplysninger%20om%20operationer.html" TargetMode="External"/><Relationship Id="rId344" Type="http://schemas.openxmlformats.org/officeDocument/2006/relationships/hyperlink" Target="https://www.dst.dk/extranet/ForskningVariabellister/PSYK_SKSOPR%20-%20Landspatientregistret%20psykiatri%20-%20oplysninger%20om%20operationer.html" TargetMode="External"/><Relationship Id="rId691" Type="http://schemas.openxmlformats.org/officeDocument/2006/relationships/hyperlink" Target="https://www.dst.dk/extranet/ForskningVariabellister/PSYK_SKSOPR%20-%20Landspatientregistret%20psykiatri%20-%20oplysninger%20om%20operationer.html" TargetMode="External"/><Relationship Id="rId789" Type="http://schemas.openxmlformats.org/officeDocument/2006/relationships/hyperlink" Target="https://www.dst.dk/extranet/ForskningVariabellister/PSYK_SKSOPR%20-%20Landspatientregistret%20psykiatri%20-%20oplysninger%20om%20operationer.html" TargetMode="External"/><Relationship Id="rId996" Type="http://schemas.openxmlformats.org/officeDocument/2006/relationships/hyperlink" Target="https://www.dst.dk/extranet/ForskningVariabellister/PSYK_SKSOPR%20-%20Landspatientregistret%20psykiatri%20-%20oplysninger%20om%20operationer.html" TargetMode="External"/><Relationship Id="rId2025" Type="http://schemas.openxmlformats.org/officeDocument/2006/relationships/hyperlink" Target="https://www.dst.dk/extranet/ForskningVariabellister/PSYK_SKSOPR%20-%20Landspatientregistret%20psykiatri%20-%20oplysninger%20om%20operationer.html" TargetMode="External"/><Relationship Id="rId551" Type="http://schemas.openxmlformats.org/officeDocument/2006/relationships/hyperlink" Target="https://www.dst.dk/extranet/ForskningVariabellister/PSYK_SKSOPR%20-%20Landspatientregistret%20psykiatri%20-%20oplysninger%20om%20operationer.html" TargetMode="External"/><Relationship Id="rId649" Type="http://schemas.openxmlformats.org/officeDocument/2006/relationships/hyperlink" Target="https://www.dst.dk/extranet/ForskningVariabellister/PSYK_SKSOPR%20-%20Landspatientregistret%20psykiatri%20-%20oplysninger%20om%20operationer.html" TargetMode="External"/><Relationship Id="rId856" Type="http://schemas.openxmlformats.org/officeDocument/2006/relationships/hyperlink" Target="https://www.dst.dk/extranet/ForskningVariabellister/PSYK_SKSOPR%20-%20Landspatientregistret%20psykiatri%20-%20oplysninger%20om%20operationer.html" TargetMode="External"/><Relationship Id="rId1181" Type="http://schemas.openxmlformats.org/officeDocument/2006/relationships/hyperlink" Target="https://www.dst.dk/extranet/ForskningVariabellister/PSYK_SKSOPR%20-%20Landspatientregistret%20psykiatri%20-%20oplysninger%20om%20operationer.html" TargetMode="External"/><Relationship Id="rId1279" Type="http://schemas.openxmlformats.org/officeDocument/2006/relationships/hyperlink" Target="https://www.dst.dk/extranet/ForskningVariabellister/PSYK_SKSOPR%20-%20Landspatientregistret%20psykiatri%20-%20oplysninger%20om%20operationer.html" TargetMode="External"/><Relationship Id="rId1486" Type="http://schemas.openxmlformats.org/officeDocument/2006/relationships/hyperlink" Target="https://www.dst.dk/extranet/ForskningVariabellister/PSYK_SKSOPR%20-%20Landspatientregistret%20psykiatri%20-%20oplysninger%20om%20operationer.html" TargetMode="External"/><Relationship Id="rId204" Type="http://schemas.openxmlformats.org/officeDocument/2006/relationships/hyperlink" Target="https://www.dst.dk/extranet/ForskningVariabellister/PSYK_SKSOPR%20-%20Landspatientregistret%20psykiatri%20-%20oplysninger%20om%20operationer.html" TargetMode="External"/><Relationship Id="rId411" Type="http://schemas.openxmlformats.org/officeDocument/2006/relationships/hyperlink" Target="https://www.dst.dk/extranet/ForskningVariabellister/PSYK_SKSOPR%20-%20Landspatientregistret%20psykiatri%20-%20oplysninger%20om%20operationer.html" TargetMode="External"/><Relationship Id="rId509" Type="http://schemas.openxmlformats.org/officeDocument/2006/relationships/hyperlink" Target="https://www.dst.dk/extranet/ForskningVariabellister/PSYK_SKSOPR%20-%20Landspatientregistret%20psykiatri%20-%20oplysninger%20om%20operationer.html" TargetMode="External"/><Relationship Id="rId1041" Type="http://schemas.openxmlformats.org/officeDocument/2006/relationships/hyperlink" Target="https://www.dst.dk/extranet/ForskningVariabellister/PSYK_SKSOPR%20-%20Landspatientregistret%20psykiatri%20-%20oplysninger%20om%20operationer.html" TargetMode="External"/><Relationship Id="rId1139" Type="http://schemas.openxmlformats.org/officeDocument/2006/relationships/hyperlink" Target="https://www.dst.dk/extranet/ForskningVariabellister/PSYK_SKSOPR%20-%20Landspatientregistret%20psykiatri%20-%20oplysninger%20om%20operationer.html" TargetMode="External"/><Relationship Id="rId1346" Type="http://schemas.openxmlformats.org/officeDocument/2006/relationships/hyperlink" Target="https://www.dst.dk/extranet/ForskningVariabellister/PSYK_SKSOPR%20-%20Landspatientregistret%20psykiatri%20-%20oplysninger%20om%20operationer.html" TargetMode="External"/><Relationship Id="rId1693" Type="http://schemas.openxmlformats.org/officeDocument/2006/relationships/hyperlink" Target="https://www.dst.dk/extranet/ForskningVariabellister/PSYK_SKSOPR%20-%20Landspatientregistret%20psykiatri%20-%20oplysninger%20om%20operationer.html" TargetMode="External"/><Relationship Id="rId1998" Type="http://schemas.openxmlformats.org/officeDocument/2006/relationships/hyperlink" Target="https://www.dst.dk/extranet/ForskningVariabellister/PSYK_SKSOPR%20-%20Landspatientregistret%20psykiatri%20-%20oplysninger%20om%20operationer.html" TargetMode="External"/><Relationship Id="rId716" Type="http://schemas.openxmlformats.org/officeDocument/2006/relationships/hyperlink" Target="https://www.dst.dk/extranet/ForskningVariabellister/PSYK_SKSOPR%20-%20Landspatientregistret%20psykiatri%20-%20oplysninger%20om%20operationer.html" TargetMode="External"/><Relationship Id="rId923" Type="http://schemas.openxmlformats.org/officeDocument/2006/relationships/hyperlink" Target="https://www.dst.dk/extranet/ForskningVariabellister/PSYK_SKSOPR%20-%20Landspatientregistret%20psykiatri%20-%20oplysninger%20om%20operationer.html" TargetMode="External"/><Relationship Id="rId1553" Type="http://schemas.openxmlformats.org/officeDocument/2006/relationships/hyperlink" Target="https://www.dst.dk/extranet/ForskningVariabellister/PSYK_SKSOPR%20-%20Landspatientregistret%20psykiatri%20-%20oplysninger%20om%20operationer.html" TargetMode="External"/><Relationship Id="rId1760" Type="http://schemas.openxmlformats.org/officeDocument/2006/relationships/hyperlink" Target="https://www.dst.dk/extranet/ForskningVariabellister/PSYK_SKSOPR%20-%20Landspatientregistret%20psykiatri%20-%20oplysninger%20om%20operationer.html" TargetMode="External"/><Relationship Id="rId1858" Type="http://schemas.openxmlformats.org/officeDocument/2006/relationships/hyperlink" Target="https://www.dst.dk/extranet/ForskningVariabellister/PSYK_SKSOPR%20-%20Landspatientregistret%20psykiatri%20-%20oplysninger%20om%20operationer.html" TargetMode="External"/><Relationship Id="rId52" Type="http://schemas.openxmlformats.org/officeDocument/2006/relationships/hyperlink" Target="https://www.dst.dk/extranet/ForskningVariabellister/LPR_BES%20-%20Landspatientregistret%20-%20ambulante%20bes%C3%B8gsdatoer.html" TargetMode="External"/><Relationship Id="rId1206" Type="http://schemas.openxmlformats.org/officeDocument/2006/relationships/hyperlink" Target="https://www.dst.dk/extranet/ForskningVariabellister/PSYK_SKSOPR%20-%20Landspatientregistret%20psykiatri%20-%20oplysninger%20om%20operationer.html" TargetMode="External"/><Relationship Id="rId1413" Type="http://schemas.openxmlformats.org/officeDocument/2006/relationships/hyperlink" Target="https://www.dst.dk/extranet/ForskningVariabellister/PSYK_SKSOPR%20-%20Landspatientregistret%20psykiatri%20-%20oplysninger%20om%20operationer.html" TargetMode="External"/><Relationship Id="rId1620" Type="http://schemas.openxmlformats.org/officeDocument/2006/relationships/hyperlink" Target="https://www.dst.dk/extranet/ForskningVariabellister/PSYK_SKSOPR%20-%20Landspatientregistret%20psykiatri%20-%20oplysninger%20om%20operationer.html" TargetMode="External"/><Relationship Id="rId1718" Type="http://schemas.openxmlformats.org/officeDocument/2006/relationships/hyperlink" Target="https://www.dst.dk/extranet/ForskningVariabellister/PSYK_SKSOPR%20-%20Landspatientregistret%20psykiatri%20-%20oplysninger%20om%20operationer.html" TargetMode="External"/><Relationship Id="rId1925" Type="http://schemas.openxmlformats.org/officeDocument/2006/relationships/hyperlink" Target="https://www.dst.dk/extranet/ForskningVariabellister/PSYK_SKSOPR%20-%20Landspatientregistret%20psykiatri%20-%20oplysninger%20om%20operationer.html" TargetMode="External"/><Relationship Id="rId299" Type="http://schemas.openxmlformats.org/officeDocument/2006/relationships/hyperlink" Target="https://www.dst.dk/extranet/ForskningVariabellister/PSYK_SKSOPR%20-%20Landspatientregistret%20psykiatri%20-%20oplysninger%20om%20operationer.html" TargetMode="External"/><Relationship Id="rId159" Type="http://schemas.openxmlformats.org/officeDocument/2006/relationships/hyperlink" Target="https://www.dst.dk/extranet/ForskningVariabellister/PSYK_SKSOPR%20-%20Landspatientregistret%20psykiatri%20-%20oplysninger%20om%20operationer.html" TargetMode="External"/><Relationship Id="rId366" Type="http://schemas.openxmlformats.org/officeDocument/2006/relationships/hyperlink" Target="https://www.dst.dk/extranet/ForskningVariabellister/PSYK_SKSOPR%20-%20Landspatientregistret%20psykiatri%20-%20oplysninger%20om%20operationer.html" TargetMode="External"/><Relationship Id="rId573" Type="http://schemas.openxmlformats.org/officeDocument/2006/relationships/hyperlink" Target="https://www.dst.dk/extranet/ForskningVariabellister/PSYK_SKSOPR%20-%20Landspatientregistret%20psykiatri%20-%20oplysninger%20om%20operationer.html" TargetMode="External"/><Relationship Id="rId780" Type="http://schemas.openxmlformats.org/officeDocument/2006/relationships/hyperlink" Target="https://www.dst.dk/extranet/ForskningVariabellister/PSYK_SKSOPR%20-%20Landspatientregistret%20psykiatri%20-%20oplysninger%20om%20operationer.html" TargetMode="External"/><Relationship Id="rId2047" Type="http://schemas.openxmlformats.org/officeDocument/2006/relationships/hyperlink" Target="https://www.dst.dk/extranet/ForskningVariabellister/PSYK_SKSOPR%20-%20Landspatientregistret%20psykiatri%20-%20oplysninger%20om%20operationer.html" TargetMode="External"/><Relationship Id="rId226" Type="http://schemas.openxmlformats.org/officeDocument/2006/relationships/hyperlink" Target="https://www.dst.dk/extranet/ForskningVariabellister/PSYK_SKSOPR%20-%20Landspatientregistret%20psykiatri%20-%20oplysninger%20om%20operationer.html" TargetMode="External"/><Relationship Id="rId433" Type="http://schemas.openxmlformats.org/officeDocument/2006/relationships/hyperlink" Target="https://www.dst.dk/extranet/ForskningVariabellister/PSYK_SKSOPR%20-%20Landspatientregistret%20psykiatri%20-%20oplysninger%20om%20operationer.html" TargetMode="External"/><Relationship Id="rId878" Type="http://schemas.openxmlformats.org/officeDocument/2006/relationships/hyperlink" Target="https://www.dst.dk/extranet/ForskningVariabellister/PSYK_SKSOPR%20-%20Landspatientregistret%20psykiatri%20-%20oplysninger%20om%20operationer.html" TargetMode="External"/><Relationship Id="rId1063" Type="http://schemas.openxmlformats.org/officeDocument/2006/relationships/hyperlink" Target="https://www.dst.dk/extranet/ForskningVariabellister/PSYK_SKSOPR%20-%20Landspatientregistret%20psykiatri%20-%20oplysninger%20om%20operationer.html" TargetMode="External"/><Relationship Id="rId1270" Type="http://schemas.openxmlformats.org/officeDocument/2006/relationships/hyperlink" Target="https://www.dst.dk/extranet/ForskningVariabellister/PSYK_SKSOPR%20-%20Landspatientregistret%20psykiatri%20-%20oplysninger%20om%20operationer.html" TargetMode="External"/><Relationship Id="rId640" Type="http://schemas.openxmlformats.org/officeDocument/2006/relationships/hyperlink" Target="https://www.dst.dk/extranet/ForskningVariabellister/PSYK_SKSOPR%20-%20Landspatientregistret%20psykiatri%20-%20oplysninger%20om%20operationer.html" TargetMode="External"/><Relationship Id="rId738" Type="http://schemas.openxmlformats.org/officeDocument/2006/relationships/hyperlink" Target="https://www.dst.dk/extranet/ForskningVariabellister/PSYK_SKSOPR%20-%20Landspatientregistret%20psykiatri%20-%20oplysninger%20om%20operationer.html" TargetMode="External"/><Relationship Id="rId945" Type="http://schemas.openxmlformats.org/officeDocument/2006/relationships/hyperlink" Target="https://www.dst.dk/extranet/ForskningVariabellister/PSYK_SKSOPR%20-%20Landspatientregistret%20psykiatri%20-%20oplysninger%20om%20operationer.html" TargetMode="External"/><Relationship Id="rId1368" Type="http://schemas.openxmlformats.org/officeDocument/2006/relationships/hyperlink" Target="https://www.dst.dk/extranet/ForskningVariabellister/PSYK_SKSOPR%20-%20Landspatientregistret%20psykiatri%20-%20oplysninger%20om%20operationer.html" TargetMode="External"/><Relationship Id="rId1575" Type="http://schemas.openxmlformats.org/officeDocument/2006/relationships/hyperlink" Target="https://www.dst.dk/extranet/ForskningVariabellister/PSYK_SKSOPR%20-%20Landspatientregistret%20psykiatri%20-%20oplysninger%20om%20operationer.html" TargetMode="External"/><Relationship Id="rId1782" Type="http://schemas.openxmlformats.org/officeDocument/2006/relationships/hyperlink" Target="https://www.dst.dk/extranet/ForskningVariabellister/PSYK_SKSOPR%20-%20Landspatientregistret%20psykiatri%20-%20oplysninger%20om%20operationer.html" TargetMode="External"/><Relationship Id="rId74" Type="http://schemas.openxmlformats.org/officeDocument/2006/relationships/hyperlink" Target="https://www.dst.dk/extranet/ForskningVariabellister/PSYK_SKSOPR%20-%20Landspatientregistret%20psykiatri%20-%20oplysninger%20om%20operationer.html" TargetMode="External"/><Relationship Id="rId500" Type="http://schemas.openxmlformats.org/officeDocument/2006/relationships/hyperlink" Target="https://www.dst.dk/extranet/ForskningVariabellister/PSYK_SKSOPR%20-%20Landspatientregistret%20psykiatri%20-%20oplysninger%20om%20operationer.html" TargetMode="External"/><Relationship Id="rId805" Type="http://schemas.openxmlformats.org/officeDocument/2006/relationships/hyperlink" Target="https://www.dst.dk/extranet/ForskningVariabellister/PSYK_SKSOPR%20-%20Landspatientregistret%20psykiatri%20-%20oplysninger%20om%20operationer.html" TargetMode="External"/><Relationship Id="rId1130" Type="http://schemas.openxmlformats.org/officeDocument/2006/relationships/hyperlink" Target="https://www.dst.dk/extranet/ForskningVariabellister/PSYK_SKSOPR%20-%20Landspatientregistret%20psykiatri%20-%20oplysninger%20om%20operationer.html" TargetMode="External"/><Relationship Id="rId1228" Type="http://schemas.openxmlformats.org/officeDocument/2006/relationships/hyperlink" Target="https://www.dst.dk/extranet/ForskningVariabellister/PSYK_SKSOPR%20-%20Landspatientregistret%20psykiatri%20-%20oplysninger%20om%20operationer.html" TargetMode="External"/><Relationship Id="rId1435" Type="http://schemas.openxmlformats.org/officeDocument/2006/relationships/hyperlink" Target="https://www.dst.dk/extranet/ForskningVariabellister/PSYK_SKSOPR%20-%20Landspatientregistret%20psykiatri%20-%20oplysninger%20om%20operationer.html" TargetMode="External"/><Relationship Id="rId1642" Type="http://schemas.openxmlformats.org/officeDocument/2006/relationships/hyperlink" Target="https://www.dst.dk/extranet/ForskningVariabellister/PSYK_SKSOPR%20-%20Landspatientregistret%20psykiatri%20-%20oplysninger%20om%20operationer.html" TargetMode="External"/><Relationship Id="rId1947" Type="http://schemas.openxmlformats.org/officeDocument/2006/relationships/hyperlink" Target="https://www.dst.dk/extranet/ForskningVariabellister/PSYK_SKSOPR%20-%20Landspatientregistret%20psykiatri%20-%20oplysninger%20om%20operationer.html" TargetMode="External"/><Relationship Id="rId1502" Type="http://schemas.openxmlformats.org/officeDocument/2006/relationships/hyperlink" Target="https://www.dst.dk/extranet/ForskningVariabellister/PSYK_SKSOPR%20-%20Landspatientregistret%20psykiatri%20-%20oplysninger%20om%20operationer.html" TargetMode="External"/><Relationship Id="rId1807" Type="http://schemas.openxmlformats.org/officeDocument/2006/relationships/hyperlink" Target="https://www.dst.dk/extranet/ForskningVariabellister/PSYK_SKSOPR%20-%20Landspatientregistret%20psykiatri%20-%20oplysninger%20om%20operationer.html" TargetMode="External"/><Relationship Id="rId290" Type="http://schemas.openxmlformats.org/officeDocument/2006/relationships/hyperlink" Target="https://www.dst.dk/extranet/ForskningVariabellister/PSYK_SKSOPR%20-%20Landspatientregistret%20psykiatri%20-%20oplysninger%20om%20operationer.html" TargetMode="External"/><Relationship Id="rId388" Type="http://schemas.openxmlformats.org/officeDocument/2006/relationships/hyperlink" Target="https://www.dst.dk/extranet/ForskningVariabellister/PSYK_SKSOPR%20-%20Landspatientregistret%20psykiatri%20-%20oplysninger%20om%20operationer.html" TargetMode="External"/><Relationship Id="rId2069" Type="http://schemas.openxmlformats.org/officeDocument/2006/relationships/hyperlink" Target="https://www.dst.dk/extranet/ForskningVariabellister/PSYK_SKSOPR%20-%20Landspatientregistret%20psykiatri%20-%20oplysninger%20om%20operationer.html" TargetMode="External"/><Relationship Id="rId150" Type="http://schemas.openxmlformats.org/officeDocument/2006/relationships/hyperlink" Target="https://www.dst.dk/extranet/ForskningVariabellister/PSYK_SKSOPR%20-%20Landspatientregistret%20psykiatri%20-%20oplysninger%20om%20operationer.html" TargetMode="External"/><Relationship Id="rId595" Type="http://schemas.openxmlformats.org/officeDocument/2006/relationships/hyperlink" Target="https://www.dst.dk/extranet/ForskningVariabellister/PSYK_SKSOPR%20-%20Landspatientregistret%20psykiatri%20-%20oplysninger%20om%20operationer.html" TargetMode="External"/><Relationship Id="rId248" Type="http://schemas.openxmlformats.org/officeDocument/2006/relationships/hyperlink" Target="https://www.dst.dk/extranet/ForskningVariabellister/PSYK_SKSOPR%20-%20Landspatientregistret%20psykiatri%20-%20oplysninger%20om%20operationer.html" TargetMode="External"/><Relationship Id="rId455" Type="http://schemas.openxmlformats.org/officeDocument/2006/relationships/hyperlink" Target="https://www.dst.dk/extranet/ForskningVariabellister/PSYK_SKSOPR%20-%20Landspatientregistret%20psykiatri%20-%20oplysninger%20om%20operationer.html" TargetMode="External"/><Relationship Id="rId662" Type="http://schemas.openxmlformats.org/officeDocument/2006/relationships/hyperlink" Target="https://www.dst.dk/extranet/ForskningVariabellister/PSYK_SKSOPR%20-%20Landspatientregistret%20psykiatri%20-%20oplysninger%20om%20operationer.html" TargetMode="External"/><Relationship Id="rId1085" Type="http://schemas.openxmlformats.org/officeDocument/2006/relationships/hyperlink" Target="https://www.dst.dk/extranet/ForskningVariabellister/PSYK_SKSOPR%20-%20Landspatientregistret%20psykiatri%20-%20oplysninger%20om%20operationer.html" TargetMode="External"/><Relationship Id="rId1292" Type="http://schemas.openxmlformats.org/officeDocument/2006/relationships/hyperlink" Target="https://www.dst.dk/extranet/ForskningVariabellister/PSYK_SKSOPR%20-%20Landspatientregistret%20psykiatri%20-%20oplysninger%20om%20operationer.html" TargetMode="External"/><Relationship Id="rId108" Type="http://schemas.openxmlformats.org/officeDocument/2006/relationships/hyperlink" Target="https://www.dst.dk/extranet/ForskningVariabellister/PSYK_SKSOPR%20-%20Landspatientregistret%20psykiatri%20-%20oplysninger%20om%20operationer.html" TargetMode="External"/><Relationship Id="rId315" Type="http://schemas.openxmlformats.org/officeDocument/2006/relationships/hyperlink" Target="https://www.dst.dk/extranet/ForskningVariabellister/PSYK_SKSOPR%20-%20Landspatientregistret%20psykiatri%20-%20oplysninger%20om%20operationer.html" TargetMode="External"/><Relationship Id="rId522" Type="http://schemas.openxmlformats.org/officeDocument/2006/relationships/hyperlink" Target="https://www.dst.dk/extranet/ForskningVariabellister/PSYK_SKSOPR%20-%20Landspatientregistret%20psykiatri%20-%20oplysninger%20om%20operationer.html" TargetMode="External"/><Relationship Id="rId967" Type="http://schemas.openxmlformats.org/officeDocument/2006/relationships/hyperlink" Target="https://www.dst.dk/extranet/ForskningVariabellister/PSYK_SKSOPR%20-%20Landspatientregistret%20psykiatri%20-%20oplysninger%20om%20operationer.html" TargetMode="External"/><Relationship Id="rId1152" Type="http://schemas.openxmlformats.org/officeDocument/2006/relationships/hyperlink" Target="https://www.dst.dk/extranet/ForskningVariabellister/PSYK_SKSOPR%20-%20Landspatientregistret%20psykiatri%20-%20oplysninger%20om%20operationer.html" TargetMode="External"/><Relationship Id="rId1597" Type="http://schemas.openxmlformats.org/officeDocument/2006/relationships/hyperlink" Target="https://www.dst.dk/extranet/ForskningVariabellister/PSYK_SKSOPR%20-%20Landspatientregistret%20psykiatri%20-%20oplysninger%20om%20operationer.html" TargetMode="External"/><Relationship Id="rId96" Type="http://schemas.openxmlformats.org/officeDocument/2006/relationships/hyperlink" Target="https://www.dst.dk/extranet/ForskningVariabellister/PSYK_SKSOPR%20-%20Landspatientregistret%20psykiatri%20-%20oplysninger%20om%20operationer.html" TargetMode="External"/><Relationship Id="rId827" Type="http://schemas.openxmlformats.org/officeDocument/2006/relationships/hyperlink" Target="https://www.dst.dk/extranet/ForskningVariabellister/PSYK_SKSOPR%20-%20Landspatientregistret%20psykiatri%20-%20oplysninger%20om%20operationer.html" TargetMode="External"/><Relationship Id="rId1012" Type="http://schemas.openxmlformats.org/officeDocument/2006/relationships/hyperlink" Target="https://www.dst.dk/extranet/ForskningVariabellister/PSYK_SKSOPR%20-%20Landspatientregistret%20psykiatri%20-%20oplysninger%20om%20operationer.html" TargetMode="External"/><Relationship Id="rId1457" Type="http://schemas.openxmlformats.org/officeDocument/2006/relationships/hyperlink" Target="https://www.dst.dk/extranet/ForskningVariabellister/PSYK_SKSOPR%20-%20Landspatientregistret%20psykiatri%20-%20oplysninger%20om%20operationer.html" TargetMode="External"/><Relationship Id="rId1664" Type="http://schemas.openxmlformats.org/officeDocument/2006/relationships/hyperlink" Target="https://www.dst.dk/extranet/ForskningVariabellister/PSYK_SKSOPR%20-%20Landspatientregistret%20psykiatri%20-%20oplysninger%20om%20operationer.html" TargetMode="External"/><Relationship Id="rId1871" Type="http://schemas.openxmlformats.org/officeDocument/2006/relationships/hyperlink" Target="https://www.dst.dk/extranet/ForskningVariabellister/PSYK_SKSOPR%20-%20Landspatientregistret%20psykiatri%20-%20oplysninger%20om%20operationer.html" TargetMode="External"/><Relationship Id="rId1317" Type="http://schemas.openxmlformats.org/officeDocument/2006/relationships/hyperlink" Target="https://www.dst.dk/extranet/ForskningVariabellister/PSYK_SKSOPR%20-%20Landspatientregistret%20psykiatri%20-%20oplysninger%20om%20operationer.html" TargetMode="External"/><Relationship Id="rId1524" Type="http://schemas.openxmlformats.org/officeDocument/2006/relationships/hyperlink" Target="https://www.dst.dk/extranet/ForskningVariabellister/PSYK_SKSOPR%20-%20Landspatientregistret%20psykiatri%20-%20oplysninger%20om%20operationer.html" TargetMode="External"/><Relationship Id="rId1731" Type="http://schemas.openxmlformats.org/officeDocument/2006/relationships/hyperlink" Target="https://www.dst.dk/extranet/ForskningVariabellister/PSYK_SKSOPR%20-%20Landspatientregistret%20psykiatri%20-%20oplysninger%20om%20operationer.html" TargetMode="External"/><Relationship Id="rId1969" Type="http://schemas.openxmlformats.org/officeDocument/2006/relationships/hyperlink" Target="https://www.dst.dk/extranet/ForskningVariabellister/PSYK_SKSOPR%20-%20Landspatientregistret%20psykiatri%20-%20oplysninger%20om%20operationer.html" TargetMode="External"/><Relationship Id="rId23" Type="http://schemas.openxmlformats.org/officeDocument/2006/relationships/hyperlink" Target="http://dst.dk/extranet/ForskningVariabellister/OF%20-%20Offentligt%20fors%C3%B8rgede.html" TargetMode="External"/><Relationship Id="rId1829" Type="http://schemas.openxmlformats.org/officeDocument/2006/relationships/hyperlink" Target="https://www.dst.dk/extranet/ForskningVariabellister/PSYK_SKSOPR%20-%20Landspatientregistret%20psykiatri%20-%20oplysninger%20om%20operationer.html" TargetMode="External"/><Relationship Id="rId172" Type="http://schemas.openxmlformats.org/officeDocument/2006/relationships/hyperlink" Target="https://www.dst.dk/extranet/ForskningVariabellister/PSYK_SKSOPR%20-%20Landspatientregistret%20psykiatri%20-%20oplysninger%20om%20operationer.html" TargetMode="External"/><Relationship Id="rId477" Type="http://schemas.openxmlformats.org/officeDocument/2006/relationships/hyperlink" Target="https://www.dst.dk/extranet/ForskningVariabellister/PSYK_SKSOPR%20-%20Landspatientregistret%20psykiatri%20-%20oplysninger%20om%20operationer.html" TargetMode="External"/><Relationship Id="rId684" Type="http://schemas.openxmlformats.org/officeDocument/2006/relationships/hyperlink" Target="https://www.dst.dk/extranet/ForskningVariabellister/PSYK_SKSOPR%20-%20Landspatientregistret%20psykiatri%20-%20oplysninger%20om%20operationer.html" TargetMode="External"/><Relationship Id="rId2060" Type="http://schemas.openxmlformats.org/officeDocument/2006/relationships/hyperlink" Target="https://www.dst.dk/extranet/ForskningVariabellister/PSYK_SKSOPR%20-%20Landspatientregistret%20psykiatri%20-%20oplysninger%20om%20operationer.html" TargetMode="External"/><Relationship Id="rId337" Type="http://schemas.openxmlformats.org/officeDocument/2006/relationships/hyperlink" Target="https://www.dst.dk/extranet/ForskningVariabellister/PSYK_SKSOPR%20-%20Landspatientregistret%20psykiatri%20-%20oplysninger%20om%20operationer.html" TargetMode="External"/><Relationship Id="rId891" Type="http://schemas.openxmlformats.org/officeDocument/2006/relationships/hyperlink" Target="https://www.dst.dk/extranet/ForskningVariabellister/PSYK_SKSOPR%20-%20Landspatientregistret%20psykiatri%20-%20oplysninger%20om%20operationer.html" TargetMode="External"/><Relationship Id="rId989" Type="http://schemas.openxmlformats.org/officeDocument/2006/relationships/hyperlink" Target="https://www.dst.dk/extranet/ForskningVariabellister/PSYK_SKSOPR%20-%20Landspatientregistret%20psykiatri%20-%20oplysninger%20om%20operationer.html" TargetMode="External"/><Relationship Id="rId2018" Type="http://schemas.openxmlformats.org/officeDocument/2006/relationships/hyperlink" Target="https://www.dst.dk/extranet/ForskningVariabellister/PSYK_SKSOPR%20-%20Landspatientregistret%20psykiatri%20-%20oplysninger%20om%20operationer.html" TargetMode="External"/><Relationship Id="rId544" Type="http://schemas.openxmlformats.org/officeDocument/2006/relationships/hyperlink" Target="https://www.dst.dk/extranet/ForskningVariabellister/PSYK_SKSOPR%20-%20Landspatientregistret%20psykiatri%20-%20oplysninger%20om%20operationer.html" TargetMode="External"/><Relationship Id="rId751" Type="http://schemas.openxmlformats.org/officeDocument/2006/relationships/hyperlink" Target="https://www.dst.dk/extranet/ForskningVariabellister/PSYK_SKSOPR%20-%20Landspatientregistret%20psykiatri%20-%20oplysninger%20om%20operationer.html" TargetMode="External"/><Relationship Id="rId849" Type="http://schemas.openxmlformats.org/officeDocument/2006/relationships/hyperlink" Target="https://www.dst.dk/extranet/ForskningVariabellister/PSYK_SKSOPR%20-%20Landspatientregistret%20psykiatri%20-%20oplysninger%20om%20operationer.html" TargetMode="External"/><Relationship Id="rId1174" Type="http://schemas.openxmlformats.org/officeDocument/2006/relationships/hyperlink" Target="https://www.dst.dk/extranet/ForskningVariabellister/PSYK_SKSOPR%20-%20Landspatientregistret%20psykiatri%20-%20oplysninger%20om%20operationer.html" TargetMode="External"/><Relationship Id="rId1381" Type="http://schemas.openxmlformats.org/officeDocument/2006/relationships/hyperlink" Target="https://www.dst.dk/extranet/ForskningVariabellister/PSYK_SKSOPR%20-%20Landspatientregistret%20psykiatri%20-%20oplysninger%20om%20operationer.html" TargetMode="External"/><Relationship Id="rId1479" Type="http://schemas.openxmlformats.org/officeDocument/2006/relationships/hyperlink" Target="https://www.dst.dk/extranet/ForskningVariabellister/PSYK_SKSOPR%20-%20Landspatientregistret%20psykiatri%20-%20oplysninger%20om%20operationer.html" TargetMode="External"/><Relationship Id="rId1686" Type="http://schemas.openxmlformats.org/officeDocument/2006/relationships/hyperlink" Target="https://www.dst.dk/extranet/ForskningVariabellister/PSYK_SKSOPR%20-%20Landspatientregistret%20psykiatri%20-%20oplysninger%20om%20operationer.html" TargetMode="External"/><Relationship Id="rId404" Type="http://schemas.openxmlformats.org/officeDocument/2006/relationships/hyperlink" Target="https://www.dst.dk/extranet/ForskningVariabellister/PSYK_SKSOPR%20-%20Landspatientregistret%20psykiatri%20-%20oplysninger%20om%20operationer.html" TargetMode="External"/><Relationship Id="rId611" Type="http://schemas.openxmlformats.org/officeDocument/2006/relationships/hyperlink" Target="https://www.dst.dk/extranet/ForskningVariabellister/PSYK_SKSOPR%20-%20Landspatientregistret%20psykiatri%20-%20oplysninger%20om%20operationer.html" TargetMode="External"/><Relationship Id="rId1034" Type="http://schemas.openxmlformats.org/officeDocument/2006/relationships/hyperlink" Target="https://www.dst.dk/extranet/ForskningVariabellister/PSYK_SKSOPR%20-%20Landspatientregistret%20psykiatri%20-%20oplysninger%20om%20operationer.html" TargetMode="External"/><Relationship Id="rId1241" Type="http://schemas.openxmlformats.org/officeDocument/2006/relationships/hyperlink" Target="https://www.dst.dk/extranet/ForskningVariabellister/PSYK_SKSOPR%20-%20Landspatientregistret%20psykiatri%20-%20oplysninger%20om%20operationer.html" TargetMode="External"/><Relationship Id="rId1339" Type="http://schemas.openxmlformats.org/officeDocument/2006/relationships/hyperlink" Target="https://www.dst.dk/extranet/ForskningVariabellister/PSYK_SKSOPR%20-%20Landspatientregistret%20psykiatri%20-%20oplysninger%20om%20operationer.html" TargetMode="External"/><Relationship Id="rId1893" Type="http://schemas.openxmlformats.org/officeDocument/2006/relationships/hyperlink" Target="https://www.dst.dk/extranet/ForskningVariabellister/PSYK_SKSOPR%20-%20Landspatientregistret%20psykiatri%20-%20oplysninger%20om%20operationer.html" TargetMode="External"/><Relationship Id="rId709" Type="http://schemas.openxmlformats.org/officeDocument/2006/relationships/hyperlink" Target="https://www.dst.dk/extranet/ForskningVariabellister/PSYK_SKSOPR%20-%20Landspatientregistret%20psykiatri%20-%20oplysninger%20om%20operationer.html" TargetMode="External"/><Relationship Id="rId916" Type="http://schemas.openxmlformats.org/officeDocument/2006/relationships/hyperlink" Target="https://www.dst.dk/extranet/ForskningVariabellister/PSYK_SKSOPR%20-%20Landspatientregistret%20psykiatri%20-%20oplysninger%20om%20operationer.html" TargetMode="External"/><Relationship Id="rId1101" Type="http://schemas.openxmlformats.org/officeDocument/2006/relationships/hyperlink" Target="https://www.dst.dk/extranet/ForskningVariabellister/PSYK_SKSOPR%20-%20Landspatientregistret%20psykiatri%20-%20oplysninger%20om%20operationer.html" TargetMode="External"/><Relationship Id="rId1546" Type="http://schemas.openxmlformats.org/officeDocument/2006/relationships/hyperlink" Target="https://www.dst.dk/extranet/ForskningVariabellister/PSYK_SKSOPR%20-%20Landspatientregistret%20psykiatri%20-%20oplysninger%20om%20operationer.html" TargetMode="External"/><Relationship Id="rId1753" Type="http://schemas.openxmlformats.org/officeDocument/2006/relationships/hyperlink" Target="https://www.dst.dk/extranet/ForskningVariabellister/PSYK_SKSOPR%20-%20Landspatientregistret%20psykiatri%20-%20oplysninger%20om%20operationer.html" TargetMode="External"/><Relationship Id="rId1960" Type="http://schemas.openxmlformats.org/officeDocument/2006/relationships/hyperlink" Target="https://www.dst.dk/extranet/ForskningVariabellister/PSYK_SKSOPR%20-%20Landspatientregistret%20psykiatri%20-%20oplysninger%20om%20operationer.html" TargetMode="External"/><Relationship Id="rId45" Type="http://schemas.openxmlformats.org/officeDocument/2006/relationships/hyperlink" Target="https://www.dst.dk/extranet/ForskningVariabellister/LPR_F_HENVISNING_TILLAEG%20-%20Landspatientregistret%20(LPR3)%20-%20Oplysninger%20om%20till%C3%A6gskoder%20til%20henvisnings%C3%A5rsager.html" TargetMode="External"/><Relationship Id="rId1406" Type="http://schemas.openxmlformats.org/officeDocument/2006/relationships/hyperlink" Target="https://www.dst.dk/extranet/ForskningVariabellister/PSYK_SKSOPR%20-%20Landspatientregistret%20psykiatri%20-%20oplysninger%20om%20operationer.html" TargetMode="External"/><Relationship Id="rId1613" Type="http://schemas.openxmlformats.org/officeDocument/2006/relationships/hyperlink" Target="https://www.dst.dk/extranet/ForskningVariabellister/PSYK_SKSOPR%20-%20Landspatientregistret%20psykiatri%20-%20oplysninger%20om%20operationer.html" TargetMode="External"/><Relationship Id="rId1820" Type="http://schemas.openxmlformats.org/officeDocument/2006/relationships/hyperlink" Target="https://www.dst.dk/extranet/ForskningVariabellister/PSYK_SKSOPR%20-%20Landspatientregistret%20psykiatri%20-%20oplysninger%20om%20operationer.html" TargetMode="External"/><Relationship Id="rId194" Type="http://schemas.openxmlformats.org/officeDocument/2006/relationships/hyperlink" Target="https://www.dst.dk/extranet/ForskningVariabellister/PSYK_SKSOPR%20-%20Landspatientregistret%20psykiatri%20-%20oplysninger%20om%20operationer.html" TargetMode="External"/><Relationship Id="rId1918" Type="http://schemas.openxmlformats.org/officeDocument/2006/relationships/hyperlink" Target="https://www.dst.dk/extranet/ForskningVariabellister/PSYK_SKSOPR%20-%20Landspatientregistret%20psykiatri%20-%20oplysninger%20om%20operationer.html" TargetMode="External"/><Relationship Id="rId2082" Type="http://schemas.openxmlformats.org/officeDocument/2006/relationships/hyperlink" Target="https://www.dst.dk/extranet/ForskningVariabellister/PSYK_SKSOPR%20-%20Landspatientregistret%20psykiatri%20-%20oplysninger%20om%20operationer.html" TargetMode="External"/><Relationship Id="rId261" Type="http://schemas.openxmlformats.org/officeDocument/2006/relationships/hyperlink" Target="https://www.dst.dk/extranet/ForskningVariabellister/PSYK_SKSOPR%20-%20Landspatientregistret%20psykiatri%20-%20oplysninger%20om%20operationer.html" TargetMode="External"/><Relationship Id="rId499" Type="http://schemas.openxmlformats.org/officeDocument/2006/relationships/hyperlink" Target="https://www.dst.dk/extranet/ForskningVariabellister/PSYK_SKSOPR%20-%20Landspatientregistret%20psykiatri%20-%20oplysninger%20om%20operationer.html" TargetMode="External"/><Relationship Id="rId359" Type="http://schemas.openxmlformats.org/officeDocument/2006/relationships/hyperlink" Target="https://www.dst.dk/extranet/ForskningVariabellister/PSYK_SKSOPR%20-%20Landspatientregistret%20psykiatri%20-%20oplysninger%20om%20operationer.html" TargetMode="External"/><Relationship Id="rId566" Type="http://schemas.openxmlformats.org/officeDocument/2006/relationships/hyperlink" Target="https://www.dst.dk/extranet/ForskningVariabellister/PSYK_SKSOPR%20-%20Landspatientregistret%20psykiatri%20-%20oplysninger%20om%20operationer.html" TargetMode="External"/><Relationship Id="rId773" Type="http://schemas.openxmlformats.org/officeDocument/2006/relationships/hyperlink" Target="https://www.dst.dk/extranet/ForskningVariabellister/PSYK_SKSOPR%20-%20Landspatientregistret%20psykiatri%20-%20oplysninger%20om%20operationer.html" TargetMode="External"/><Relationship Id="rId1196" Type="http://schemas.openxmlformats.org/officeDocument/2006/relationships/hyperlink" Target="https://www.dst.dk/extranet/ForskningVariabellister/PSYK_SKSOPR%20-%20Landspatientregistret%20psykiatri%20-%20oplysninger%20om%20operationer.html" TargetMode="External"/><Relationship Id="rId121" Type="http://schemas.openxmlformats.org/officeDocument/2006/relationships/hyperlink" Target="https://www.dst.dk/extranet/ForskningVariabellister/PSYK_SKSOPR%20-%20Landspatientregistret%20psykiatri%20-%20oplysninger%20om%20operationer.html" TargetMode="External"/><Relationship Id="rId219" Type="http://schemas.openxmlformats.org/officeDocument/2006/relationships/hyperlink" Target="https://www.dst.dk/extranet/ForskningVariabellister/PSYK_SKSOPR%20-%20Landspatientregistret%20psykiatri%20-%20oplysninger%20om%20operationer.html" TargetMode="External"/><Relationship Id="rId426" Type="http://schemas.openxmlformats.org/officeDocument/2006/relationships/hyperlink" Target="https://www.dst.dk/extranet/ForskningVariabellister/PSYK_SKSOPR%20-%20Landspatientregistret%20psykiatri%20-%20oplysninger%20om%20operationer.html" TargetMode="External"/><Relationship Id="rId633" Type="http://schemas.openxmlformats.org/officeDocument/2006/relationships/hyperlink" Target="https://www.dst.dk/extranet/ForskningVariabellister/PSYK_SKSOPR%20-%20Landspatientregistret%20psykiatri%20-%20oplysninger%20om%20operationer.html" TargetMode="External"/><Relationship Id="rId980" Type="http://schemas.openxmlformats.org/officeDocument/2006/relationships/hyperlink" Target="https://www.dst.dk/extranet/ForskningVariabellister/PSYK_SKSOPR%20-%20Landspatientregistret%20psykiatri%20-%20oplysninger%20om%20operationer.html" TargetMode="External"/><Relationship Id="rId1056" Type="http://schemas.openxmlformats.org/officeDocument/2006/relationships/hyperlink" Target="https://www.dst.dk/extranet/ForskningVariabellister/PSYK_SKSOPR%20-%20Landspatientregistret%20psykiatri%20-%20oplysninger%20om%20operationer.html" TargetMode="External"/><Relationship Id="rId1263" Type="http://schemas.openxmlformats.org/officeDocument/2006/relationships/hyperlink" Target="https://www.dst.dk/extranet/ForskningVariabellister/PSYK_SKSOPR%20-%20Landspatientregistret%20psykiatri%20-%20oplysninger%20om%20operationer.html" TargetMode="External"/><Relationship Id="rId2107" Type="http://schemas.openxmlformats.org/officeDocument/2006/relationships/hyperlink" Target="https://www.dst.dk/extranet/ForskningVariabellister/PSYK_SKSOPR%20-%20Landspatientregistret%20psykiatri%20-%20oplysninger%20om%20operationer.html" TargetMode="External"/><Relationship Id="rId840" Type="http://schemas.openxmlformats.org/officeDocument/2006/relationships/hyperlink" Target="https://www.dst.dk/extranet/ForskningVariabellister/PSYK_SKSOPR%20-%20Landspatientregistret%20psykiatri%20-%20oplysninger%20om%20operationer.html" TargetMode="External"/><Relationship Id="rId938" Type="http://schemas.openxmlformats.org/officeDocument/2006/relationships/hyperlink" Target="https://www.dst.dk/extranet/ForskningVariabellister/PSYK_SKSOPR%20-%20Landspatientregistret%20psykiatri%20-%20oplysninger%20om%20operationer.html" TargetMode="External"/><Relationship Id="rId1470" Type="http://schemas.openxmlformats.org/officeDocument/2006/relationships/hyperlink" Target="https://www.dst.dk/extranet/ForskningVariabellister/PSYK_SKSOPR%20-%20Landspatientregistret%20psykiatri%20-%20oplysninger%20om%20operationer.html" TargetMode="External"/><Relationship Id="rId1568" Type="http://schemas.openxmlformats.org/officeDocument/2006/relationships/hyperlink" Target="https://www.dst.dk/extranet/ForskningVariabellister/PSYK_SKSOPR%20-%20Landspatientregistret%20psykiatri%20-%20oplysninger%20om%20operationer.html" TargetMode="External"/><Relationship Id="rId1775" Type="http://schemas.openxmlformats.org/officeDocument/2006/relationships/hyperlink" Target="https://www.dst.dk/extranet/ForskningVariabellister/PSYK_SKSOPR%20-%20Landspatientregistret%20psykiatri%20-%20oplysninger%20om%20operationer.html" TargetMode="External"/><Relationship Id="rId67" Type="http://schemas.openxmlformats.org/officeDocument/2006/relationships/hyperlink" Target="https://www.dst.dk/extranet/ForskningVariabellister/PSYK_SKSOPR%20-%20Landspatientregistret%20psykiatri%20-%20oplysninger%20om%20operationer.html" TargetMode="External"/><Relationship Id="rId700" Type="http://schemas.openxmlformats.org/officeDocument/2006/relationships/hyperlink" Target="https://www.dst.dk/extranet/ForskningVariabellister/PSYK_SKSOPR%20-%20Landspatientregistret%20psykiatri%20-%20oplysninger%20om%20operationer.html" TargetMode="External"/><Relationship Id="rId1123" Type="http://schemas.openxmlformats.org/officeDocument/2006/relationships/hyperlink" Target="https://www.dst.dk/extranet/ForskningVariabellister/PSYK_SKSOPR%20-%20Landspatientregistret%20psykiatri%20-%20oplysninger%20om%20operationer.html" TargetMode="External"/><Relationship Id="rId1330" Type="http://schemas.openxmlformats.org/officeDocument/2006/relationships/hyperlink" Target="https://www.dst.dk/extranet/ForskningVariabellister/PSYK_SKSOPR%20-%20Landspatientregistret%20psykiatri%20-%20oplysninger%20om%20operationer.html" TargetMode="External"/><Relationship Id="rId1428" Type="http://schemas.openxmlformats.org/officeDocument/2006/relationships/hyperlink" Target="https://www.dst.dk/extranet/ForskningVariabellister/PSYK_SKSOPR%20-%20Landspatientregistret%20psykiatri%20-%20oplysninger%20om%20operationer.html" TargetMode="External"/><Relationship Id="rId1635" Type="http://schemas.openxmlformats.org/officeDocument/2006/relationships/hyperlink" Target="https://www.dst.dk/extranet/ForskningVariabellister/PSYK_SKSOPR%20-%20Landspatientregistret%20psykiatri%20-%20oplysninger%20om%20operationer.html" TargetMode="External"/><Relationship Id="rId1982" Type="http://schemas.openxmlformats.org/officeDocument/2006/relationships/hyperlink" Target="https://www.dst.dk/extranet/ForskningVariabellister/PSYK_SKSOPR%20-%20Landspatientregistret%20psykiatri%20-%20oplysninger%20om%20operationer.html" TargetMode="External"/><Relationship Id="rId1842" Type="http://schemas.openxmlformats.org/officeDocument/2006/relationships/hyperlink" Target="https://www.dst.dk/extranet/ForskningVariabellister/PSYK_SKSOPR%20-%20Landspatientregistret%20psykiatri%20-%20oplysninger%20om%20operationer.html" TargetMode="External"/><Relationship Id="rId1702" Type="http://schemas.openxmlformats.org/officeDocument/2006/relationships/hyperlink" Target="https://www.dst.dk/extranet/ForskningVariabellister/PSYK_SKSOPR%20-%20Landspatientregistret%20psykiatri%20-%20oplysninger%20om%20operationer.html" TargetMode="External"/><Relationship Id="rId283" Type="http://schemas.openxmlformats.org/officeDocument/2006/relationships/hyperlink" Target="https://www.dst.dk/extranet/ForskningVariabellister/PSYK_SKSOPR%20-%20Landspatientregistret%20psykiatri%20-%20oplysninger%20om%20operationer.html" TargetMode="External"/><Relationship Id="rId490" Type="http://schemas.openxmlformats.org/officeDocument/2006/relationships/hyperlink" Target="https://www.dst.dk/extranet/ForskningVariabellister/PSYK_SKSOPR%20-%20Landspatientregistret%20psykiatri%20-%20oplysninger%20om%20operationer.html" TargetMode="External"/><Relationship Id="rId143" Type="http://schemas.openxmlformats.org/officeDocument/2006/relationships/hyperlink" Target="https://www.dst.dk/extranet/ForskningVariabellister/PSYK_SKSOPR%20-%20Landspatientregistret%20psykiatri%20-%20oplysninger%20om%20operationer.html" TargetMode="External"/><Relationship Id="rId350" Type="http://schemas.openxmlformats.org/officeDocument/2006/relationships/hyperlink" Target="https://www.dst.dk/extranet/ForskningVariabellister/PSYK_SKSOPR%20-%20Landspatientregistret%20psykiatri%20-%20oplysninger%20om%20operationer.html" TargetMode="External"/><Relationship Id="rId588" Type="http://schemas.openxmlformats.org/officeDocument/2006/relationships/hyperlink" Target="https://www.dst.dk/extranet/ForskningVariabellister/PSYK_SKSOPR%20-%20Landspatientregistret%20psykiatri%20-%20oplysninger%20om%20operationer.html" TargetMode="External"/><Relationship Id="rId795" Type="http://schemas.openxmlformats.org/officeDocument/2006/relationships/hyperlink" Target="https://www.dst.dk/extranet/ForskningVariabellister/PSYK_SKSOPR%20-%20Landspatientregistret%20psykiatri%20-%20oplysninger%20om%20operationer.html" TargetMode="External"/><Relationship Id="rId2031" Type="http://schemas.openxmlformats.org/officeDocument/2006/relationships/hyperlink" Target="https://www.dst.dk/extranet/ForskningVariabellister/PSYK_SKSOPR%20-%20Landspatientregistret%20psykiatri%20-%20oplysninger%20om%20operationer.html" TargetMode="External"/><Relationship Id="rId9" Type="http://schemas.openxmlformats.org/officeDocument/2006/relationships/hyperlink" Target="http://www.dst.dk/extranet/ForskningVariabellister/VNDS%20-%20Historiske%20vandringer.html" TargetMode="External"/><Relationship Id="rId210" Type="http://schemas.openxmlformats.org/officeDocument/2006/relationships/hyperlink" Target="https://www.dst.dk/extranet/ForskningVariabellister/PSYK_SKSOPR%20-%20Landspatientregistret%20psykiatri%20-%20oplysninger%20om%20operationer.html" TargetMode="External"/><Relationship Id="rId448" Type="http://schemas.openxmlformats.org/officeDocument/2006/relationships/hyperlink" Target="https://www.dst.dk/extranet/ForskningVariabellister/PSYK_SKSOPR%20-%20Landspatientregistret%20psykiatri%20-%20oplysninger%20om%20operationer.html" TargetMode="External"/><Relationship Id="rId655" Type="http://schemas.openxmlformats.org/officeDocument/2006/relationships/hyperlink" Target="https://www.dst.dk/extranet/ForskningVariabellister/PSYK_SKSOPR%20-%20Landspatientregistret%20psykiatri%20-%20oplysninger%20om%20operationer.html" TargetMode="External"/><Relationship Id="rId862" Type="http://schemas.openxmlformats.org/officeDocument/2006/relationships/hyperlink" Target="https://www.dst.dk/extranet/ForskningVariabellister/PSYK_SKSOPR%20-%20Landspatientregistret%20psykiatri%20-%20oplysninger%20om%20operationer.html" TargetMode="External"/><Relationship Id="rId1078" Type="http://schemas.openxmlformats.org/officeDocument/2006/relationships/hyperlink" Target="https://www.dst.dk/extranet/ForskningVariabellister/PSYK_SKSOPR%20-%20Landspatientregistret%20psykiatri%20-%20oplysninger%20om%20operationer.html" TargetMode="External"/><Relationship Id="rId1285" Type="http://schemas.openxmlformats.org/officeDocument/2006/relationships/hyperlink" Target="https://www.dst.dk/extranet/ForskningVariabellister/PSYK_SKSOPR%20-%20Landspatientregistret%20psykiatri%20-%20oplysninger%20om%20operationer.html" TargetMode="External"/><Relationship Id="rId1492" Type="http://schemas.openxmlformats.org/officeDocument/2006/relationships/hyperlink" Target="https://www.dst.dk/extranet/ForskningVariabellister/PSYK_SKSOPR%20-%20Landspatientregistret%20psykiatri%20-%20oplysninger%20om%20operationer.html" TargetMode="External"/><Relationship Id="rId308" Type="http://schemas.openxmlformats.org/officeDocument/2006/relationships/hyperlink" Target="https://www.dst.dk/extranet/ForskningVariabellister/PSYK_SKSOPR%20-%20Landspatientregistret%20psykiatri%20-%20oplysninger%20om%20operationer.html" TargetMode="External"/><Relationship Id="rId515" Type="http://schemas.openxmlformats.org/officeDocument/2006/relationships/hyperlink" Target="https://www.dst.dk/extranet/ForskningVariabellister/PSYK_SKSOPR%20-%20Landspatientregistret%20psykiatri%20-%20oplysninger%20om%20operationer.html" TargetMode="External"/><Relationship Id="rId722" Type="http://schemas.openxmlformats.org/officeDocument/2006/relationships/hyperlink" Target="https://www.dst.dk/extranet/ForskningVariabellister/PSYK_SKSOPR%20-%20Landspatientregistret%20psykiatri%20-%20oplysninger%20om%20operationer.html" TargetMode="External"/><Relationship Id="rId1145" Type="http://schemas.openxmlformats.org/officeDocument/2006/relationships/hyperlink" Target="https://www.dst.dk/extranet/ForskningVariabellister/PSYK_SKSOPR%20-%20Landspatientregistret%20psykiatri%20-%20oplysninger%20om%20operationer.html" TargetMode="External"/><Relationship Id="rId1352" Type="http://schemas.openxmlformats.org/officeDocument/2006/relationships/hyperlink" Target="https://www.dst.dk/extranet/ForskningVariabellister/PSYK_SKSOPR%20-%20Landspatientregistret%20psykiatri%20-%20oplysninger%20om%20operationer.html" TargetMode="External"/><Relationship Id="rId1797" Type="http://schemas.openxmlformats.org/officeDocument/2006/relationships/hyperlink" Target="https://www.dst.dk/extranet/ForskningVariabellister/PSYK_SKSOPR%20-%20Landspatientregistret%20psykiatri%20-%20oplysninger%20om%20operationer.html" TargetMode="External"/><Relationship Id="rId89" Type="http://schemas.openxmlformats.org/officeDocument/2006/relationships/hyperlink" Target="https://www.dst.dk/extranet/ForskningVariabellister/PSYK_SKSOPR%20-%20Landspatientregistret%20psykiatri%20-%20oplysninger%20om%20operationer.html" TargetMode="External"/><Relationship Id="rId1005" Type="http://schemas.openxmlformats.org/officeDocument/2006/relationships/hyperlink" Target="https://www.dst.dk/extranet/ForskningVariabellister/PSYK_SKSOPR%20-%20Landspatientregistret%20psykiatri%20-%20oplysninger%20om%20operationer.html" TargetMode="External"/><Relationship Id="rId1212" Type="http://schemas.openxmlformats.org/officeDocument/2006/relationships/hyperlink" Target="https://www.dst.dk/extranet/ForskningVariabellister/PSYK_SKSOPR%20-%20Landspatientregistret%20psykiatri%20-%20oplysninger%20om%20operationer.html" TargetMode="External"/><Relationship Id="rId1657" Type="http://schemas.openxmlformats.org/officeDocument/2006/relationships/hyperlink" Target="https://www.dst.dk/extranet/ForskningVariabellister/PSYK_SKSOPR%20-%20Landspatientregistret%20psykiatri%20-%20oplysninger%20om%20operationer.html" TargetMode="External"/><Relationship Id="rId1864" Type="http://schemas.openxmlformats.org/officeDocument/2006/relationships/hyperlink" Target="https://www.dst.dk/extranet/ForskningVariabellister/PSYK_SKSOPR%20-%20Landspatientregistret%20psykiatri%20-%20oplysninger%20om%20operationer.html" TargetMode="External"/><Relationship Id="rId1517" Type="http://schemas.openxmlformats.org/officeDocument/2006/relationships/hyperlink" Target="https://www.dst.dk/extranet/ForskningVariabellister/PSYK_SKSOPR%20-%20Landspatientregistret%20psykiatri%20-%20oplysninger%20om%20operationer.html" TargetMode="External"/><Relationship Id="rId1724" Type="http://schemas.openxmlformats.org/officeDocument/2006/relationships/hyperlink" Target="https://www.dst.dk/extranet/ForskningVariabellister/PSYK_SKSOPR%20-%20Landspatientregistret%20psykiatri%20-%20oplysninger%20om%20operationer.html" TargetMode="External"/><Relationship Id="rId16" Type="http://schemas.openxmlformats.org/officeDocument/2006/relationships/hyperlink" Target="http://www.dst.dk/extranet/ForskningVariabellister/DAGI%20-%20Daginstitutioner.html" TargetMode="External"/><Relationship Id="rId1931" Type="http://schemas.openxmlformats.org/officeDocument/2006/relationships/hyperlink" Target="https://www.dst.dk/extranet/ForskningVariabellister/PSYK_SKSOPR%20-%20Landspatientregistret%20psykiatri%20-%20oplysninger%20om%20operationer.html" TargetMode="External"/><Relationship Id="rId165" Type="http://schemas.openxmlformats.org/officeDocument/2006/relationships/hyperlink" Target="https://www.dst.dk/extranet/ForskningVariabellister/PSYK_SKSOPR%20-%20Landspatientregistret%20psykiatri%20-%20oplysninger%20om%20operationer.html" TargetMode="External"/><Relationship Id="rId372" Type="http://schemas.openxmlformats.org/officeDocument/2006/relationships/hyperlink" Target="https://www.dst.dk/extranet/ForskningVariabellister/PSYK_SKSOPR%20-%20Landspatientregistret%20psykiatri%20-%20oplysninger%20om%20operationer.html" TargetMode="External"/><Relationship Id="rId677" Type="http://schemas.openxmlformats.org/officeDocument/2006/relationships/hyperlink" Target="https://www.dst.dk/extranet/ForskningVariabellister/PSYK_SKSOPR%20-%20Landspatientregistret%20psykiatri%20-%20oplysninger%20om%20operationer.html" TargetMode="External"/><Relationship Id="rId2053" Type="http://schemas.openxmlformats.org/officeDocument/2006/relationships/hyperlink" Target="https://www.dst.dk/extranet/ForskningVariabellister/PSYK_SKSOPR%20-%20Landspatientregistret%20psykiatri%20-%20oplysninger%20om%20operationer.html" TargetMode="External"/><Relationship Id="rId232" Type="http://schemas.openxmlformats.org/officeDocument/2006/relationships/hyperlink" Target="https://www.dst.dk/extranet/ForskningVariabellister/PSYK_SKSOPR%20-%20Landspatientregistret%20psykiatri%20-%20oplysninger%20om%20operationer.html" TargetMode="External"/><Relationship Id="rId884" Type="http://schemas.openxmlformats.org/officeDocument/2006/relationships/hyperlink" Target="https://www.dst.dk/extranet/ForskningVariabellister/PSYK_SKSOPR%20-%20Landspatientregistret%20psykiatri%20-%20oplysninger%20om%20operationer.html" TargetMode="External"/><Relationship Id="rId537" Type="http://schemas.openxmlformats.org/officeDocument/2006/relationships/hyperlink" Target="https://www.dst.dk/extranet/ForskningVariabellister/PSYK_SKSOPR%20-%20Landspatientregistret%20psykiatri%20-%20oplysninger%20om%20operationer.html" TargetMode="External"/><Relationship Id="rId744" Type="http://schemas.openxmlformats.org/officeDocument/2006/relationships/hyperlink" Target="https://www.dst.dk/extranet/ForskningVariabellister/PSYK_SKSOPR%20-%20Landspatientregistret%20psykiatri%20-%20oplysninger%20om%20operationer.html" TargetMode="External"/><Relationship Id="rId951" Type="http://schemas.openxmlformats.org/officeDocument/2006/relationships/hyperlink" Target="https://www.dst.dk/extranet/ForskningVariabellister/PSYK_SKSOPR%20-%20Landspatientregistret%20psykiatri%20-%20oplysninger%20om%20operationer.html" TargetMode="External"/><Relationship Id="rId1167" Type="http://schemas.openxmlformats.org/officeDocument/2006/relationships/hyperlink" Target="https://www.dst.dk/extranet/ForskningVariabellister/PSYK_SKSOPR%20-%20Landspatientregistret%20psykiatri%20-%20oplysninger%20om%20operationer.html" TargetMode="External"/><Relationship Id="rId1374" Type="http://schemas.openxmlformats.org/officeDocument/2006/relationships/hyperlink" Target="https://www.dst.dk/extranet/ForskningVariabellister/PSYK_SKSOPR%20-%20Landspatientregistret%20psykiatri%20-%20oplysninger%20om%20operationer.html" TargetMode="External"/><Relationship Id="rId1581" Type="http://schemas.openxmlformats.org/officeDocument/2006/relationships/hyperlink" Target="https://www.dst.dk/extranet/ForskningVariabellister/PSYK_SKSOPR%20-%20Landspatientregistret%20psykiatri%20-%20oplysninger%20om%20operationer.html" TargetMode="External"/><Relationship Id="rId1679" Type="http://schemas.openxmlformats.org/officeDocument/2006/relationships/hyperlink" Target="https://www.dst.dk/extranet/ForskningVariabellister/PSYK_SKSOPR%20-%20Landspatientregistret%20psykiatri%20-%20oplysninger%20om%20operationer.html" TargetMode="External"/><Relationship Id="rId80" Type="http://schemas.openxmlformats.org/officeDocument/2006/relationships/hyperlink" Target="https://www.dst.dk/extranet/ForskningVariabellister/PSYK_SKSOPR%20-%20Landspatientregistret%20psykiatri%20-%20oplysninger%20om%20operationer.html" TargetMode="External"/><Relationship Id="rId604" Type="http://schemas.openxmlformats.org/officeDocument/2006/relationships/hyperlink" Target="https://www.dst.dk/extranet/ForskningVariabellister/PSYK_SKSOPR%20-%20Landspatientregistret%20psykiatri%20-%20oplysninger%20om%20operationer.html" TargetMode="External"/><Relationship Id="rId811" Type="http://schemas.openxmlformats.org/officeDocument/2006/relationships/hyperlink" Target="https://www.dst.dk/extranet/ForskningVariabellister/PSYK_SKSOPR%20-%20Landspatientregistret%20psykiatri%20-%20oplysninger%20om%20operationer.html" TargetMode="External"/><Relationship Id="rId1027" Type="http://schemas.openxmlformats.org/officeDocument/2006/relationships/hyperlink" Target="https://www.dst.dk/extranet/ForskningVariabellister/PSYK_SKSOPR%20-%20Landspatientregistret%20psykiatri%20-%20oplysninger%20om%20operationer.html" TargetMode="External"/><Relationship Id="rId1234" Type="http://schemas.openxmlformats.org/officeDocument/2006/relationships/hyperlink" Target="https://www.dst.dk/extranet/ForskningVariabellister/PSYK_SKSOPR%20-%20Landspatientregistret%20psykiatri%20-%20oplysninger%20om%20operationer.html" TargetMode="External"/><Relationship Id="rId1441" Type="http://schemas.openxmlformats.org/officeDocument/2006/relationships/hyperlink" Target="https://www.dst.dk/extranet/ForskningVariabellister/PSYK_SKSOPR%20-%20Landspatientregistret%20psykiatri%20-%20oplysninger%20om%20operationer.html" TargetMode="External"/><Relationship Id="rId1886" Type="http://schemas.openxmlformats.org/officeDocument/2006/relationships/hyperlink" Target="https://www.dst.dk/extranet/ForskningVariabellister/PSYK_SKSOPR%20-%20Landspatientregistret%20psykiatri%20-%20oplysninger%20om%20operationer.html" TargetMode="External"/><Relationship Id="rId909" Type="http://schemas.openxmlformats.org/officeDocument/2006/relationships/hyperlink" Target="https://www.dst.dk/extranet/ForskningVariabellister/PSYK_SKSOPR%20-%20Landspatientregistret%20psykiatri%20-%20oplysninger%20om%20operationer.html" TargetMode="External"/><Relationship Id="rId1301" Type="http://schemas.openxmlformats.org/officeDocument/2006/relationships/hyperlink" Target="https://www.dst.dk/extranet/ForskningVariabellister/PSYK_SKSOPR%20-%20Landspatientregistret%20psykiatri%20-%20oplysninger%20om%20operationer.html" TargetMode="External"/><Relationship Id="rId1539" Type="http://schemas.openxmlformats.org/officeDocument/2006/relationships/hyperlink" Target="https://www.dst.dk/extranet/ForskningVariabellister/PSYK_SKSOPR%20-%20Landspatientregistret%20psykiatri%20-%20oplysninger%20om%20operationer.html" TargetMode="External"/><Relationship Id="rId1746" Type="http://schemas.openxmlformats.org/officeDocument/2006/relationships/hyperlink" Target="https://www.dst.dk/extranet/ForskningVariabellister/PSYK_SKSOPR%20-%20Landspatientregistret%20psykiatri%20-%20oplysninger%20om%20operationer.html" TargetMode="External"/><Relationship Id="rId1953" Type="http://schemas.openxmlformats.org/officeDocument/2006/relationships/hyperlink" Target="https://www.dst.dk/extranet/ForskningVariabellister/PSYK_SKSOPR%20-%20Landspatientregistret%20psykiatri%20-%20oplysninger%20om%20operationer.html" TargetMode="External"/><Relationship Id="rId38" Type="http://schemas.openxmlformats.org/officeDocument/2006/relationships/hyperlink" Target="http://dst.dk/extranet/ForskningVariabellister/SYSI%20-%20Sygesikring%20%286-cifret%29.html" TargetMode="External"/><Relationship Id="rId1606" Type="http://schemas.openxmlformats.org/officeDocument/2006/relationships/hyperlink" Target="https://www.dst.dk/extranet/ForskningVariabellister/PSYK_SKSOPR%20-%20Landspatientregistret%20psykiatri%20-%20oplysninger%20om%20operationer.html" TargetMode="External"/><Relationship Id="rId1813" Type="http://schemas.openxmlformats.org/officeDocument/2006/relationships/hyperlink" Target="https://www.dst.dk/extranet/ForskningVariabellister/PSYK_SKSOPR%20-%20Landspatientregistret%20psykiatri%20-%20oplysninger%20om%20operationer.html" TargetMode="External"/><Relationship Id="rId187" Type="http://schemas.openxmlformats.org/officeDocument/2006/relationships/hyperlink" Target="https://www.dst.dk/extranet/ForskningVariabellister/PSYK_SKSOPR%20-%20Landspatientregistret%20psykiatri%20-%20oplysninger%20om%20operationer.html" TargetMode="External"/><Relationship Id="rId394" Type="http://schemas.openxmlformats.org/officeDocument/2006/relationships/hyperlink" Target="https://www.dst.dk/extranet/ForskningVariabellister/PSYK_SKSOPR%20-%20Landspatientregistret%20psykiatri%20-%20oplysninger%20om%20operationer.html" TargetMode="External"/><Relationship Id="rId2075" Type="http://schemas.openxmlformats.org/officeDocument/2006/relationships/hyperlink" Target="https://www.dst.dk/extranet/ForskningVariabellister/PSYK_SKSOPR%20-%20Landspatientregistret%20psykiatri%20-%20oplysninger%20om%20operationer.html" TargetMode="External"/><Relationship Id="rId254" Type="http://schemas.openxmlformats.org/officeDocument/2006/relationships/hyperlink" Target="https://www.dst.dk/extranet/ForskningVariabellister/PSYK_SKSOPR%20-%20Landspatientregistret%20psykiatri%20-%20oplysninger%20om%20operationer.html" TargetMode="External"/><Relationship Id="rId699" Type="http://schemas.openxmlformats.org/officeDocument/2006/relationships/hyperlink" Target="https://www.dst.dk/extranet/ForskningVariabellister/PSYK_SKSOPR%20-%20Landspatientregistret%20psykiatri%20-%20oplysninger%20om%20operationer.html" TargetMode="External"/><Relationship Id="rId1091" Type="http://schemas.openxmlformats.org/officeDocument/2006/relationships/hyperlink" Target="https://www.dst.dk/extranet/ForskningVariabellister/PSYK_SKSOPR%20-%20Landspatientregistret%20psykiatri%20-%20oplysninger%20om%20operationer.html" TargetMode="External"/><Relationship Id="rId114" Type="http://schemas.openxmlformats.org/officeDocument/2006/relationships/hyperlink" Target="https://www.dst.dk/extranet/ForskningVariabellister/PSYK_SKSOPR%20-%20Landspatientregistret%20psykiatri%20-%20oplysninger%20om%20operationer.html" TargetMode="External"/><Relationship Id="rId461" Type="http://schemas.openxmlformats.org/officeDocument/2006/relationships/hyperlink" Target="https://www.dst.dk/extranet/ForskningVariabellister/PSYK_SKSOPR%20-%20Landspatientregistret%20psykiatri%20-%20oplysninger%20om%20operationer.html" TargetMode="External"/><Relationship Id="rId559" Type="http://schemas.openxmlformats.org/officeDocument/2006/relationships/hyperlink" Target="https://www.dst.dk/extranet/ForskningVariabellister/PSYK_SKSOPR%20-%20Landspatientregistret%20psykiatri%20-%20oplysninger%20om%20operationer.html" TargetMode="External"/><Relationship Id="rId766" Type="http://schemas.openxmlformats.org/officeDocument/2006/relationships/hyperlink" Target="https://www.dst.dk/extranet/ForskningVariabellister/PSYK_SKSOPR%20-%20Landspatientregistret%20psykiatri%20-%20oplysninger%20om%20operationer.html" TargetMode="External"/><Relationship Id="rId1189" Type="http://schemas.openxmlformats.org/officeDocument/2006/relationships/hyperlink" Target="https://www.dst.dk/extranet/ForskningVariabellister/PSYK_SKSOPR%20-%20Landspatientregistret%20psykiatri%20-%20oplysninger%20om%20operationer.html" TargetMode="External"/><Relationship Id="rId1396" Type="http://schemas.openxmlformats.org/officeDocument/2006/relationships/hyperlink" Target="https://www.dst.dk/extranet/ForskningVariabellister/PSYK_SKSOPR%20-%20Landspatientregistret%20psykiatri%20-%20oplysninger%20om%20operationer.html" TargetMode="External"/><Relationship Id="rId321" Type="http://schemas.openxmlformats.org/officeDocument/2006/relationships/hyperlink" Target="https://www.dst.dk/extranet/ForskningVariabellister/PSYK_SKSOPR%20-%20Landspatientregistret%20psykiatri%20-%20oplysninger%20om%20operationer.html" TargetMode="External"/><Relationship Id="rId419" Type="http://schemas.openxmlformats.org/officeDocument/2006/relationships/hyperlink" Target="https://www.dst.dk/extranet/ForskningVariabellister/PSYK_SKSOPR%20-%20Landspatientregistret%20psykiatri%20-%20oplysninger%20om%20operationer.html" TargetMode="External"/><Relationship Id="rId626" Type="http://schemas.openxmlformats.org/officeDocument/2006/relationships/hyperlink" Target="https://www.dst.dk/extranet/ForskningVariabellister/PSYK_SKSOPR%20-%20Landspatientregistret%20psykiatri%20-%20oplysninger%20om%20operationer.html" TargetMode="External"/><Relationship Id="rId973" Type="http://schemas.openxmlformats.org/officeDocument/2006/relationships/hyperlink" Target="https://www.dst.dk/extranet/ForskningVariabellister/PSYK_SKSOPR%20-%20Landspatientregistret%20psykiatri%20-%20oplysninger%20om%20operationer.html" TargetMode="External"/><Relationship Id="rId1049" Type="http://schemas.openxmlformats.org/officeDocument/2006/relationships/hyperlink" Target="https://www.dst.dk/extranet/ForskningVariabellister/PSYK_SKSOPR%20-%20Landspatientregistret%20psykiatri%20-%20oplysninger%20om%20operationer.html" TargetMode="External"/><Relationship Id="rId1256" Type="http://schemas.openxmlformats.org/officeDocument/2006/relationships/hyperlink" Target="https://www.dst.dk/extranet/ForskningVariabellister/PSYK_SKSOPR%20-%20Landspatientregistret%20psykiatri%20-%20oplysninger%20om%20operationer.html" TargetMode="External"/><Relationship Id="rId2002" Type="http://schemas.openxmlformats.org/officeDocument/2006/relationships/hyperlink" Target="https://www.dst.dk/extranet/ForskningVariabellister/PSYK_SKSOPR%20-%20Landspatientregistret%20psykiatri%20-%20oplysninger%20om%20operationer.html" TargetMode="External"/><Relationship Id="rId833" Type="http://schemas.openxmlformats.org/officeDocument/2006/relationships/hyperlink" Target="https://www.dst.dk/extranet/ForskningVariabellister/PSYK_SKSOPR%20-%20Landspatientregistret%20psykiatri%20-%20oplysninger%20om%20operationer.html" TargetMode="External"/><Relationship Id="rId1116" Type="http://schemas.openxmlformats.org/officeDocument/2006/relationships/hyperlink" Target="https://www.dst.dk/extranet/ForskningVariabellister/PSYK_SKSOPR%20-%20Landspatientregistret%20psykiatri%20-%20oplysninger%20om%20operationer.html" TargetMode="External"/><Relationship Id="rId1463" Type="http://schemas.openxmlformats.org/officeDocument/2006/relationships/hyperlink" Target="https://www.dst.dk/extranet/ForskningVariabellister/PSYK_SKSOPR%20-%20Landspatientregistret%20psykiatri%20-%20oplysninger%20om%20operationer.html" TargetMode="External"/><Relationship Id="rId1670" Type="http://schemas.openxmlformats.org/officeDocument/2006/relationships/hyperlink" Target="https://www.dst.dk/extranet/ForskningVariabellister/PSYK_SKSOPR%20-%20Landspatientregistret%20psykiatri%20-%20oplysninger%20om%20operationer.html" TargetMode="External"/><Relationship Id="rId1768" Type="http://schemas.openxmlformats.org/officeDocument/2006/relationships/hyperlink" Target="https://www.dst.dk/extranet/ForskningVariabellister/PSYK_SKSOPR%20-%20Landspatientregistret%20psykiatri%20-%20oplysninger%20om%20operationer.html" TargetMode="External"/><Relationship Id="rId900" Type="http://schemas.openxmlformats.org/officeDocument/2006/relationships/hyperlink" Target="https://www.dst.dk/extranet/ForskningVariabellister/PSYK_SKSOPR%20-%20Landspatientregistret%20psykiatri%20-%20oplysninger%20om%20operationer.html" TargetMode="External"/><Relationship Id="rId1323" Type="http://schemas.openxmlformats.org/officeDocument/2006/relationships/hyperlink" Target="https://www.dst.dk/extranet/ForskningVariabellister/PSYK_SKSOPR%20-%20Landspatientregistret%20psykiatri%20-%20oplysninger%20om%20operationer.html" TargetMode="External"/><Relationship Id="rId1530" Type="http://schemas.openxmlformats.org/officeDocument/2006/relationships/hyperlink" Target="https://www.dst.dk/extranet/ForskningVariabellister/PSYK_SKSOPR%20-%20Landspatientregistret%20psykiatri%20-%20oplysninger%20om%20operationer.html" TargetMode="External"/><Relationship Id="rId1628" Type="http://schemas.openxmlformats.org/officeDocument/2006/relationships/hyperlink" Target="https://www.dst.dk/extranet/ForskningVariabellister/PSYK_SKSOPR%20-%20Landspatientregistret%20psykiatri%20-%20oplysninger%20om%20operationer.html" TargetMode="External"/><Relationship Id="rId1975" Type="http://schemas.openxmlformats.org/officeDocument/2006/relationships/hyperlink" Target="https://www.dst.dk/extranet/ForskningVariabellister/PSYK_SKSOPR%20-%20Landspatientregistret%20psykiatri%20-%20oplysninger%20om%20operationer.html" TargetMode="External"/><Relationship Id="rId1835" Type="http://schemas.openxmlformats.org/officeDocument/2006/relationships/hyperlink" Target="https://www.dst.dk/extranet/ForskningVariabellister/PSYK_SKSOPR%20-%20Landspatientregistret%20psykiatri%20-%20oplysninger%20om%20operationer.html" TargetMode="External"/><Relationship Id="rId1902" Type="http://schemas.openxmlformats.org/officeDocument/2006/relationships/hyperlink" Target="https://www.dst.dk/extranet/ForskningVariabellister/PSYK_SKSOPR%20-%20Landspatientregistret%20psykiatri%20-%20oplysninger%20om%20operationer.html" TargetMode="External"/><Relationship Id="rId2097" Type="http://schemas.openxmlformats.org/officeDocument/2006/relationships/hyperlink" Target="https://www.dst.dk/extranet/ForskningVariabellister/PSYK_SKSOPR%20-%20Landspatientregistret%20psykiatri%20-%20oplysninger%20om%20operationer.html" TargetMode="External"/><Relationship Id="rId276" Type="http://schemas.openxmlformats.org/officeDocument/2006/relationships/hyperlink" Target="https://www.dst.dk/extranet/ForskningVariabellister/PSYK_SKSOPR%20-%20Landspatientregistret%20psykiatri%20-%20oplysninger%20om%20operationer.html" TargetMode="External"/><Relationship Id="rId483" Type="http://schemas.openxmlformats.org/officeDocument/2006/relationships/hyperlink" Target="https://www.dst.dk/extranet/ForskningVariabellister/PSYK_SKSOPR%20-%20Landspatientregistret%20psykiatri%20-%20oplysninger%20om%20operationer.html" TargetMode="External"/><Relationship Id="rId690" Type="http://schemas.openxmlformats.org/officeDocument/2006/relationships/hyperlink" Target="https://www.dst.dk/extranet/ForskningVariabellister/PSYK_SKSOPR%20-%20Landspatientregistret%20psykiatri%20-%20oplysninger%20om%20operationer.html" TargetMode="External"/><Relationship Id="rId136" Type="http://schemas.openxmlformats.org/officeDocument/2006/relationships/hyperlink" Target="https://www.dst.dk/extranet/ForskningVariabellister/PSYK_SKSOPR%20-%20Landspatientregistret%20psykiatri%20-%20oplysninger%20om%20operationer.html" TargetMode="External"/><Relationship Id="rId343" Type="http://schemas.openxmlformats.org/officeDocument/2006/relationships/hyperlink" Target="https://www.dst.dk/extranet/ForskningVariabellister/PSYK_SKSOPR%20-%20Landspatientregistret%20psykiatri%20-%20oplysninger%20om%20operationer.html" TargetMode="External"/><Relationship Id="rId550" Type="http://schemas.openxmlformats.org/officeDocument/2006/relationships/hyperlink" Target="https://www.dst.dk/extranet/ForskningVariabellister/PSYK_SKSOPR%20-%20Landspatientregistret%20psykiatri%20-%20oplysninger%20om%20operationer.html" TargetMode="External"/><Relationship Id="rId788" Type="http://schemas.openxmlformats.org/officeDocument/2006/relationships/hyperlink" Target="https://www.dst.dk/extranet/ForskningVariabellister/PSYK_SKSOPR%20-%20Landspatientregistret%20psykiatri%20-%20oplysninger%20om%20operationer.html" TargetMode="External"/><Relationship Id="rId995" Type="http://schemas.openxmlformats.org/officeDocument/2006/relationships/hyperlink" Target="https://www.dst.dk/extranet/ForskningVariabellister/PSYK_SKSOPR%20-%20Landspatientregistret%20psykiatri%20-%20oplysninger%20om%20operationer.html" TargetMode="External"/><Relationship Id="rId1180" Type="http://schemas.openxmlformats.org/officeDocument/2006/relationships/hyperlink" Target="https://www.dst.dk/extranet/ForskningVariabellister/PSYK_SKSOPR%20-%20Landspatientregistret%20psykiatri%20-%20oplysninger%20om%20operationer.html" TargetMode="External"/><Relationship Id="rId2024" Type="http://schemas.openxmlformats.org/officeDocument/2006/relationships/hyperlink" Target="https://www.dst.dk/extranet/ForskningVariabellister/PSYK_SKSOPR%20-%20Landspatientregistret%20psykiatri%20-%20oplysninger%20om%20operationer.html" TargetMode="External"/><Relationship Id="rId203" Type="http://schemas.openxmlformats.org/officeDocument/2006/relationships/hyperlink" Target="https://www.dst.dk/extranet/ForskningVariabellister/PSYK_SKSOPR%20-%20Landspatientregistret%20psykiatri%20-%20oplysninger%20om%20operationer.html" TargetMode="External"/><Relationship Id="rId648" Type="http://schemas.openxmlformats.org/officeDocument/2006/relationships/hyperlink" Target="https://www.dst.dk/extranet/ForskningVariabellister/PSYK_SKSOPR%20-%20Landspatientregistret%20psykiatri%20-%20oplysninger%20om%20operationer.html" TargetMode="External"/><Relationship Id="rId855" Type="http://schemas.openxmlformats.org/officeDocument/2006/relationships/hyperlink" Target="https://www.dst.dk/extranet/ForskningVariabellister/PSYK_SKSOPR%20-%20Landspatientregistret%20psykiatri%20-%20oplysninger%20om%20operationer.html" TargetMode="External"/><Relationship Id="rId1040" Type="http://schemas.openxmlformats.org/officeDocument/2006/relationships/hyperlink" Target="https://www.dst.dk/extranet/ForskningVariabellister/PSYK_SKSOPR%20-%20Landspatientregistret%20psykiatri%20-%20oplysninger%20om%20operationer.html" TargetMode="External"/><Relationship Id="rId1278" Type="http://schemas.openxmlformats.org/officeDocument/2006/relationships/hyperlink" Target="https://www.dst.dk/extranet/ForskningVariabellister/PSYK_SKSOPR%20-%20Landspatientregistret%20psykiatri%20-%20oplysninger%20om%20operationer.html" TargetMode="External"/><Relationship Id="rId1485" Type="http://schemas.openxmlformats.org/officeDocument/2006/relationships/hyperlink" Target="https://www.dst.dk/extranet/ForskningVariabellister/PSYK_SKSOPR%20-%20Landspatientregistret%20psykiatri%20-%20oplysninger%20om%20operationer.html" TargetMode="External"/><Relationship Id="rId1692" Type="http://schemas.openxmlformats.org/officeDocument/2006/relationships/hyperlink" Target="https://www.dst.dk/extranet/ForskningVariabellister/PSYK_SKSOPR%20-%20Landspatientregistret%20psykiatri%20-%20oplysninger%20om%20operationer.html" TargetMode="External"/><Relationship Id="rId410" Type="http://schemas.openxmlformats.org/officeDocument/2006/relationships/hyperlink" Target="https://www.dst.dk/extranet/ForskningVariabellister/PSYK_SKSOPR%20-%20Landspatientregistret%20psykiatri%20-%20oplysninger%20om%20operationer.html" TargetMode="External"/><Relationship Id="rId508" Type="http://schemas.openxmlformats.org/officeDocument/2006/relationships/hyperlink" Target="https://www.dst.dk/extranet/ForskningVariabellister/PSYK_SKSOPR%20-%20Landspatientregistret%20psykiatri%20-%20oplysninger%20om%20operationer.html" TargetMode="External"/><Relationship Id="rId715" Type="http://schemas.openxmlformats.org/officeDocument/2006/relationships/hyperlink" Target="https://www.dst.dk/extranet/ForskningVariabellister/PSYK_SKSOPR%20-%20Landspatientregistret%20psykiatri%20-%20oplysninger%20om%20operationer.html" TargetMode="External"/><Relationship Id="rId922" Type="http://schemas.openxmlformats.org/officeDocument/2006/relationships/hyperlink" Target="https://www.dst.dk/extranet/ForskningVariabellister/PSYK_SKSOPR%20-%20Landspatientregistret%20psykiatri%20-%20oplysninger%20om%20operationer.html" TargetMode="External"/><Relationship Id="rId1138" Type="http://schemas.openxmlformats.org/officeDocument/2006/relationships/hyperlink" Target="https://www.dst.dk/extranet/ForskningVariabellister/PSYK_SKSOPR%20-%20Landspatientregistret%20psykiatri%20-%20oplysninger%20om%20operationer.html" TargetMode="External"/><Relationship Id="rId1345" Type="http://schemas.openxmlformats.org/officeDocument/2006/relationships/hyperlink" Target="https://www.dst.dk/extranet/ForskningVariabellister/PSYK_SKSOPR%20-%20Landspatientregistret%20psykiatri%20-%20oplysninger%20om%20operationer.html" TargetMode="External"/><Relationship Id="rId1552" Type="http://schemas.openxmlformats.org/officeDocument/2006/relationships/hyperlink" Target="https://www.dst.dk/extranet/ForskningVariabellister/PSYK_SKSOPR%20-%20Landspatientregistret%20psykiatri%20-%20oplysninger%20om%20operationer.html" TargetMode="External"/><Relationship Id="rId1997" Type="http://schemas.openxmlformats.org/officeDocument/2006/relationships/hyperlink" Target="https://www.dst.dk/extranet/ForskningVariabellister/PSYK_SKSOPR%20-%20Landspatientregistret%20psykiatri%20-%20oplysninger%20om%20operationer.html" TargetMode="External"/><Relationship Id="rId1205" Type="http://schemas.openxmlformats.org/officeDocument/2006/relationships/hyperlink" Target="https://www.dst.dk/extranet/ForskningVariabellister/PSYK_SKSOPR%20-%20Landspatientregistret%20psykiatri%20-%20oplysninger%20om%20operationer.html" TargetMode="External"/><Relationship Id="rId1857" Type="http://schemas.openxmlformats.org/officeDocument/2006/relationships/hyperlink" Target="https://www.dst.dk/extranet/ForskningVariabellister/PSYK_SKSOPR%20-%20Landspatientregistret%20psykiatri%20-%20oplysninger%20om%20operationer.html" TargetMode="External"/><Relationship Id="rId51" Type="http://schemas.openxmlformats.org/officeDocument/2006/relationships/hyperlink" Target="https://www.dst.dk/extranet/ForskningVariabellister/LPR_DIAG%20-%20Landspatientregistret%20-%20diagnoser.html" TargetMode="External"/><Relationship Id="rId1412" Type="http://schemas.openxmlformats.org/officeDocument/2006/relationships/hyperlink" Target="https://www.dst.dk/extranet/ForskningVariabellister/PSYK_SKSOPR%20-%20Landspatientregistret%20psykiatri%20-%20oplysninger%20om%20operationer.html" TargetMode="External"/><Relationship Id="rId1717" Type="http://schemas.openxmlformats.org/officeDocument/2006/relationships/hyperlink" Target="https://www.dst.dk/extranet/ForskningVariabellister/PSYK_SKSOPR%20-%20Landspatientregistret%20psykiatri%20-%20oplysninger%20om%20operationer.html" TargetMode="External"/><Relationship Id="rId1924" Type="http://schemas.openxmlformats.org/officeDocument/2006/relationships/hyperlink" Target="https://www.dst.dk/extranet/ForskningVariabellister/PSYK_SKSOPR%20-%20Landspatientregistret%20psykiatri%20-%20oplysninger%20om%20operationer.html" TargetMode="External"/><Relationship Id="rId298" Type="http://schemas.openxmlformats.org/officeDocument/2006/relationships/hyperlink" Target="https://www.dst.dk/extranet/ForskningVariabellister/PSYK_SKSOPR%20-%20Landspatientregistret%20psykiatri%20-%20oplysninger%20om%20operationer.html" TargetMode="External"/><Relationship Id="rId158" Type="http://schemas.openxmlformats.org/officeDocument/2006/relationships/hyperlink" Target="https://www.dst.dk/extranet/ForskningVariabellister/PSYK_SKSOPR%20-%20Landspatientregistret%20psykiatri%20-%20oplysninger%20om%20operationer.html" TargetMode="External"/><Relationship Id="rId365" Type="http://schemas.openxmlformats.org/officeDocument/2006/relationships/hyperlink" Target="https://www.dst.dk/extranet/ForskningVariabellister/PSYK_SKSOPR%20-%20Landspatientregistret%20psykiatri%20-%20oplysninger%20om%20operationer.html" TargetMode="External"/><Relationship Id="rId572" Type="http://schemas.openxmlformats.org/officeDocument/2006/relationships/hyperlink" Target="https://www.dst.dk/extranet/ForskningVariabellister/PSYK_SKSOPR%20-%20Landspatientregistret%20psykiatri%20-%20oplysninger%20om%20operationer.html" TargetMode="External"/><Relationship Id="rId2046" Type="http://schemas.openxmlformats.org/officeDocument/2006/relationships/hyperlink" Target="https://www.dst.dk/extranet/ForskningVariabellister/PSYK_SKSOPR%20-%20Landspatientregistret%20psykiatri%20-%20oplysninger%20om%20operationer.html" TargetMode="External"/><Relationship Id="rId225" Type="http://schemas.openxmlformats.org/officeDocument/2006/relationships/hyperlink" Target="https://www.dst.dk/extranet/ForskningVariabellister/PSYK_SKSOPR%20-%20Landspatientregistret%20psykiatri%20-%20oplysninger%20om%20operationer.html" TargetMode="External"/><Relationship Id="rId432" Type="http://schemas.openxmlformats.org/officeDocument/2006/relationships/hyperlink" Target="https://www.dst.dk/extranet/ForskningVariabellister/PSYK_SKSOPR%20-%20Landspatientregistret%20psykiatri%20-%20oplysninger%20om%20operationer.html" TargetMode="External"/><Relationship Id="rId877" Type="http://schemas.openxmlformats.org/officeDocument/2006/relationships/hyperlink" Target="https://www.dst.dk/extranet/ForskningVariabellister/PSYK_SKSOPR%20-%20Landspatientregistret%20psykiatri%20-%20oplysninger%20om%20operationer.html" TargetMode="External"/><Relationship Id="rId1062" Type="http://schemas.openxmlformats.org/officeDocument/2006/relationships/hyperlink" Target="https://www.dst.dk/extranet/ForskningVariabellister/PSYK_SKSOPR%20-%20Landspatientregistret%20psykiatri%20-%20oplysninger%20om%20operationer.html" TargetMode="External"/><Relationship Id="rId737" Type="http://schemas.openxmlformats.org/officeDocument/2006/relationships/hyperlink" Target="https://www.dst.dk/extranet/ForskningVariabellister/PSYK_SKSOPR%20-%20Landspatientregistret%20psykiatri%20-%20oplysninger%20om%20operationer.html" TargetMode="External"/><Relationship Id="rId944" Type="http://schemas.openxmlformats.org/officeDocument/2006/relationships/hyperlink" Target="https://www.dst.dk/extranet/ForskningVariabellister/PSYK_SKSOPR%20-%20Landspatientregistret%20psykiatri%20-%20oplysninger%20om%20operationer.html" TargetMode="External"/><Relationship Id="rId1367" Type="http://schemas.openxmlformats.org/officeDocument/2006/relationships/hyperlink" Target="https://www.dst.dk/extranet/ForskningVariabellister/PSYK_SKSOPR%20-%20Landspatientregistret%20psykiatri%20-%20oplysninger%20om%20operationer.html" TargetMode="External"/><Relationship Id="rId1574" Type="http://schemas.openxmlformats.org/officeDocument/2006/relationships/hyperlink" Target="https://www.dst.dk/extranet/ForskningVariabellister/PSYK_SKSOPR%20-%20Landspatientregistret%20psykiatri%20-%20oplysninger%20om%20operationer.html" TargetMode="External"/><Relationship Id="rId1781" Type="http://schemas.openxmlformats.org/officeDocument/2006/relationships/hyperlink" Target="https://www.dst.dk/extranet/ForskningVariabellister/PSYK_SKSOPR%20-%20Landspatientregistret%20psykiatri%20-%20oplysninger%20om%20operationer.html" TargetMode="External"/><Relationship Id="rId73" Type="http://schemas.openxmlformats.org/officeDocument/2006/relationships/hyperlink" Target="https://www.dst.dk/extranet/ForskningVariabellister/PSYK_SKSOPR%20-%20Landspatientregistret%20psykiatri%20-%20oplysninger%20om%20operationer.html" TargetMode="External"/><Relationship Id="rId804" Type="http://schemas.openxmlformats.org/officeDocument/2006/relationships/hyperlink" Target="https://www.dst.dk/extranet/ForskningVariabellister/PSYK_SKSOPR%20-%20Landspatientregistret%20psykiatri%20-%20oplysninger%20om%20operationer.html" TargetMode="External"/><Relationship Id="rId1227" Type="http://schemas.openxmlformats.org/officeDocument/2006/relationships/hyperlink" Target="https://www.dst.dk/extranet/ForskningVariabellister/PSYK_SKSOPR%20-%20Landspatientregistret%20psykiatri%20-%20oplysninger%20om%20operationer.html" TargetMode="External"/><Relationship Id="rId1434" Type="http://schemas.openxmlformats.org/officeDocument/2006/relationships/hyperlink" Target="https://www.dst.dk/extranet/ForskningVariabellister/PSYK_SKSOPR%20-%20Landspatientregistret%20psykiatri%20-%20oplysninger%20om%20operationer.html" TargetMode="External"/><Relationship Id="rId1641" Type="http://schemas.openxmlformats.org/officeDocument/2006/relationships/hyperlink" Target="https://www.dst.dk/extranet/ForskningVariabellister/PSYK_SKSOPR%20-%20Landspatientregistret%20psykiatri%20-%20oplysninger%20om%20operationer.html" TargetMode="External"/><Relationship Id="rId1879" Type="http://schemas.openxmlformats.org/officeDocument/2006/relationships/hyperlink" Target="https://www.dst.dk/extranet/ForskningVariabellister/PSYK_SKSOPR%20-%20Landspatientregistret%20psykiatri%20-%20oplysninger%20om%20operationer.html" TargetMode="External"/><Relationship Id="rId1501" Type="http://schemas.openxmlformats.org/officeDocument/2006/relationships/hyperlink" Target="https://www.dst.dk/extranet/ForskningVariabellister/PSYK_SKSOPR%20-%20Landspatientregistret%20psykiatri%20-%20oplysninger%20om%20operationer.html" TargetMode="External"/><Relationship Id="rId1739" Type="http://schemas.openxmlformats.org/officeDocument/2006/relationships/hyperlink" Target="https://www.dst.dk/extranet/ForskningVariabellister/PSYK_SKSOPR%20-%20Landspatientregistret%20psykiatri%20-%20oplysninger%20om%20operationer.html" TargetMode="External"/><Relationship Id="rId1946" Type="http://schemas.openxmlformats.org/officeDocument/2006/relationships/hyperlink" Target="https://www.dst.dk/extranet/ForskningVariabellister/PSYK_SKSOPR%20-%20Landspatientregistret%20psykiatri%20-%20oplysninger%20om%20operationer.html" TargetMode="External"/><Relationship Id="rId1806" Type="http://schemas.openxmlformats.org/officeDocument/2006/relationships/hyperlink" Target="https://www.dst.dk/extranet/ForskningVariabellister/PSYK_SKSOPR%20-%20Landspatientregistret%20psykiatri%20-%20oplysninger%20om%20operationer.html" TargetMode="External"/><Relationship Id="rId387" Type="http://schemas.openxmlformats.org/officeDocument/2006/relationships/hyperlink" Target="https://www.dst.dk/extranet/ForskningVariabellister/PSYK_SKSOPR%20-%20Landspatientregistret%20psykiatri%20-%20oplysninger%20om%20operationer.html" TargetMode="External"/><Relationship Id="rId594" Type="http://schemas.openxmlformats.org/officeDocument/2006/relationships/hyperlink" Target="https://www.dst.dk/extranet/ForskningVariabellister/PSYK_SKSOPR%20-%20Landspatientregistret%20psykiatri%20-%20oplysninger%20om%20operationer.html" TargetMode="External"/><Relationship Id="rId2068" Type="http://schemas.openxmlformats.org/officeDocument/2006/relationships/hyperlink" Target="https://www.dst.dk/extranet/ForskningVariabellister/PSYK_SKSOPR%20-%20Landspatientregistret%20psykiatri%20-%20oplysninger%20om%20operationer.html" TargetMode="External"/><Relationship Id="rId247" Type="http://schemas.openxmlformats.org/officeDocument/2006/relationships/hyperlink" Target="https://www.dst.dk/extranet/ForskningVariabellister/PSYK_SKSOPR%20-%20Landspatientregistret%20psykiatri%20-%20oplysninger%20om%20operationer.html" TargetMode="External"/><Relationship Id="rId899" Type="http://schemas.openxmlformats.org/officeDocument/2006/relationships/hyperlink" Target="https://www.dst.dk/extranet/ForskningVariabellister/PSYK_SKSOPR%20-%20Landspatientregistret%20psykiatri%20-%20oplysninger%20om%20operationer.html" TargetMode="External"/><Relationship Id="rId1084" Type="http://schemas.openxmlformats.org/officeDocument/2006/relationships/hyperlink" Target="https://www.dst.dk/extranet/ForskningVariabellister/PSYK_SKSOPR%20-%20Landspatientregistret%20psykiatri%20-%20oplysninger%20om%20operationer.html" TargetMode="External"/><Relationship Id="rId107" Type="http://schemas.openxmlformats.org/officeDocument/2006/relationships/hyperlink" Target="https://www.dst.dk/extranet/ForskningVariabellister/PSYK_SKSOPR%20-%20Landspatientregistret%20psykiatri%20-%20oplysninger%20om%20operationer.html" TargetMode="External"/><Relationship Id="rId454" Type="http://schemas.openxmlformats.org/officeDocument/2006/relationships/hyperlink" Target="https://www.dst.dk/extranet/ForskningVariabellister/PSYK_SKSOPR%20-%20Landspatientregistret%20psykiatri%20-%20oplysninger%20om%20operationer.html" TargetMode="External"/><Relationship Id="rId661" Type="http://schemas.openxmlformats.org/officeDocument/2006/relationships/hyperlink" Target="https://www.dst.dk/extranet/ForskningVariabellister/PSYK_SKSOPR%20-%20Landspatientregistret%20psykiatri%20-%20oplysninger%20om%20operationer.html" TargetMode="External"/><Relationship Id="rId759" Type="http://schemas.openxmlformats.org/officeDocument/2006/relationships/hyperlink" Target="https://www.dst.dk/extranet/ForskningVariabellister/PSYK_SKSOPR%20-%20Landspatientregistret%20psykiatri%20-%20oplysninger%20om%20operationer.html" TargetMode="External"/><Relationship Id="rId966" Type="http://schemas.openxmlformats.org/officeDocument/2006/relationships/hyperlink" Target="https://www.dst.dk/extranet/ForskningVariabellister/PSYK_SKSOPR%20-%20Landspatientregistret%20psykiatri%20-%20oplysninger%20om%20operationer.html" TargetMode="External"/><Relationship Id="rId1291" Type="http://schemas.openxmlformats.org/officeDocument/2006/relationships/hyperlink" Target="https://www.dst.dk/extranet/ForskningVariabellister/PSYK_SKSOPR%20-%20Landspatientregistret%20psykiatri%20-%20oplysninger%20om%20operationer.html" TargetMode="External"/><Relationship Id="rId1389" Type="http://schemas.openxmlformats.org/officeDocument/2006/relationships/hyperlink" Target="https://www.dst.dk/extranet/ForskningVariabellister/PSYK_SKSOPR%20-%20Landspatientregistret%20psykiatri%20-%20oplysninger%20om%20operationer.html" TargetMode="External"/><Relationship Id="rId1596" Type="http://schemas.openxmlformats.org/officeDocument/2006/relationships/hyperlink" Target="https://www.dst.dk/extranet/ForskningVariabellister/PSYK_SKSOPR%20-%20Landspatientregistret%20psykiatri%20-%20oplysninger%20om%20operationer.html" TargetMode="External"/><Relationship Id="rId314" Type="http://schemas.openxmlformats.org/officeDocument/2006/relationships/hyperlink" Target="https://www.dst.dk/extranet/ForskningVariabellister/PSYK_SKSOPR%20-%20Landspatientregistret%20psykiatri%20-%20oplysninger%20om%20operationer.html" TargetMode="External"/><Relationship Id="rId521" Type="http://schemas.openxmlformats.org/officeDocument/2006/relationships/hyperlink" Target="https://www.dst.dk/extranet/ForskningVariabellister/PSYK_SKSOPR%20-%20Landspatientregistret%20psykiatri%20-%20oplysninger%20om%20operationer.html" TargetMode="External"/><Relationship Id="rId619" Type="http://schemas.openxmlformats.org/officeDocument/2006/relationships/hyperlink" Target="https://www.dst.dk/extranet/ForskningVariabellister/PSYK_SKSOPR%20-%20Landspatientregistret%20psykiatri%20-%20oplysninger%20om%20operationer.html" TargetMode="External"/><Relationship Id="rId1151" Type="http://schemas.openxmlformats.org/officeDocument/2006/relationships/hyperlink" Target="https://www.dst.dk/extranet/ForskningVariabellister/PSYK_SKSOPR%20-%20Landspatientregistret%20psykiatri%20-%20oplysninger%20om%20operationer.html" TargetMode="External"/><Relationship Id="rId1249" Type="http://schemas.openxmlformats.org/officeDocument/2006/relationships/hyperlink" Target="https://www.dst.dk/extranet/ForskningVariabellister/PSYK_SKSOPR%20-%20Landspatientregistret%20psykiatri%20-%20oplysninger%20om%20operationer.html" TargetMode="External"/><Relationship Id="rId95" Type="http://schemas.openxmlformats.org/officeDocument/2006/relationships/hyperlink" Target="https://www.dst.dk/extranet/ForskningVariabellister/PSYK_SKSOPR%20-%20Landspatientregistret%20psykiatri%20-%20oplysninger%20om%20operationer.html" TargetMode="External"/><Relationship Id="rId826" Type="http://schemas.openxmlformats.org/officeDocument/2006/relationships/hyperlink" Target="https://www.dst.dk/extranet/ForskningVariabellister/PSYK_SKSOPR%20-%20Landspatientregistret%20psykiatri%20-%20oplysninger%20om%20operationer.html" TargetMode="External"/><Relationship Id="rId1011" Type="http://schemas.openxmlformats.org/officeDocument/2006/relationships/hyperlink" Target="https://www.dst.dk/extranet/ForskningVariabellister/PSYK_SKSOPR%20-%20Landspatientregistret%20psykiatri%20-%20oplysninger%20om%20operationer.html" TargetMode="External"/><Relationship Id="rId1109" Type="http://schemas.openxmlformats.org/officeDocument/2006/relationships/hyperlink" Target="https://www.dst.dk/extranet/ForskningVariabellister/PSYK_SKSOPR%20-%20Landspatientregistret%20psykiatri%20-%20oplysninger%20om%20operationer.html" TargetMode="External"/><Relationship Id="rId1456" Type="http://schemas.openxmlformats.org/officeDocument/2006/relationships/hyperlink" Target="https://www.dst.dk/extranet/ForskningVariabellister/PSYK_SKSOPR%20-%20Landspatientregistret%20psykiatri%20-%20oplysninger%20om%20operationer.html" TargetMode="External"/><Relationship Id="rId1663" Type="http://schemas.openxmlformats.org/officeDocument/2006/relationships/hyperlink" Target="https://www.dst.dk/extranet/ForskningVariabellister/PSYK_SKSOPR%20-%20Landspatientregistret%20psykiatri%20-%20oplysninger%20om%20operationer.html" TargetMode="External"/><Relationship Id="rId1870" Type="http://schemas.openxmlformats.org/officeDocument/2006/relationships/hyperlink" Target="https://www.dst.dk/extranet/ForskningVariabellister/PSYK_SKSOPR%20-%20Landspatientregistret%20psykiatri%20-%20oplysninger%20om%20operationer.html" TargetMode="External"/><Relationship Id="rId1968" Type="http://schemas.openxmlformats.org/officeDocument/2006/relationships/hyperlink" Target="https://www.dst.dk/extranet/ForskningVariabellister/PSYK_SKSOPR%20-%20Landspatientregistret%20psykiatri%20-%20oplysninger%20om%20operationer.html" TargetMode="External"/><Relationship Id="rId1316" Type="http://schemas.openxmlformats.org/officeDocument/2006/relationships/hyperlink" Target="https://www.dst.dk/extranet/ForskningVariabellister/PSYK_SKSOPR%20-%20Landspatientregistret%20psykiatri%20-%20oplysninger%20om%20operationer.html" TargetMode="External"/><Relationship Id="rId1523" Type="http://schemas.openxmlformats.org/officeDocument/2006/relationships/hyperlink" Target="https://www.dst.dk/extranet/ForskningVariabellister/PSYK_SKSOPR%20-%20Landspatientregistret%20psykiatri%20-%20oplysninger%20om%20operationer.html" TargetMode="External"/><Relationship Id="rId1730" Type="http://schemas.openxmlformats.org/officeDocument/2006/relationships/hyperlink" Target="https://www.dst.dk/extranet/ForskningVariabellister/PSYK_SKSOPR%20-%20Landspatientregistret%20psykiatri%20-%20oplysninger%20om%20operationer.html" TargetMode="External"/><Relationship Id="rId22" Type="http://schemas.openxmlformats.org/officeDocument/2006/relationships/hyperlink" Target="http://www.dst.dk/extranet/ForskningVariabellister/DUR%20-%20Dagpengeudbetalinger.html" TargetMode="External"/><Relationship Id="rId1828" Type="http://schemas.openxmlformats.org/officeDocument/2006/relationships/hyperlink" Target="https://www.dst.dk/extranet/ForskningVariabellister/PSYK_SKSOPR%20-%20Landspatientregistret%20psykiatri%20-%20oplysninger%20om%20operationer.html" TargetMode="External"/><Relationship Id="rId171" Type="http://schemas.openxmlformats.org/officeDocument/2006/relationships/hyperlink" Target="https://www.dst.dk/extranet/ForskningVariabellister/PSYK_SKSOPR%20-%20Landspatientregistret%20psykiatri%20-%20oplysninger%20om%20operationer.html" TargetMode="External"/><Relationship Id="rId269" Type="http://schemas.openxmlformats.org/officeDocument/2006/relationships/hyperlink" Target="https://www.dst.dk/extranet/ForskningVariabellister/PSYK_SKSOPR%20-%20Landspatientregistret%20psykiatri%20-%20oplysninger%20om%20operationer.html" TargetMode="External"/><Relationship Id="rId476" Type="http://schemas.openxmlformats.org/officeDocument/2006/relationships/hyperlink" Target="https://www.dst.dk/extranet/ForskningVariabellister/PSYK_SKSOPR%20-%20Landspatientregistret%20psykiatri%20-%20oplysninger%20om%20operationer.html" TargetMode="External"/><Relationship Id="rId683" Type="http://schemas.openxmlformats.org/officeDocument/2006/relationships/hyperlink" Target="https://www.dst.dk/extranet/ForskningVariabellister/PSYK_SKSOPR%20-%20Landspatientregistret%20psykiatri%20-%20oplysninger%20om%20operationer.html" TargetMode="External"/><Relationship Id="rId890" Type="http://schemas.openxmlformats.org/officeDocument/2006/relationships/hyperlink" Target="https://www.dst.dk/extranet/ForskningVariabellister/PSYK_SKSOPR%20-%20Landspatientregistret%20psykiatri%20-%20oplysninger%20om%20operationer.html" TargetMode="External"/><Relationship Id="rId129" Type="http://schemas.openxmlformats.org/officeDocument/2006/relationships/hyperlink" Target="https://www.dst.dk/extranet/ForskningVariabellister/PSYK_SKSOPR%20-%20Landspatientregistret%20psykiatri%20-%20oplysninger%20om%20operationer.html" TargetMode="External"/><Relationship Id="rId336" Type="http://schemas.openxmlformats.org/officeDocument/2006/relationships/hyperlink" Target="https://www.dst.dk/extranet/ForskningVariabellister/PSYK_SKSOPR%20-%20Landspatientregistret%20psykiatri%20-%20oplysninger%20om%20operationer.html" TargetMode="External"/><Relationship Id="rId543" Type="http://schemas.openxmlformats.org/officeDocument/2006/relationships/hyperlink" Target="https://www.dst.dk/extranet/ForskningVariabellister/PSYK_SKSOPR%20-%20Landspatientregistret%20psykiatri%20-%20oplysninger%20om%20operationer.html" TargetMode="External"/><Relationship Id="rId988" Type="http://schemas.openxmlformats.org/officeDocument/2006/relationships/hyperlink" Target="https://www.dst.dk/extranet/ForskningVariabellister/PSYK_SKSOPR%20-%20Landspatientregistret%20psykiatri%20-%20oplysninger%20om%20operationer.html" TargetMode="External"/><Relationship Id="rId1173" Type="http://schemas.openxmlformats.org/officeDocument/2006/relationships/hyperlink" Target="https://www.dst.dk/extranet/ForskningVariabellister/PSYK_SKSOPR%20-%20Landspatientregistret%20psykiatri%20-%20oplysninger%20om%20operationer.html" TargetMode="External"/><Relationship Id="rId1380" Type="http://schemas.openxmlformats.org/officeDocument/2006/relationships/hyperlink" Target="https://www.dst.dk/extranet/ForskningVariabellister/PSYK_SKSOPR%20-%20Landspatientregistret%20psykiatri%20-%20oplysninger%20om%20operationer.html" TargetMode="External"/><Relationship Id="rId2017" Type="http://schemas.openxmlformats.org/officeDocument/2006/relationships/hyperlink" Target="https://www.dst.dk/extranet/ForskningVariabellister/PSYK_SKSOPR%20-%20Landspatientregistret%20psykiatri%20-%20oplysninger%20om%20operationer.html" TargetMode="External"/><Relationship Id="rId403" Type="http://schemas.openxmlformats.org/officeDocument/2006/relationships/hyperlink" Target="https://www.dst.dk/extranet/ForskningVariabellister/PSYK_SKSOPR%20-%20Landspatientregistret%20psykiatri%20-%20oplysninger%20om%20operationer.html" TargetMode="External"/><Relationship Id="rId750" Type="http://schemas.openxmlformats.org/officeDocument/2006/relationships/hyperlink" Target="https://www.dst.dk/extranet/ForskningVariabellister/PSYK_SKSOPR%20-%20Landspatientregistret%20psykiatri%20-%20oplysninger%20om%20operationer.html" TargetMode="External"/><Relationship Id="rId848" Type="http://schemas.openxmlformats.org/officeDocument/2006/relationships/hyperlink" Target="https://www.dst.dk/extranet/ForskningVariabellister/PSYK_SKSOPR%20-%20Landspatientregistret%20psykiatri%20-%20oplysninger%20om%20operationer.html" TargetMode="External"/><Relationship Id="rId1033" Type="http://schemas.openxmlformats.org/officeDocument/2006/relationships/hyperlink" Target="https://www.dst.dk/extranet/ForskningVariabellister/PSYK_SKSOPR%20-%20Landspatientregistret%20psykiatri%20-%20oplysninger%20om%20operationer.html" TargetMode="External"/><Relationship Id="rId1478" Type="http://schemas.openxmlformats.org/officeDocument/2006/relationships/hyperlink" Target="https://www.dst.dk/extranet/ForskningVariabellister/PSYK_SKSOPR%20-%20Landspatientregistret%20psykiatri%20-%20oplysninger%20om%20operationer.html" TargetMode="External"/><Relationship Id="rId1685" Type="http://schemas.openxmlformats.org/officeDocument/2006/relationships/hyperlink" Target="https://www.dst.dk/extranet/ForskningVariabellister/PSYK_SKSOPR%20-%20Landspatientregistret%20psykiatri%20-%20oplysninger%20om%20operationer.html" TargetMode="External"/><Relationship Id="rId1892" Type="http://schemas.openxmlformats.org/officeDocument/2006/relationships/hyperlink" Target="https://www.dst.dk/extranet/ForskningVariabellister/PSYK_SKSOPR%20-%20Landspatientregistret%20psykiatri%20-%20oplysninger%20om%20operationer.html" TargetMode="External"/><Relationship Id="rId610" Type="http://schemas.openxmlformats.org/officeDocument/2006/relationships/hyperlink" Target="https://www.dst.dk/extranet/ForskningVariabellister/PSYK_SKSOPR%20-%20Landspatientregistret%20psykiatri%20-%20oplysninger%20om%20operationer.html" TargetMode="External"/><Relationship Id="rId708" Type="http://schemas.openxmlformats.org/officeDocument/2006/relationships/hyperlink" Target="https://www.dst.dk/extranet/ForskningVariabellister/PSYK_SKSOPR%20-%20Landspatientregistret%20psykiatri%20-%20oplysninger%20om%20operationer.html" TargetMode="External"/><Relationship Id="rId915" Type="http://schemas.openxmlformats.org/officeDocument/2006/relationships/hyperlink" Target="https://www.dst.dk/extranet/ForskningVariabellister/PSYK_SKSOPR%20-%20Landspatientregistret%20psykiatri%20-%20oplysninger%20om%20operationer.html" TargetMode="External"/><Relationship Id="rId1240" Type="http://schemas.openxmlformats.org/officeDocument/2006/relationships/hyperlink" Target="https://www.dst.dk/extranet/ForskningVariabellister/PSYK_SKSOPR%20-%20Landspatientregistret%20psykiatri%20-%20oplysninger%20om%20operationer.html" TargetMode="External"/><Relationship Id="rId1338" Type="http://schemas.openxmlformats.org/officeDocument/2006/relationships/hyperlink" Target="https://www.dst.dk/extranet/ForskningVariabellister/PSYK_SKSOPR%20-%20Landspatientregistret%20psykiatri%20-%20oplysninger%20om%20operationer.html" TargetMode="External"/><Relationship Id="rId1545" Type="http://schemas.openxmlformats.org/officeDocument/2006/relationships/hyperlink" Target="https://www.dst.dk/extranet/ForskningVariabellister/PSYK_SKSOPR%20-%20Landspatientregistret%20psykiatri%20-%20oplysninger%20om%20operationer.html" TargetMode="External"/><Relationship Id="rId1100" Type="http://schemas.openxmlformats.org/officeDocument/2006/relationships/hyperlink" Target="https://www.dst.dk/extranet/ForskningVariabellister/PSYK_SKSOPR%20-%20Landspatientregistret%20psykiatri%20-%20oplysninger%20om%20operationer.html" TargetMode="External"/><Relationship Id="rId1405" Type="http://schemas.openxmlformats.org/officeDocument/2006/relationships/hyperlink" Target="https://www.dst.dk/extranet/ForskningVariabellister/PSYK_SKSOPR%20-%20Landspatientregistret%20psykiatri%20-%20oplysninger%20om%20operationer.html" TargetMode="External"/><Relationship Id="rId1752" Type="http://schemas.openxmlformats.org/officeDocument/2006/relationships/hyperlink" Target="https://www.dst.dk/extranet/ForskningVariabellister/PSYK_SKSOPR%20-%20Landspatientregistret%20psykiatri%20-%20oplysninger%20om%20operationer.html" TargetMode="External"/><Relationship Id="rId44" Type="http://schemas.openxmlformats.org/officeDocument/2006/relationships/hyperlink" Target="https://www.dst.dk/extranet/ForskningVariabellister/LPR_F_HELBREDSFORLOEB%20-%20Landspatientregistret%20(LPR3)%20-%20Oplysninger%20om%20helbredsforl%C3%B8b.html" TargetMode="External"/><Relationship Id="rId1612" Type="http://schemas.openxmlformats.org/officeDocument/2006/relationships/hyperlink" Target="https://www.dst.dk/extranet/ForskningVariabellister/PSYK_SKSOPR%20-%20Landspatientregistret%20psykiatri%20-%20oplysninger%20om%20operationer.html" TargetMode="External"/><Relationship Id="rId1917" Type="http://schemas.openxmlformats.org/officeDocument/2006/relationships/hyperlink" Target="https://www.dst.dk/extranet/ForskningVariabellister/PSYK_SKSOPR%20-%20Landspatientregistret%20psykiatri%20-%20oplysninger%20om%20operationer.html" TargetMode="External"/><Relationship Id="rId193" Type="http://schemas.openxmlformats.org/officeDocument/2006/relationships/hyperlink" Target="https://www.dst.dk/extranet/ForskningVariabellister/PSYK_SKSOPR%20-%20Landspatientregistret%20psykiatri%20-%20oplysninger%20om%20operationer.html" TargetMode="External"/><Relationship Id="rId498" Type="http://schemas.openxmlformats.org/officeDocument/2006/relationships/hyperlink" Target="https://www.dst.dk/extranet/ForskningVariabellister/PSYK_SKSOPR%20-%20Landspatientregistret%20psykiatri%20-%20oplysninger%20om%20operationer.html" TargetMode="External"/><Relationship Id="rId2081" Type="http://schemas.openxmlformats.org/officeDocument/2006/relationships/hyperlink" Target="https://www.dst.dk/extranet/ForskningVariabellister/PSYK_SKSOPR%20-%20Landspatientregistret%20psykiatri%20-%20oplysninger%20om%20operationer.html" TargetMode="External"/><Relationship Id="rId260" Type="http://schemas.openxmlformats.org/officeDocument/2006/relationships/hyperlink" Target="https://www.dst.dk/extranet/ForskningVariabellister/PSYK_SKSOPR%20-%20Landspatientregistret%20psykiatri%20-%20oplysninger%20om%20operationer.html" TargetMode="External"/><Relationship Id="rId120" Type="http://schemas.openxmlformats.org/officeDocument/2006/relationships/hyperlink" Target="https://www.dst.dk/extranet/ForskningVariabellister/PSYK_SKSOPR%20-%20Landspatientregistret%20psykiatri%20-%20oplysninger%20om%20operationer.html" TargetMode="External"/><Relationship Id="rId358" Type="http://schemas.openxmlformats.org/officeDocument/2006/relationships/hyperlink" Target="https://www.dst.dk/extranet/ForskningVariabellister/PSYK_SKSOPR%20-%20Landspatientregistret%20psykiatri%20-%20oplysninger%20om%20operationer.html" TargetMode="External"/><Relationship Id="rId565" Type="http://schemas.openxmlformats.org/officeDocument/2006/relationships/hyperlink" Target="https://www.dst.dk/extranet/ForskningVariabellister/PSYK_SKSOPR%20-%20Landspatientregistret%20psykiatri%20-%20oplysninger%20om%20operationer.html" TargetMode="External"/><Relationship Id="rId772" Type="http://schemas.openxmlformats.org/officeDocument/2006/relationships/hyperlink" Target="https://www.dst.dk/extranet/ForskningVariabellister/PSYK_SKSOPR%20-%20Landspatientregistret%20psykiatri%20-%20oplysninger%20om%20operationer.html" TargetMode="External"/><Relationship Id="rId1195" Type="http://schemas.openxmlformats.org/officeDocument/2006/relationships/hyperlink" Target="https://www.dst.dk/extranet/ForskningVariabellister/PSYK_SKSOPR%20-%20Landspatientregistret%20psykiatri%20-%20oplysninger%20om%20operationer.html" TargetMode="External"/><Relationship Id="rId2039" Type="http://schemas.openxmlformats.org/officeDocument/2006/relationships/hyperlink" Target="https://www.dst.dk/extranet/ForskningVariabellister/PSYK_SKSOPR%20-%20Landspatientregistret%20psykiatri%20-%20oplysninger%20om%20operationer.html" TargetMode="External"/><Relationship Id="rId218" Type="http://schemas.openxmlformats.org/officeDocument/2006/relationships/hyperlink" Target="https://www.dst.dk/extranet/ForskningVariabellister/PSYK_SKSOPR%20-%20Landspatientregistret%20psykiatri%20-%20oplysninger%20om%20operationer.html" TargetMode="External"/><Relationship Id="rId425" Type="http://schemas.openxmlformats.org/officeDocument/2006/relationships/hyperlink" Target="https://www.dst.dk/extranet/ForskningVariabellister/PSYK_SKSOPR%20-%20Landspatientregistret%20psykiatri%20-%20oplysninger%20om%20operationer.html" TargetMode="External"/><Relationship Id="rId632" Type="http://schemas.openxmlformats.org/officeDocument/2006/relationships/hyperlink" Target="https://www.dst.dk/extranet/ForskningVariabellister/PSYK_SKSOPR%20-%20Landspatientregistret%20psykiatri%20-%20oplysninger%20om%20operationer.html" TargetMode="External"/><Relationship Id="rId1055" Type="http://schemas.openxmlformats.org/officeDocument/2006/relationships/hyperlink" Target="https://www.dst.dk/extranet/ForskningVariabellister/PSYK_SKSOPR%20-%20Landspatientregistret%20psykiatri%20-%20oplysninger%20om%20operationer.html" TargetMode="External"/><Relationship Id="rId1262" Type="http://schemas.openxmlformats.org/officeDocument/2006/relationships/hyperlink" Target="https://www.dst.dk/extranet/ForskningVariabellister/PSYK_SKSOPR%20-%20Landspatientregistret%20psykiatri%20-%20oplysninger%20om%20operationer.html" TargetMode="External"/><Relationship Id="rId2106" Type="http://schemas.openxmlformats.org/officeDocument/2006/relationships/hyperlink" Target="https://www.dst.dk/extranet/ForskningVariabellister/PSYK_SKSOPR%20-%20Landspatientregistret%20psykiatri%20-%20oplysninger%20om%20operationer.html" TargetMode="External"/><Relationship Id="rId937" Type="http://schemas.openxmlformats.org/officeDocument/2006/relationships/hyperlink" Target="https://www.dst.dk/extranet/ForskningVariabellister/PSYK_SKSOPR%20-%20Landspatientregistret%20psykiatri%20-%20oplysninger%20om%20operationer.html" TargetMode="External"/><Relationship Id="rId1122" Type="http://schemas.openxmlformats.org/officeDocument/2006/relationships/hyperlink" Target="https://www.dst.dk/extranet/ForskningVariabellister/PSYK_SKSOPR%20-%20Landspatientregistret%20psykiatri%20-%20oplysninger%20om%20operationer.html" TargetMode="External"/><Relationship Id="rId1567" Type="http://schemas.openxmlformats.org/officeDocument/2006/relationships/hyperlink" Target="https://www.dst.dk/extranet/ForskningVariabellister/PSYK_SKSOPR%20-%20Landspatientregistret%20psykiatri%20-%20oplysninger%20om%20operationer.html" TargetMode="External"/><Relationship Id="rId1774" Type="http://schemas.openxmlformats.org/officeDocument/2006/relationships/hyperlink" Target="https://www.dst.dk/extranet/ForskningVariabellister/PSYK_SKSOPR%20-%20Landspatientregistret%20psykiatri%20-%20oplysninger%20om%20operationer.html" TargetMode="External"/><Relationship Id="rId1981" Type="http://schemas.openxmlformats.org/officeDocument/2006/relationships/hyperlink" Target="https://www.dst.dk/extranet/ForskningVariabellister/PSYK_SKSOPR%20-%20Landspatientregistret%20psykiatri%20-%20oplysninger%20om%20operationer.html" TargetMode="External"/><Relationship Id="rId66" Type="http://schemas.openxmlformats.org/officeDocument/2006/relationships/hyperlink" Target="https://www.dst.dk/extranet/ForskningVariabellister/PSYK_SKSOPR%20-%20Landspatientregistret%20psykiatri%20-%20oplysninger%20om%20operationer.html" TargetMode="External"/><Relationship Id="rId1427" Type="http://schemas.openxmlformats.org/officeDocument/2006/relationships/hyperlink" Target="https://www.dst.dk/extranet/ForskningVariabellister/PSYK_SKSOPR%20-%20Landspatientregistret%20psykiatri%20-%20oplysninger%20om%20operationer.html" TargetMode="External"/><Relationship Id="rId1634" Type="http://schemas.openxmlformats.org/officeDocument/2006/relationships/hyperlink" Target="https://www.dst.dk/extranet/ForskningVariabellister/PSYK_SKSOPR%20-%20Landspatientregistret%20psykiatri%20-%20oplysninger%20om%20operationer.html" TargetMode="External"/><Relationship Id="rId1841" Type="http://schemas.openxmlformats.org/officeDocument/2006/relationships/hyperlink" Target="https://www.dst.dk/extranet/ForskningVariabellister/PSYK_SKSOPR%20-%20Landspatientregistret%20psykiatri%20-%20oplysninger%20om%20operationer.html" TargetMode="External"/><Relationship Id="rId1939" Type="http://schemas.openxmlformats.org/officeDocument/2006/relationships/hyperlink" Target="https://www.dst.dk/extranet/ForskningVariabellister/PSYK_SKSOPR%20-%20Landspatientregistret%20psykiatri%20-%20oplysninger%20om%20operationer.html" TargetMode="External"/><Relationship Id="rId1701" Type="http://schemas.openxmlformats.org/officeDocument/2006/relationships/hyperlink" Target="https://www.dst.dk/extranet/ForskningVariabellister/PSYK_SKSOPR%20-%20Landspatientregistret%20psykiatri%20-%20oplysninger%20om%20operationer.html" TargetMode="External"/><Relationship Id="rId282" Type="http://schemas.openxmlformats.org/officeDocument/2006/relationships/hyperlink" Target="https://www.dst.dk/extranet/ForskningVariabellister/PSYK_SKSOPR%20-%20Landspatientregistret%20psykiatri%20-%20oplysninger%20om%20operationer.html" TargetMode="External"/><Relationship Id="rId587" Type="http://schemas.openxmlformats.org/officeDocument/2006/relationships/hyperlink" Target="https://www.dst.dk/extranet/ForskningVariabellister/PSYK_SKSOPR%20-%20Landspatientregistret%20psykiatri%20-%20oplysninger%20om%20operationer.html" TargetMode="External"/><Relationship Id="rId8" Type="http://schemas.openxmlformats.org/officeDocument/2006/relationships/hyperlink" Target="http://www.dst.dk/extranet/ForskningVariabellister/IEPE%20-%20Indvandrere%20og%20Efterkommere.html" TargetMode="External"/><Relationship Id="rId142" Type="http://schemas.openxmlformats.org/officeDocument/2006/relationships/hyperlink" Target="https://www.dst.dk/extranet/ForskningVariabellister/PSYK_SKSOPR%20-%20Landspatientregistret%20psykiatri%20-%20oplysninger%20om%20operationer.html" TargetMode="External"/><Relationship Id="rId447" Type="http://schemas.openxmlformats.org/officeDocument/2006/relationships/hyperlink" Target="https://www.dst.dk/extranet/ForskningVariabellister/PSYK_SKSOPR%20-%20Landspatientregistret%20psykiatri%20-%20oplysninger%20om%20operationer.html" TargetMode="External"/><Relationship Id="rId794" Type="http://schemas.openxmlformats.org/officeDocument/2006/relationships/hyperlink" Target="https://www.dst.dk/extranet/ForskningVariabellister/PSYK_SKSOPR%20-%20Landspatientregistret%20psykiatri%20-%20oplysninger%20om%20operationer.html" TargetMode="External"/><Relationship Id="rId1077" Type="http://schemas.openxmlformats.org/officeDocument/2006/relationships/hyperlink" Target="https://www.dst.dk/extranet/ForskningVariabellister/PSYK_SKSOPR%20-%20Landspatientregistret%20psykiatri%20-%20oplysninger%20om%20operationer.html" TargetMode="External"/><Relationship Id="rId2030" Type="http://schemas.openxmlformats.org/officeDocument/2006/relationships/hyperlink" Target="https://www.dst.dk/extranet/ForskningVariabellister/PSYK_SKSOPR%20-%20Landspatientregistret%20psykiatri%20-%20oplysninger%20om%20operationer.html" TargetMode="External"/><Relationship Id="rId654" Type="http://schemas.openxmlformats.org/officeDocument/2006/relationships/hyperlink" Target="https://www.dst.dk/extranet/ForskningVariabellister/PSYK_SKSOPR%20-%20Landspatientregistret%20psykiatri%20-%20oplysninger%20om%20operationer.html" TargetMode="External"/><Relationship Id="rId861" Type="http://schemas.openxmlformats.org/officeDocument/2006/relationships/hyperlink" Target="https://www.dst.dk/extranet/ForskningVariabellister/PSYK_SKSOPR%20-%20Landspatientregistret%20psykiatri%20-%20oplysninger%20om%20operationer.html" TargetMode="External"/><Relationship Id="rId959" Type="http://schemas.openxmlformats.org/officeDocument/2006/relationships/hyperlink" Target="https://www.dst.dk/extranet/ForskningVariabellister/PSYK_SKSOPR%20-%20Landspatientregistret%20psykiatri%20-%20oplysninger%20om%20operationer.html" TargetMode="External"/><Relationship Id="rId1284" Type="http://schemas.openxmlformats.org/officeDocument/2006/relationships/hyperlink" Target="https://www.dst.dk/extranet/ForskningVariabellister/PSYK_SKSOPR%20-%20Landspatientregistret%20psykiatri%20-%20oplysninger%20om%20operationer.html" TargetMode="External"/><Relationship Id="rId1491" Type="http://schemas.openxmlformats.org/officeDocument/2006/relationships/hyperlink" Target="https://www.dst.dk/extranet/ForskningVariabellister/PSYK_SKSOPR%20-%20Landspatientregistret%20psykiatri%20-%20oplysninger%20om%20operationer.html" TargetMode="External"/><Relationship Id="rId1589" Type="http://schemas.openxmlformats.org/officeDocument/2006/relationships/hyperlink" Target="https://www.dst.dk/extranet/ForskningVariabellister/PSYK_SKSOPR%20-%20Landspatientregistret%20psykiatri%20-%20oplysninger%20om%20operationer.html" TargetMode="External"/><Relationship Id="rId307" Type="http://schemas.openxmlformats.org/officeDocument/2006/relationships/hyperlink" Target="https://www.dst.dk/extranet/ForskningVariabellister/PSYK_SKSOPR%20-%20Landspatientregistret%20psykiatri%20-%20oplysninger%20om%20operationer.html" TargetMode="External"/><Relationship Id="rId514" Type="http://schemas.openxmlformats.org/officeDocument/2006/relationships/hyperlink" Target="https://www.dst.dk/extranet/ForskningVariabellister/PSYK_SKSOPR%20-%20Landspatientregistret%20psykiatri%20-%20oplysninger%20om%20operationer.html" TargetMode="External"/><Relationship Id="rId721" Type="http://schemas.openxmlformats.org/officeDocument/2006/relationships/hyperlink" Target="https://www.dst.dk/extranet/ForskningVariabellister/PSYK_SKSOPR%20-%20Landspatientregistret%20psykiatri%20-%20oplysninger%20om%20operationer.html" TargetMode="External"/><Relationship Id="rId1144" Type="http://schemas.openxmlformats.org/officeDocument/2006/relationships/hyperlink" Target="https://www.dst.dk/extranet/ForskningVariabellister/PSYK_SKSOPR%20-%20Landspatientregistret%20psykiatri%20-%20oplysninger%20om%20operationer.html" TargetMode="External"/><Relationship Id="rId1351" Type="http://schemas.openxmlformats.org/officeDocument/2006/relationships/hyperlink" Target="https://www.dst.dk/extranet/ForskningVariabellister/PSYK_SKSOPR%20-%20Landspatientregistret%20psykiatri%20-%20oplysninger%20om%20operationer.html" TargetMode="External"/><Relationship Id="rId1449" Type="http://schemas.openxmlformats.org/officeDocument/2006/relationships/hyperlink" Target="https://www.dst.dk/extranet/ForskningVariabellister/PSYK_SKSOPR%20-%20Landspatientregistret%20psykiatri%20-%20oplysninger%20om%20operationer.html" TargetMode="External"/><Relationship Id="rId1796" Type="http://schemas.openxmlformats.org/officeDocument/2006/relationships/hyperlink" Target="https://www.dst.dk/extranet/ForskningVariabellister/PSYK_SKSOPR%20-%20Landspatientregistret%20psykiatri%20-%20oplysninger%20om%20operationer.html" TargetMode="External"/><Relationship Id="rId88" Type="http://schemas.openxmlformats.org/officeDocument/2006/relationships/hyperlink" Target="https://www.dst.dk/extranet/ForskningVariabellister/PSYK_SKSOPR%20-%20Landspatientregistret%20psykiatri%20-%20oplysninger%20om%20operationer.html" TargetMode="External"/><Relationship Id="rId819" Type="http://schemas.openxmlformats.org/officeDocument/2006/relationships/hyperlink" Target="https://www.dst.dk/extranet/ForskningVariabellister/PSYK_SKSOPR%20-%20Landspatientregistret%20psykiatri%20-%20oplysninger%20om%20operationer.html" TargetMode="External"/><Relationship Id="rId1004" Type="http://schemas.openxmlformats.org/officeDocument/2006/relationships/hyperlink" Target="https://www.dst.dk/extranet/ForskningVariabellister/PSYK_SKSOPR%20-%20Landspatientregistret%20psykiatri%20-%20oplysninger%20om%20operationer.html" TargetMode="External"/><Relationship Id="rId1211" Type="http://schemas.openxmlformats.org/officeDocument/2006/relationships/hyperlink" Target="https://www.dst.dk/extranet/ForskningVariabellister/PSYK_SKSOPR%20-%20Landspatientregistret%20psykiatri%20-%20oplysninger%20om%20operationer.html" TargetMode="External"/><Relationship Id="rId1656" Type="http://schemas.openxmlformats.org/officeDocument/2006/relationships/hyperlink" Target="https://www.dst.dk/extranet/ForskningVariabellister/PSYK_SKSOPR%20-%20Landspatientregistret%20psykiatri%20-%20oplysninger%20om%20operationer.html" TargetMode="External"/><Relationship Id="rId1863" Type="http://schemas.openxmlformats.org/officeDocument/2006/relationships/hyperlink" Target="https://www.dst.dk/extranet/ForskningVariabellister/PSYK_SKSOPR%20-%20Landspatientregistret%20psykiatri%20-%20oplysninger%20om%20operationer.html" TargetMode="External"/><Relationship Id="rId1309" Type="http://schemas.openxmlformats.org/officeDocument/2006/relationships/hyperlink" Target="https://www.dst.dk/extranet/ForskningVariabellister/PSYK_SKSOPR%20-%20Landspatientregistret%20psykiatri%20-%20oplysninger%20om%20operationer.html" TargetMode="External"/><Relationship Id="rId1516" Type="http://schemas.openxmlformats.org/officeDocument/2006/relationships/hyperlink" Target="https://www.dst.dk/extranet/ForskningVariabellister/PSYK_SKSOPR%20-%20Landspatientregistret%20psykiatri%20-%20oplysninger%20om%20operationer.html" TargetMode="External"/><Relationship Id="rId1723" Type="http://schemas.openxmlformats.org/officeDocument/2006/relationships/hyperlink" Target="https://www.dst.dk/extranet/ForskningVariabellister/PSYK_SKSOPR%20-%20Landspatientregistret%20psykiatri%20-%20oplysninger%20om%20operationer.html" TargetMode="External"/><Relationship Id="rId1930" Type="http://schemas.openxmlformats.org/officeDocument/2006/relationships/hyperlink" Target="https://www.dst.dk/extranet/ForskningVariabellister/PSYK_SKSOPR%20-%20Landspatientregistret%20psykiatri%20-%20oplysninger%20om%20operationer.html" TargetMode="External"/><Relationship Id="rId15" Type="http://schemas.openxmlformats.org/officeDocument/2006/relationships/hyperlink" Target="http://www.dst.dk/extranet/ForskningVariabellister/VEUV%20-%20Kursister%20ved%20voksen-%20og%20efteruddannelse.html" TargetMode="External"/><Relationship Id="rId164" Type="http://schemas.openxmlformats.org/officeDocument/2006/relationships/hyperlink" Target="https://www.dst.dk/extranet/ForskningVariabellister/PSYK_SKSOPR%20-%20Landspatientregistret%20psykiatri%20-%20oplysninger%20om%20operationer.html" TargetMode="External"/><Relationship Id="rId371" Type="http://schemas.openxmlformats.org/officeDocument/2006/relationships/hyperlink" Target="https://www.dst.dk/extranet/ForskningVariabellister/PSYK_SKSOPR%20-%20Landspatientregistret%20psykiatri%20-%20oplysninger%20om%20operationer.html" TargetMode="External"/><Relationship Id="rId2052" Type="http://schemas.openxmlformats.org/officeDocument/2006/relationships/hyperlink" Target="https://www.dst.dk/extranet/ForskningVariabellister/PSYK_SKSOPR%20-%20Landspatientregistret%20psykiatri%20-%20oplysninger%20om%20operationer.html" TargetMode="External"/><Relationship Id="rId469" Type="http://schemas.openxmlformats.org/officeDocument/2006/relationships/hyperlink" Target="https://www.dst.dk/extranet/ForskningVariabellister/PSYK_SKSOPR%20-%20Landspatientregistret%20psykiatri%20-%20oplysninger%20om%20operationer.html" TargetMode="External"/><Relationship Id="rId676" Type="http://schemas.openxmlformats.org/officeDocument/2006/relationships/hyperlink" Target="https://www.dst.dk/extranet/ForskningVariabellister/PSYK_SKSOPR%20-%20Landspatientregistret%20psykiatri%20-%20oplysninger%20om%20operationer.html" TargetMode="External"/><Relationship Id="rId883" Type="http://schemas.openxmlformats.org/officeDocument/2006/relationships/hyperlink" Target="https://www.dst.dk/extranet/ForskningVariabellister/PSYK_SKSOPR%20-%20Landspatientregistret%20psykiatri%20-%20oplysninger%20om%20operationer.html" TargetMode="External"/><Relationship Id="rId1099" Type="http://schemas.openxmlformats.org/officeDocument/2006/relationships/hyperlink" Target="https://www.dst.dk/extranet/ForskningVariabellister/PSYK_SKSOPR%20-%20Landspatientregistret%20psykiatri%20-%20oplysninger%20om%20operationer.html" TargetMode="External"/><Relationship Id="rId231" Type="http://schemas.openxmlformats.org/officeDocument/2006/relationships/hyperlink" Target="https://www.dst.dk/extranet/ForskningVariabellister/PSYK_SKSOPR%20-%20Landspatientregistret%20psykiatri%20-%20oplysninger%20om%20operationer.html" TargetMode="External"/><Relationship Id="rId329" Type="http://schemas.openxmlformats.org/officeDocument/2006/relationships/hyperlink" Target="https://www.dst.dk/extranet/ForskningVariabellister/PSYK_SKSOPR%20-%20Landspatientregistret%20psykiatri%20-%20oplysninger%20om%20operationer.html" TargetMode="External"/><Relationship Id="rId536" Type="http://schemas.openxmlformats.org/officeDocument/2006/relationships/hyperlink" Target="https://www.dst.dk/extranet/ForskningVariabellister/PSYK_SKSOPR%20-%20Landspatientregistret%20psykiatri%20-%20oplysninger%20om%20operationer.html" TargetMode="External"/><Relationship Id="rId1166" Type="http://schemas.openxmlformats.org/officeDocument/2006/relationships/hyperlink" Target="https://www.dst.dk/extranet/ForskningVariabellister/PSYK_SKSOPR%20-%20Landspatientregistret%20psykiatri%20-%20oplysninger%20om%20operationer.html" TargetMode="External"/><Relationship Id="rId1373" Type="http://schemas.openxmlformats.org/officeDocument/2006/relationships/hyperlink" Target="https://www.dst.dk/extranet/ForskningVariabellister/PSYK_SKSOPR%20-%20Landspatientregistret%20psykiatri%20-%20oplysninger%20om%20operationer.html" TargetMode="External"/><Relationship Id="rId743" Type="http://schemas.openxmlformats.org/officeDocument/2006/relationships/hyperlink" Target="https://www.dst.dk/extranet/ForskningVariabellister/PSYK_SKSOPR%20-%20Landspatientregistret%20psykiatri%20-%20oplysninger%20om%20operationer.html" TargetMode="External"/><Relationship Id="rId950" Type="http://schemas.openxmlformats.org/officeDocument/2006/relationships/hyperlink" Target="https://www.dst.dk/extranet/ForskningVariabellister/PSYK_SKSOPR%20-%20Landspatientregistret%20psykiatri%20-%20oplysninger%20om%20operationer.html" TargetMode="External"/><Relationship Id="rId1026" Type="http://schemas.openxmlformats.org/officeDocument/2006/relationships/hyperlink" Target="https://www.dst.dk/extranet/ForskningVariabellister/PSYK_SKSOPR%20-%20Landspatientregistret%20psykiatri%20-%20oplysninger%20om%20operationer.html" TargetMode="External"/><Relationship Id="rId1580" Type="http://schemas.openxmlformats.org/officeDocument/2006/relationships/hyperlink" Target="https://www.dst.dk/extranet/ForskningVariabellister/PSYK_SKSOPR%20-%20Landspatientregistret%20psykiatri%20-%20oplysninger%20om%20operationer.html" TargetMode="External"/><Relationship Id="rId1678" Type="http://schemas.openxmlformats.org/officeDocument/2006/relationships/hyperlink" Target="https://www.dst.dk/extranet/ForskningVariabellister/PSYK_SKSOPR%20-%20Landspatientregistret%20psykiatri%20-%20oplysninger%20om%20operationer.html" TargetMode="External"/><Relationship Id="rId1885" Type="http://schemas.openxmlformats.org/officeDocument/2006/relationships/hyperlink" Target="https://www.dst.dk/extranet/ForskningVariabellister/PSYK_SKSOPR%20-%20Landspatientregistret%20psykiatri%20-%20oplysninger%20om%20operationer.html" TargetMode="External"/><Relationship Id="rId603" Type="http://schemas.openxmlformats.org/officeDocument/2006/relationships/hyperlink" Target="https://www.dst.dk/extranet/ForskningVariabellister/PSYK_SKSOPR%20-%20Landspatientregistret%20psykiatri%20-%20oplysninger%20om%20operationer.html" TargetMode="External"/><Relationship Id="rId810" Type="http://schemas.openxmlformats.org/officeDocument/2006/relationships/hyperlink" Target="https://www.dst.dk/extranet/ForskningVariabellister/PSYK_SKSOPR%20-%20Landspatientregistret%20psykiatri%20-%20oplysninger%20om%20operationer.html" TargetMode="External"/><Relationship Id="rId908" Type="http://schemas.openxmlformats.org/officeDocument/2006/relationships/hyperlink" Target="https://www.dst.dk/extranet/ForskningVariabellister/PSYK_SKSOPR%20-%20Landspatientregistret%20psykiatri%20-%20oplysninger%20om%20operationer.html" TargetMode="External"/><Relationship Id="rId1233" Type="http://schemas.openxmlformats.org/officeDocument/2006/relationships/hyperlink" Target="https://www.dst.dk/extranet/ForskningVariabellister/PSYK_SKSOPR%20-%20Landspatientregistret%20psykiatri%20-%20oplysninger%20om%20operationer.html" TargetMode="External"/><Relationship Id="rId1440" Type="http://schemas.openxmlformats.org/officeDocument/2006/relationships/hyperlink" Target="https://www.dst.dk/extranet/ForskningVariabellister/PSYK_SKSOPR%20-%20Landspatientregistret%20psykiatri%20-%20oplysninger%20om%20operationer.html" TargetMode="External"/><Relationship Id="rId1538" Type="http://schemas.openxmlformats.org/officeDocument/2006/relationships/hyperlink" Target="https://www.dst.dk/extranet/ForskningVariabellister/PSYK_SKSOPR%20-%20Landspatientregistret%20psykiatri%20-%20oplysninger%20om%20operationer.html" TargetMode="External"/><Relationship Id="rId1300" Type="http://schemas.openxmlformats.org/officeDocument/2006/relationships/hyperlink" Target="https://www.dst.dk/extranet/ForskningVariabellister/PSYK_SKSOPR%20-%20Landspatientregistret%20psykiatri%20-%20oplysninger%20om%20operationer.html" TargetMode="External"/><Relationship Id="rId1745" Type="http://schemas.openxmlformats.org/officeDocument/2006/relationships/hyperlink" Target="https://www.dst.dk/extranet/ForskningVariabellister/PSYK_SKSOPR%20-%20Landspatientregistret%20psykiatri%20-%20oplysninger%20om%20operationer.html" TargetMode="External"/><Relationship Id="rId1952" Type="http://schemas.openxmlformats.org/officeDocument/2006/relationships/hyperlink" Target="https://www.dst.dk/extranet/ForskningVariabellister/PSYK_SKSOPR%20-%20Landspatientregistret%20psykiatri%20-%20oplysninger%20om%20operationer.html" TargetMode="External"/><Relationship Id="rId37" Type="http://schemas.openxmlformats.org/officeDocument/2006/relationships/hyperlink" Target="http://dst.dk/extranet/ForskningVariabellister/SYST%20-%20Sygesikring%20%284-cifret%29.html" TargetMode="External"/><Relationship Id="rId1605" Type="http://schemas.openxmlformats.org/officeDocument/2006/relationships/hyperlink" Target="https://www.dst.dk/extranet/ForskningVariabellister/PSYK_SKSOPR%20-%20Landspatientregistret%20psykiatri%20-%20oplysninger%20om%20operationer.html" TargetMode="External"/><Relationship Id="rId1812" Type="http://schemas.openxmlformats.org/officeDocument/2006/relationships/hyperlink" Target="https://www.dst.dk/extranet/ForskningVariabellister/PSYK_SKSOPR%20-%20Landspatientregistret%20psykiatri%20-%20oplysninger%20om%20operationer.html" TargetMode="External"/><Relationship Id="rId186" Type="http://schemas.openxmlformats.org/officeDocument/2006/relationships/hyperlink" Target="https://www.dst.dk/extranet/ForskningVariabellister/PSYK_SKSOPR%20-%20Landspatientregistret%20psykiatri%20-%20oplysninger%20om%20operationer.html" TargetMode="External"/><Relationship Id="rId393" Type="http://schemas.openxmlformats.org/officeDocument/2006/relationships/hyperlink" Target="https://www.dst.dk/extranet/ForskningVariabellister/PSYK_SKSOPR%20-%20Landspatientregistret%20psykiatri%20-%20oplysninger%20om%20operationer.html" TargetMode="External"/><Relationship Id="rId2074" Type="http://schemas.openxmlformats.org/officeDocument/2006/relationships/hyperlink" Target="https://www.dst.dk/extranet/ForskningVariabellister/PSYK_SKSOPR%20-%20Landspatientregistret%20psykiatri%20-%20oplysninger%20om%20operationer.html" TargetMode="External"/><Relationship Id="rId253" Type="http://schemas.openxmlformats.org/officeDocument/2006/relationships/hyperlink" Target="https://www.dst.dk/extranet/ForskningVariabellister/PSYK_SKSOPR%20-%20Landspatientregistret%20psykiatri%20-%20oplysninger%20om%20operationer.html" TargetMode="External"/><Relationship Id="rId460" Type="http://schemas.openxmlformats.org/officeDocument/2006/relationships/hyperlink" Target="https://www.dst.dk/extranet/ForskningVariabellister/PSYK_SKSOPR%20-%20Landspatientregistret%20psykiatri%20-%20oplysninger%20om%20operationer.html" TargetMode="External"/><Relationship Id="rId698" Type="http://schemas.openxmlformats.org/officeDocument/2006/relationships/hyperlink" Target="https://www.dst.dk/extranet/ForskningVariabellister/PSYK_SKSOPR%20-%20Landspatientregistret%20psykiatri%20-%20oplysninger%20om%20operationer.html" TargetMode="External"/><Relationship Id="rId1090" Type="http://schemas.openxmlformats.org/officeDocument/2006/relationships/hyperlink" Target="https://www.dst.dk/extranet/ForskningVariabellister/PSYK_SKSOPR%20-%20Landspatientregistret%20psykiatri%20-%20oplysninger%20om%20operationer.html" TargetMode="External"/><Relationship Id="rId113" Type="http://schemas.openxmlformats.org/officeDocument/2006/relationships/hyperlink" Target="https://www.dst.dk/extranet/ForskningVariabellister/PSYK_SKSOPR%20-%20Landspatientregistret%20psykiatri%20-%20oplysninger%20om%20operationer.html" TargetMode="External"/><Relationship Id="rId320" Type="http://schemas.openxmlformats.org/officeDocument/2006/relationships/hyperlink" Target="https://www.dst.dk/extranet/ForskningVariabellister/PSYK_SKSOPR%20-%20Landspatientregistret%20psykiatri%20-%20oplysninger%20om%20operationer.html" TargetMode="External"/><Relationship Id="rId558" Type="http://schemas.openxmlformats.org/officeDocument/2006/relationships/hyperlink" Target="https://www.dst.dk/extranet/ForskningVariabellister/PSYK_SKSOPR%20-%20Landspatientregistret%20psykiatri%20-%20oplysninger%20om%20operationer.html" TargetMode="External"/><Relationship Id="rId765" Type="http://schemas.openxmlformats.org/officeDocument/2006/relationships/hyperlink" Target="https://www.dst.dk/extranet/ForskningVariabellister/PSYK_SKSOPR%20-%20Landspatientregistret%20psykiatri%20-%20oplysninger%20om%20operationer.html" TargetMode="External"/><Relationship Id="rId972" Type="http://schemas.openxmlformats.org/officeDocument/2006/relationships/hyperlink" Target="https://www.dst.dk/extranet/ForskningVariabellister/PSYK_SKSOPR%20-%20Landspatientregistret%20psykiatri%20-%20oplysninger%20om%20operationer.html" TargetMode="External"/><Relationship Id="rId1188" Type="http://schemas.openxmlformats.org/officeDocument/2006/relationships/hyperlink" Target="https://www.dst.dk/extranet/ForskningVariabellister/PSYK_SKSOPR%20-%20Landspatientregistret%20psykiatri%20-%20oplysninger%20om%20operationer.html" TargetMode="External"/><Relationship Id="rId1395" Type="http://schemas.openxmlformats.org/officeDocument/2006/relationships/hyperlink" Target="https://www.dst.dk/extranet/ForskningVariabellister/PSYK_SKSOPR%20-%20Landspatientregistret%20psykiatri%20-%20oplysninger%20om%20operationer.html" TargetMode="External"/><Relationship Id="rId2001" Type="http://schemas.openxmlformats.org/officeDocument/2006/relationships/hyperlink" Target="https://www.dst.dk/extranet/ForskningVariabellister/PSYK_SKSOPR%20-%20Landspatientregistret%20psykiatri%20-%20oplysninger%20om%20operationer.html" TargetMode="External"/><Relationship Id="rId418" Type="http://schemas.openxmlformats.org/officeDocument/2006/relationships/hyperlink" Target="https://www.dst.dk/extranet/ForskningVariabellister/PSYK_SKSOPR%20-%20Landspatientregistret%20psykiatri%20-%20oplysninger%20om%20operationer.html" TargetMode="External"/><Relationship Id="rId625" Type="http://schemas.openxmlformats.org/officeDocument/2006/relationships/hyperlink" Target="https://www.dst.dk/extranet/ForskningVariabellister/PSYK_SKSOPR%20-%20Landspatientregistret%20psykiatri%20-%20oplysninger%20om%20operationer.html" TargetMode="External"/><Relationship Id="rId832" Type="http://schemas.openxmlformats.org/officeDocument/2006/relationships/hyperlink" Target="https://www.dst.dk/extranet/ForskningVariabellister/PSYK_SKSOPR%20-%20Landspatientregistret%20psykiatri%20-%20oplysninger%20om%20operationer.html" TargetMode="External"/><Relationship Id="rId1048" Type="http://schemas.openxmlformats.org/officeDocument/2006/relationships/hyperlink" Target="https://www.dst.dk/extranet/ForskningVariabellister/PSYK_SKSOPR%20-%20Landspatientregistret%20psykiatri%20-%20oplysninger%20om%20operationer.html" TargetMode="External"/><Relationship Id="rId1255" Type="http://schemas.openxmlformats.org/officeDocument/2006/relationships/hyperlink" Target="https://www.dst.dk/extranet/ForskningVariabellister/PSYK_SKSOPR%20-%20Landspatientregistret%20psykiatri%20-%20oplysninger%20om%20operationer.html" TargetMode="External"/><Relationship Id="rId1462" Type="http://schemas.openxmlformats.org/officeDocument/2006/relationships/hyperlink" Target="https://www.dst.dk/extranet/ForskningVariabellister/PSYK_SKSOPR%20-%20Landspatientregistret%20psykiatri%20-%20oplysninger%20om%20operationer.html" TargetMode="External"/><Relationship Id="rId1115" Type="http://schemas.openxmlformats.org/officeDocument/2006/relationships/hyperlink" Target="https://www.dst.dk/extranet/ForskningVariabellister/PSYK_SKSOPR%20-%20Landspatientregistret%20psykiatri%20-%20oplysninger%20om%20operationer.html" TargetMode="External"/><Relationship Id="rId1322" Type="http://schemas.openxmlformats.org/officeDocument/2006/relationships/hyperlink" Target="https://www.dst.dk/extranet/ForskningVariabellister/PSYK_SKSOPR%20-%20Landspatientregistret%20psykiatri%20-%20oplysninger%20om%20operationer.html" TargetMode="External"/><Relationship Id="rId1767" Type="http://schemas.openxmlformats.org/officeDocument/2006/relationships/hyperlink" Target="https://www.dst.dk/extranet/ForskningVariabellister/PSYK_SKSOPR%20-%20Landspatientregistret%20psykiatri%20-%20oplysninger%20om%20operationer.html" TargetMode="External"/><Relationship Id="rId1974" Type="http://schemas.openxmlformats.org/officeDocument/2006/relationships/hyperlink" Target="https://www.dst.dk/extranet/ForskningVariabellister/PSYK_SKSOPR%20-%20Landspatientregistret%20psykiatri%20-%20oplysninger%20om%20operationer.html" TargetMode="External"/><Relationship Id="rId59" Type="http://schemas.openxmlformats.org/officeDocument/2006/relationships/hyperlink" Target="https://www.dst.dk/extranet/ForskningVariabellister/PSYK_PSYKIO%20-%20Landspatientregistret%20psykiatri%20-%20s%C3%A6rlige%20psykiatrisk%20oplysninger.html" TargetMode="External"/><Relationship Id="rId1627" Type="http://schemas.openxmlformats.org/officeDocument/2006/relationships/hyperlink" Target="https://www.dst.dk/extranet/ForskningVariabellister/PSYK_SKSOPR%20-%20Landspatientregistret%20psykiatri%20-%20oplysninger%20om%20operationer.html" TargetMode="External"/><Relationship Id="rId1834" Type="http://schemas.openxmlformats.org/officeDocument/2006/relationships/hyperlink" Target="https://www.dst.dk/extranet/ForskningVariabellister/PSYK_SKSOPR%20-%20Landspatientregistret%20psykiatri%20-%20oplysninger%20om%20operationer.html" TargetMode="External"/><Relationship Id="rId2096" Type="http://schemas.openxmlformats.org/officeDocument/2006/relationships/hyperlink" Target="https://www.dst.dk/extranet/ForskningVariabellister/PSYK_SKSOPR%20-%20Landspatientregistret%20psykiatri%20-%20oplysninger%20om%20operationer.html" TargetMode="External"/><Relationship Id="rId1901" Type="http://schemas.openxmlformats.org/officeDocument/2006/relationships/hyperlink" Target="https://www.dst.dk/extranet/ForskningVariabellister/PSYK_SKSOPR%20-%20Landspatientregistret%20psykiatri%20-%20oplysninger%20om%20operationer.html" TargetMode="External"/><Relationship Id="rId275" Type="http://schemas.openxmlformats.org/officeDocument/2006/relationships/hyperlink" Target="https://www.dst.dk/extranet/ForskningVariabellister/PSYK_SKSOPR%20-%20Landspatientregistret%20psykiatri%20-%20oplysninger%20om%20operationer.html" TargetMode="External"/><Relationship Id="rId482" Type="http://schemas.openxmlformats.org/officeDocument/2006/relationships/hyperlink" Target="https://www.dst.dk/extranet/ForskningVariabellister/PSYK_SKSOPR%20-%20Landspatientregistret%20psykiatri%20-%20oplysninger%20om%20operationer.html" TargetMode="External"/><Relationship Id="rId135" Type="http://schemas.openxmlformats.org/officeDocument/2006/relationships/hyperlink" Target="https://www.dst.dk/extranet/ForskningVariabellister/PSYK_SKSOPR%20-%20Landspatientregistret%20psykiatri%20-%20oplysninger%20om%20operationer.html" TargetMode="External"/><Relationship Id="rId342" Type="http://schemas.openxmlformats.org/officeDocument/2006/relationships/hyperlink" Target="https://www.dst.dk/extranet/ForskningVariabellister/PSYK_SKSOPR%20-%20Landspatientregistret%20psykiatri%20-%20oplysninger%20om%20operationer.html" TargetMode="External"/><Relationship Id="rId787" Type="http://schemas.openxmlformats.org/officeDocument/2006/relationships/hyperlink" Target="https://www.dst.dk/extranet/ForskningVariabellister/PSYK_SKSOPR%20-%20Landspatientregistret%20psykiatri%20-%20oplysninger%20om%20operationer.html" TargetMode="External"/><Relationship Id="rId994" Type="http://schemas.openxmlformats.org/officeDocument/2006/relationships/hyperlink" Target="https://www.dst.dk/extranet/ForskningVariabellister/PSYK_SKSOPR%20-%20Landspatientregistret%20psykiatri%20-%20oplysninger%20om%20operationer.html" TargetMode="External"/><Relationship Id="rId2023" Type="http://schemas.openxmlformats.org/officeDocument/2006/relationships/hyperlink" Target="https://www.dst.dk/extranet/ForskningVariabellister/PSYK_SKSOPR%20-%20Landspatientregistret%20psykiatri%20-%20oplysninger%20om%20operationer.html" TargetMode="External"/><Relationship Id="rId202" Type="http://schemas.openxmlformats.org/officeDocument/2006/relationships/hyperlink" Target="https://www.dst.dk/extranet/ForskningVariabellister/PSYK_SKSOPR%20-%20Landspatientregistret%20psykiatri%20-%20oplysninger%20om%20operationer.html" TargetMode="External"/><Relationship Id="rId647" Type="http://schemas.openxmlformats.org/officeDocument/2006/relationships/hyperlink" Target="https://www.dst.dk/extranet/ForskningVariabellister/PSYK_SKSOPR%20-%20Landspatientregistret%20psykiatri%20-%20oplysninger%20om%20operationer.html" TargetMode="External"/><Relationship Id="rId854" Type="http://schemas.openxmlformats.org/officeDocument/2006/relationships/hyperlink" Target="https://www.dst.dk/extranet/ForskningVariabellister/PSYK_SKSOPR%20-%20Landspatientregistret%20psykiatri%20-%20oplysninger%20om%20operationer.html" TargetMode="External"/><Relationship Id="rId1277" Type="http://schemas.openxmlformats.org/officeDocument/2006/relationships/hyperlink" Target="https://www.dst.dk/extranet/ForskningVariabellister/PSYK_SKSOPR%20-%20Landspatientregistret%20psykiatri%20-%20oplysninger%20om%20operationer.html" TargetMode="External"/><Relationship Id="rId1484" Type="http://schemas.openxmlformats.org/officeDocument/2006/relationships/hyperlink" Target="https://www.dst.dk/extranet/ForskningVariabellister/PSYK_SKSOPR%20-%20Landspatientregistret%20psykiatri%20-%20oplysninger%20om%20operationer.html" TargetMode="External"/><Relationship Id="rId1691" Type="http://schemas.openxmlformats.org/officeDocument/2006/relationships/hyperlink" Target="https://www.dst.dk/extranet/ForskningVariabellister/PSYK_SKSOPR%20-%20Landspatientregistret%20psykiatri%20-%20oplysninger%20om%20operationer.html" TargetMode="External"/><Relationship Id="rId507" Type="http://schemas.openxmlformats.org/officeDocument/2006/relationships/hyperlink" Target="https://www.dst.dk/extranet/ForskningVariabellister/PSYK_SKSOPR%20-%20Landspatientregistret%20psykiatri%20-%20oplysninger%20om%20operationer.html" TargetMode="External"/><Relationship Id="rId714" Type="http://schemas.openxmlformats.org/officeDocument/2006/relationships/hyperlink" Target="https://www.dst.dk/extranet/ForskningVariabellister/PSYK_SKSOPR%20-%20Landspatientregistret%20psykiatri%20-%20oplysninger%20om%20operationer.html" TargetMode="External"/><Relationship Id="rId921" Type="http://schemas.openxmlformats.org/officeDocument/2006/relationships/hyperlink" Target="https://www.dst.dk/extranet/ForskningVariabellister/PSYK_SKSOPR%20-%20Landspatientregistret%20psykiatri%20-%20oplysninger%20om%20operationer.html" TargetMode="External"/><Relationship Id="rId1137" Type="http://schemas.openxmlformats.org/officeDocument/2006/relationships/hyperlink" Target="https://www.dst.dk/extranet/ForskningVariabellister/PSYK_SKSOPR%20-%20Landspatientregistret%20psykiatri%20-%20oplysninger%20om%20operationer.html" TargetMode="External"/><Relationship Id="rId1344" Type="http://schemas.openxmlformats.org/officeDocument/2006/relationships/hyperlink" Target="https://www.dst.dk/extranet/ForskningVariabellister/PSYK_SKSOPR%20-%20Landspatientregistret%20psykiatri%20-%20oplysninger%20om%20operationer.html" TargetMode="External"/><Relationship Id="rId1551" Type="http://schemas.openxmlformats.org/officeDocument/2006/relationships/hyperlink" Target="https://www.dst.dk/extranet/ForskningVariabellister/PSYK_SKSOPR%20-%20Landspatientregistret%20psykiatri%20-%20oplysninger%20om%20operationer.html" TargetMode="External"/><Relationship Id="rId1789" Type="http://schemas.openxmlformats.org/officeDocument/2006/relationships/hyperlink" Target="https://www.dst.dk/extranet/ForskningVariabellister/PSYK_SKSOPR%20-%20Landspatientregistret%20psykiatri%20-%20oplysninger%20om%20operationer.html" TargetMode="External"/><Relationship Id="rId1996" Type="http://schemas.openxmlformats.org/officeDocument/2006/relationships/hyperlink" Target="https://www.dst.dk/extranet/ForskningVariabellister/PSYK_SKSOPR%20-%20Landspatientregistret%20psykiatri%20-%20oplysninger%20om%20operationer.html" TargetMode="External"/><Relationship Id="rId50" Type="http://schemas.openxmlformats.org/officeDocument/2006/relationships/hyperlink" Target="https://www.dst.dk/extranet/ForskningVariabellister/LPR_F_PROCEDURER_KIRURGI%20-%20Landspatientregistret%20(LPR3)%20-%20Oplysninger%20om%20kirurgiske%20procedureregistreringer.html" TargetMode="External"/><Relationship Id="rId1204" Type="http://schemas.openxmlformats.org/officeDocument/2006/relationships/hyperlink" Target="https://www.dst.dk/extranet/ForskningVariabellister/PSYK_SKSOPR%20-%20Landspatientregistret%20psykiatri%20-%20oplysninger%20om%20operationer.html" TargetMode="External"/><Relationship Id="rId1411" Type="http://schemas.openxmlformats.org/officeDocument/2006/relationships/hyperlink" Target="https://www.dst.dk/extranet/ForskningVariabellister/PSYK_SKSOPR%20-%20Landspatientregistret%20psykiatri%20-%20oplysninger%20om%20operationer.html" TargetMode="External"/><Relationship Id="rId1649" Type="http://schemas.openxmlformats.org/officeDocument/2006/relationships/hyperlink" Target="https://www.dst.dk/extranet/ForskningVariabellister/PSYK_SKSOPR%20-%20Landspatientregistret%20psykiatri%20-%20oplysninger%20om%20operationer.html" TargetMode="External"/><Relationship Id="rId1856" Type="http://schemas.openxmlformats.org/officeDocument/2006/relationships/hyperlink" Target="https://www.dst.dk/extranet/ForskningVariabellister/PSYK_SKSOPR%20-%20Landspatientregistret%20psykiatri%20-%20oplysninger%20om%20operationer.html" TargetMode="External"/><Relationship Id="rId1509" Type="http://schemas.openxmlformats.org/officeDocument/2006/relationships/hyperlink" Target="https://www.dst.dk/extranet/ForskningVariabellister/PSYK_SKSOPR%20-%20Landspatientregistret%20psykiatri%20-%20oplysninger%20om%20operationer.html" TargetMode="External"/><Relationship Id="rId1716" Type="http://schemas.openxmlformats.org/officeDocument/2006/relationships/hyperlink" Target="https://www.dst.dk/extranet/ForskningVariabellister/PSYK_SKSOPR%20-%20Landspatientregistret%20psykiatri%20-%20oplysninger%20om%20operationer.html" TargetMode="External"/><Relationship Id="rId1923" Type="http://schemas.openxmlformats.org/officeDocument/2006/relationships/hyperlink" Target="https://www.dst.dk/extranet/ForskningVariabellister/PSYK_SKSOPR%20-%20Landspatientregistret%20psykiatri%20-%20oplysninger%20om%20operationer.html" TargetMode="External"/><Relationship Id="rId297" Type="http://schemas.openxmlformats.org/officeDocument/2006/relationships/hyperlink" Target="https://www.dst.dk/extranet/ForskningVariabellister/PSYK_SKSOPR%20-%20Landspatientregistret%20psykiatri%20-%20oplysninger%20om%20operationer.html" TargetMode="External"/><Relationship Id="rId157" Type="http://schemas.openxmlformats.org/officeDocument/2006/relationships/hyperlink" Target="https://www.dst.dk/extranet/ForskningVariabellister/PSYK_SKSOPR%20-%20Landspatientregistret%20psykiatri%20-%20oplysninger%20om%20operationer.html" TargetMode="External"/><Relationship Id="rId364" Type="http://schemas.openxmlformats.org/officeDocument/2006/relationships/hyperlink" Target="https://www.dst.dk/extranet/ForskningVariabellister/PSYK_SKSOPR%20-%20Landspatientregistret%20psykiatri%20-%20oplysninger%20om%20operationer.html" TargetMode="External"/><Relationship Id="rId2045" Type="http://schemas.openxmlformats.org/officeDocument/2006/relationships/hyperlink" Target="https://www.dst.dk/extranet/ForskningVariabellister/PSYK_SKSOPR%20-%20Landspatientregistret%20psykiatri%20-%20oplysninger%20om%20operationer.html" TargetMode="External"/><Relationship Id="rId571" Type="http://schemas.openxmlformats.org/officeDocument/2006/relationships/hyperlink" Target="https://www.dst.dk/extranet/ForskningVariabellister/PSYK_SKSOPR%20-%20Landspatientregistret%20psykiatri%20-%20oplysninger%20om%20operationer.html" TargetMode="External"/><Relationship Id="rId669" Type="http://schemas.openxmlformats.org/officeDocument/2006/relationships/hyperlink" Target="https://www.dst.dk/extranet/ForskningVariabellister/PSYK_SKSOPR%20-%20Landspatientregistret%20psykiatri%20-%20oplysninger%20om%20operationer.html" TargetMode="External"/><Relationship Id="rId876" Type="http://schemas.openxmlformats.org/officeDocument/2006/relationships/hyperlink" Target="https://www.dst.dk/extranet/ForskningVariabellister/PSYK_SKSOPR%20-%20Landspatientregistret%20psykiatri%20-%20oplysninger%20om%20operationer.html" TargetMode="External"/><Relationship Id="rId1299" Type="http://schemas.openxmlformats.org/officeDocument/2006/relationships/hyperlink" Target="https://www.dst.dk/extranet/ForskningVariabellister/PSYK_SKSOPR%20-%20Landspatientregistret%20psykiatri%20-%20oplysninger%20om%20operationer.html" TargetMode="External"/><Relationship Id="rId224" Type="http://schemas.openxmlformats.org/officeDocument/2006/relationships/hyperlink" Target="https://www.dst.dk/extranet/ForskningVariabellister/PSYK_SKSOPR%20-%20Landspatientregistret%20psykiatri%20-%20oplysninger%20om%20operationer.html" TargetMode="External"/><Relationship Id="rId431" Type="http://schemas.openxmlformats.org/officeDocument/2006/relationships/hyperlink" Target="https://www.dst.dk/extranet/ForskningVariabellister/PSYK_SKSOPR%20-%20Landspatientregistret%20psykiatri%20-%20oplysninger%20om%20operationer.html" TargetMode="External"/><Relationship Id="rId529" Type="http://schemas.openxmlformats.org/officeDocument/2006/relationships/hyperlink" Target="https://www.dst.dk/extranet/ForskningVariabellister/PSYK_SKSOPR%20-%20Landspatientregistret%20psykiatri%20-%20oplysninger%20om%20operationer.html" TargetMode="External"/><Relationship Id="rId736" Type="http://schemas.openxmlformats.org/officeDocument/2006/relationships/hyperlink" Target="https://www.dst.dk/extranet/ForskningVariabellister/PSYK_SKSOPR%20-%20Landspatientregistret%20psykiatri%20-%20oplysninger%20om%20operationer.html" TargetMode="External"/><Relationship Id="rId1061" Type="http://schemas.openxmlformats.org/officeDocument/2006/relationships/hyperlink" Target="https://www.dst.dk/extranet/ForskningVariabellister/PSYK_SKSOPR%20-%20Landspatientregistret%20psykiatri%20-%20oplysninger%20om%20operationer.html" TargetMode="External"/><Relationship Id="rId1159" Type="http://schemas.openxmlformats.org/officeDocument/2006/relationships/hyperlink" Target="https://www.dst.dk/extranet/ForskningVariabellister/PSYK_SKSOPR%20-%20Landspatientregistret%20psykiatri%20-%20oplysninger%20om%20operationer.html" TargetMode="External"/><Relationship Id="rId1366" Type="http://schemas.openxmlformats.org/officeDocument/2006/relationships/hyperlink" Target="https://www.dst.dk/extranet/ForskningVariabellister/PSYK_SKSOPR%20-%20Landspatientregistret%20psykiatri%20-%20oplysninger%20om%20operationer.html" TargetMode="External"/><Relationship Id="rId2112" Type="http://schemas.openxmlformats.org/officeDocument/2006/relationships/printerSettings" Target="../printerSettings/printerSettings2.bin"/><Relationship Id="rId943" Type="http://schemas.openxmlformats.org/officeDocument/2006/relationships/hyperlink" Target="https://www.dst.dk/extranet/ForskningVariabellister/PSYK_SKSOPR%20-%20Landspatientregistret%20psykiatri%20-%20oplysninger%20om%20operationer.html" TargetMode="External"/><Relationship Id="rId1019" Type="http://schemas.openxmlformats.org/officeDocument/2006/relationships/hyperlink" Target="https://www.dst.dk/extranet/ForskningVariabellister/PSYK_SKSOPR%20-%20Landspatientregistret%20psykiatri%20-%20oplysninger%20om%20operationer.html" TargetMode="External"/><Relationship Id="rId1573" Type="http://schemas.openxmlformats.org/officeDocument/2006/relationships/hyperlink" Target="https://www.dst.dk/extranet/ForskningVariabellister/PSYK_SKSOPR%20-%20Landspatientregistret%20psykiatri%20-%20oplysninger%20om%20operationer.html" TargetMode="External"/><Relationship Id="rId1780" Type="http://schemas.openxmlformats.org/officeDocument/2006/relationships/hyperlink" Target="https://www.dst.dk/extranet/ForskningVariabellister/PSYK_SKSOPR%20-%20Landspatientregistret%20psykiatri%20-%20oplysninger%20om%20operationer.html" TargetMode="External"/><Relationship Id="rId1878" Type="http://schemas.openxmlformats.org/officeDocument/2006/relationships/hyperlink" Target="https://www.dst.dk/extranet/ForskningVariabellister/PSYK_SKSOPR%20-%20Landspatientregistret%20psykiatri%20-%20oplysninger%20om%20operationer.html" TargetMode="External"/><Relationship Id="rId72" Type="http://schemas.openxmlformats.org/officeDocument/2006/relationships/hyperlink" Target="https://www.dst.dk/extranet/ForskningVariabellister/PSYK_SKSOPR%20-%20Landspatientregistret%20psykiatri%20-%20oplysninger%20om%20operationer.html" TargetMode="External"/><Relationship Id="rId803" Type="http://schemas.openxmlformats.org/officeDocument/2006/relationships/hyperlink" Target="https://www.dst.dk/extranet/ForskningVariabellister/PSYK_SKSOPR%20-%20Landspatientregistret%20psykiatri%20-%20oplysninger%20om%20operationer.html" TargetMode="External"/><Relationship Id="rId1226" Type="http://schemas.openxmlformats.org/officeDocument/2006/relationships/hyperlink" Target="https://www.dst.dk/extranet/ForskningVariabellister/PSYK_SKSOPR%20-%20Landspatientregistret%20psykiatri%20-%20oplysninger%20om%20operationer.html" TargetMode="External"/><Relationship Id="rId1433" Type="http://schemas.openxmlformats.org/officeDocument/2006/relationships/hyperlink" Target="https://www.dst.dk/extranet/ForskningVariabellister/PSYK_SKSOPR%20-%20Landspatientregistret%20psykiatri%20-%20oplysninger%20om%20operationer.html" TargetMode="External"/><Relationship Id="rId1640" Type="http://schemas.openxmlformats.org/officeDocument/2006/relationships/hyperlink" Target="https://www.dst.dk/extranet/ForskningVariabellister/PSYK_SKSOPR%20-%20Landspatientregistret%20psykiatri%20-%20oplysninger%20om%20operationer.html" TargetMode="External"/><Relationship Id="rId1738" Type="http://schemas.openxmlformats.org/officeDocument/2006/relationships/hyperlink" Target="https://www.dst.dk/extranet/ForskningVariabellister/PSYK_SKSOPR%20-%20Landspatientregistret%20psykiatri%20-%20oplysninger%20om%20operationer.html" TargetMode="External"/><Relationship Id="rId1500" Type="http://schemas.openxmlformats.org/officeDocument/2006/relationships/hyperlink" Target="https://www.dst.dk/extranet/ForskningVariabellister/PSYK_SKSOPR%20-%20Landspatientregistret%20psykiatri%20-%20oplysninger%20om%20operationer.html" TargetMode="External"/><Relationship Id="rId1945" Type="http://schemas.openxmlformats.org/officeDocument/2006/relationships/hyperlink" Target="https://www.dst.dk/extranet/ForskningVariabellister/PSYK_SKSOPR%20-%20Landspatientregistret%20psykiatri%20-%20oplysninger%20om%20operationer.html" TargetMode="External"/><Relationship Id="rId1805" Type="http://schemas.openxmlformats.org/officeDocument/2006/relationships/hyperlink" Target="https://www.dst.dk/extranet/ForskningVariabellister/PSYK_SKSOPR%20-%20Landspatientregistret%20psykiatri%20-%20oplysninger%20om%20operationer.html" TargetMode="External"/><Relationship Id="rId179" Type="http://schemas.openxmlformats.org/officeDocument/2006/relationships/hyperlink" Target="https://www.dst.dk/extranet/ForskningVariabellister/PSYK_SKSOPR%20-%20Landspatientregistret%20psykiatri%20-%20oplysninger%20om%20operationer.html" TargetMode="External"/><Relationship Id="rId386" Type="http://schemas.openxmlformats.org/officeDocument/2006/relationships/hyperlink" Target="https://www.dst.dk/extranet/ForskningVariabellister/PSYK_SKSOPR%20-%20Landspatientregistret%20psykiatri%20-%20oplysninger%20om%20operationer.html" TargetMode="External"/><Relationship Id="rId593" Type="http://schemas.openxmlformats.org/officeDocument/2006/relationships/hyperlink" Target="https://www.dst.dk/extranet/ForskningVariabellister/PSYK_SKSOPR%20-%20Landspatientregistret%20psykiatri%20-%20oplysninger%20om%20operationer.html" TargetMode="External"/><Relationship Id="rId2067" Type="http://schemas.openxmlformats.org/officeDocument/2006/relationships/hyperlink" Target="https://www.dst.dk/extranet/ForskningVariabellister/PSYK_SKSOPR%20-%20Landspatientregistret%20psykiatri%20-%20oplysninger%20om%20operationer.html" TargetMode="External"/><Relationship Id="rId246" Type="http://schemas.openxmlformats.org/officeDocument/2006/relationships/hyperlink" Target="https://www.dst.dk/extranet/ForskningVariabellister/PSYK_SKSOPR%20-%20Landspatientregistret%20psykiatri%20-%20oplysninger%20om%20operationer.html" TargetMode="External"/><Relationship Id="rId453" Type="http://schemas.openxmlformats.org/officeDocument/2006/relationships/hyperlink" Target="https://www.dst.dk/extranet/ForskningVariabellister/PSYK_SKSOPR%20-%20Landspatientregistret%20psykiatri%20-%20oplysninger%20om%20operationer.html" TargetMode="External"/><Relationship Id="rId660" Type="http://schemas.openxmlformats.org/officeDocument/2006/relationships/hyperlink" Target="https://www.dst.dk/extranet/ForskningVariabellister/PSYK_SKSOPR%20-%20Landspatientregistret%20psykiatri%20-%20oplysninger%20om%20operationer.html" TargetMode="External"/><Relationship Id="rId898" Type="http://schemas.openxmlformats.org/officeDocument/2006/relationships/hyperlink" Target="https://www.dst.dk/extranet/ForskningVariabellister/PSYK_SKSOPR%20-%20Landspatientregistret%20psykiatri%20-%20oplysninger%20om%20operationer.html" TargetMode="External"/><Relationship Id="rId1083" Type="http://schemas.openxmlformats.org/officeDocument/2006/relationships/hyperlink" Target="https://www.dst.dk/extranet/ForskningVariabellister/PSYK_SKSOPR%20-%20Landspatientregistret%20psykiatri%20-%20oplysninger%20om%20operationer.html" TargetMode="External"/><Relationship Id="rId1290" Type="http://schemas.openxmlformats.org/officeDocument/2006/relationships/hyperlink" Target="https://www.dst.dk/extranet/ForskningVariabellister/PSYK_SKSOPR%20-%20Landspatientregistret%20psykiatri%20-%20oplysninger%20om%20operationer.html" TargetMode="External"/><Relationship Id="rId106" Type="http://schemas.openxmlformats.org/officeDocument/2006/relationships/hyperlink" Target="https://www.dst.dk/extranet/ForskningVariabellister/PSYK_SKSOPR%20-%20Landspatientregistret%20psykiatri%20-%20oplysninger%20om%20operationer.html" TargetMode="External"/><Relationship Id="rId313" Type="http://schemas.openxmlformats.org/officeDocument/2006/relationships/hyperlink" Target="https://www.dst.dk/extranet/ForskningVariabellister/PSYK_SKSOPR%20-%20Landspatientregistret%20psykiatri%20-%20oplysninger%20om%20operationer.html" TargetMode="External"/><Relationship Id="rId758" Type="http://schemas.openxmlformats.org/officeDocument/2006/relationships/hyperlink" Target="https://www.dst.dk/extranet/ForskningVariabellister/PSYK_SKSOPR%20-%20Landspatientregistret%20psykiatri%20-%20oplysninger%20om%20operationer.html" TargetMode="External"/><Relationship Id="rId965" Type="http://schemas.openxmlformats.org/officeDocument/2006/relationships/hyperlink" Target="https://www.dst.dk/extranet/ForskningVariabellister/PSYK_SKSOPR%20-%20Landspatientregistret%20psykiatri%20-%20oplysninger%20om%20operationer.html" TargetMode="External"/><Relationship Id="rId1150" Type="http://schemas.openxmlformats.org/officeDocument/2006/relationships/hyperlink" Target="https://www.dst.dk/extranet/ForskningVariabellister/PSYK_SKSOPR%20-%20Landspatientregistret%20psykiatri%20-%20oplysninger%20om%20operationer.html" TargetMode="External"/><Relationship Id="rId1388" Type="http://schemas.openxmlformats.org/officeDocument/2006/relationships/hyperlink" Target="https://www.dst.dk/extranet/ForskningVariabellister/PSYK_SKSOPR%20-%20Landspatientregistret%20psykiatri%20-%20oplysninger%20om%20operationer.html" TargetMode="External"/><Relationship Id="rId1595" Type="http://schemas.openxmlformats.org/officeDocument/2006/relationships/hyperlink" Target="https://www.dst.dk/extranet/ForskningVariabellister/PSYK_SKSOPR%20-%20Landspatientregistret%20psykiatri%20-%20oplysninger%20om%20operationer.html" TargetMode="External"/><Relationship Id="rId94" Type="http://schemas.openxmlformats.org/officeDocument/2006/relationships/hyperlink" Target="https://www.dst.dk/extranet/ForskningVariabellister/PSYK_SKSOPR%20-%20Landspatientregistret%20psykiatri%20-%20oplysninger%20om%20operationer.html" TargetMode="External"/><Relationship Id="rId520" Type="http://schemas.openxmlformats.org/officeDocument/2006/relationships/hyperlink" Target="https://www.dst.dk/extranet/ForskningVariabellister/PSYK_SKSOPR%20-%20Landspatientregistret%20psykiatri%20-%20oplysninger%20om%20operationer.html" TargetMode="External"/><Relationship Id="rId618" Type="http://schemas.openxmlformats.org/officeDocument/2006/relationships/hyperlink" Target="https://www.dst.dk/extranet/ForskningVariabellister/PSYK_SKSOPR%20-%20Landspatientregistret%20psykiatri%20-%20oplysninger%20om%20operationer.html" TargetMode="External"/><Relationship Id="rId825" Type="http://schemas.openxmlformats.org/officeDocument/2006/relationships/hyperlink" Target="https://www.dst.dk/extranet/ForskningVariabellister/PSYK_SKSOPR%20-%20Landspatientregistret%20psykiatri%20-%20oplysninger%20om%20operationer.html" TargetMode="External"/><Relationship Id="rId1248" Type="http://schemas.openxmlformats.org/officeDocument/2006/relationships/hyperlink" Target="https://www.dst.dk/extranet/ForskningVariabellister/PSYK_SKSOPR%20-%20Landspatientregistret%20psykiatri%20-%20oplysninger%20om%20operationer.html" TargetMode="External"/><Relationship Id="rId1455" Type="http://schemas.openxmlformats.org/officeDocument/2006/relationships/hyperlink" Target="https://www.dst.dk/extranet/ForskningVariabellister/PSYK_SKSOPR%20-%20Landspatientregistret%20psykiatri%20-%20oplysninger%20om%20operationer.html" TargetMode="External"/><Relationship Id="rId1662" Type="http://schemas.openxmlformats.org/officeDocument/2006/relationships/hyperlink" Target="https://www.dst.dk/extranet/ForskningVariabellister/PSYK_SKSOPR%20-%20Landspatientregistret%20psykiatri%20-%20oplysninger%20om%20operationer.html" TargetMode="External"/><Relationship Id="rId1010" Type="http://schemas.openxmlformats.org/officeDocument/2006/relationships/hyperlink" Target="https://www.dst.dk/extranet/ForskningVariabellister/PSYK_SKSOPR%20-%20Landspatientregistret%20psykiatri%20-%20oplysninger%20om%20operationer.html" TargetMode="External"/><Relationship Id="rId1108" Type="http://schemas.openxmlformats.org/officeDocument/2006/relationships/hyperlink" Target="https://www.dst.dk/extranet/ForskningVariabellister/PSYK_SKSOPR%20-%20Landspatientregistret%20psykiatri%20-%20oplysninger%20om%20operationer.html" TargetMode="External"/><Relationship Id="rId1315" Type="http://schemas.openxmlformats.org/officeDocument/2006/relationships/hyperlink" Target="https://www.dst.dk/extranet/ForskningVariabellister/PSYK_SKSOPR%20-%20Landspatientregistret%20psykiatri%20-%20oplysninger%20om%20operationer.html" TargetMode="External"/><Relationship Id="rId1967" Type="http://schemas.openxmlformats.org/officeDocument/2006/relationships/hyperlink" Target="https://www.dst.dk/extranet/ForskningVariabellister/PSYK_SKSOPR%20-%20Landspatientregistret%20psykiatri%20-%20oplysninger%20om%20operationer.html" TargetMode="External"/><Relationship Id="rId1522" Type="http://schemas.openxmlformats.org/officeDocument/2006/relationships/hyperlink" Target="https://www.dst.dk/extranet/ForskningVariabellister/PSYK_SKSOPR%20-%20Landspatientregistret%20psykiatri%20-%20oplysninger%20om%20operationer.html" TargetMode="External"/><Relationship Id="rId21" Type="http://schemas.openxmlformats.org/officeDocument/2006/relationships/hyperlink" Target="http://dst.dk/extranet/ForskningVariabellister/AMFO%20-%20Arbejdsmarkedsforanstaltninger%20%28AMFORA%29.html" TargetMode="External"/><Relationship Id="rId2089" Type="http://schemas.openxmlformats.org/officeDocument/2006/relationships/hyperlink" Target="https://www.dst.dk/extranet/ForskningVariabellister/PSYK_SKSOPR%20-%20Landspatientregistret%20psykiatri%20-%20oplysninger%20om%20operationer.html" TargetMode="External"/><Relationship Id="rId268" Type="http://schemas.openxmlformats.org/officeDocument/2006/relationships/hyperlink" Target="https://www.dst.dk/extranet/ForskningVariabellister/PSYK_SKSOPR%20-%20Landspatientregistret%20psykiatri%20-%20oplysninger%20om%20operationer.html" TargetMode="External"/><Relationship Id="rId475" Type="http://schemas.openxmlformats.org/officeDocument/2006/relationships/hyperlink" Target="https://www.dst.dk/extranet/ForskningVariabellister/PSYK_SKSOPR%20-%20Landspatientregistret%20psykiatri%20-%20oplysninger%20om%20operationer.html" TargetMode="External"/><Relationship Id="rId682" Type="http://schemas.openxmlformats.org/officeDocument/2006/relationships/hyperlink" Target="https://www.dst.dk/extranet/ForskningVariabellister/PSYK_SKSOPR%20-%20Landspatientregistret%20psykiatri%20-%20oplysninger%20om%20operationer.html" TargetMode="External"/><Relationship Id="rId128" Type="http://schemas.openxmlformats.org/officeDocument/2006/relationships/hyperlink" Target="https://www.dst.dk/extranet/ForskningVariabellister/PSYK_SKSOPR%20-%20Landspatientregistret%20psykiatri%20-%20oplysninger%20om%20operationer.html" TargetMode="External"/><Relationship Id="rId335" Type="http://schemas.openxmlformats.org/officeDocument/2006/relationships/hyperlink" Target="https://www.dst.dk/extranet/ForskningVariabellister/PSYK_SKSOPR%20-%20Landspatientregistret%20psykiatri%20-%20oplysninger%20om%20operationer.html" TargetMode="External"/><Relationship Id="rId542" Type="http://schemas.openxmlformats.org/officeDocument/2006/relationships/hyperlink" Target="https://www.dst.dk/extranet/ForskningVariabellister/PSYK_SKSOPR%20-%20Landspatientregistret%20psykiatri%20-%20oplysninger%20om%20operationer.html" TargetMode="External"/><Relationship Id="rId1172" Type="http://schemas.openxmlformats.org/officeDocument/2006/relationships/hyperlink" Target="https://www.dst.dk/extranet/ForskningVariabellister/PSYK_SKSOPR%20-%20Landspatientregistret%20psykiatri%20-%20oplysninger%20om%20operationer.html" TargetMode="External"/><Relationship Id="rId2016" Type="http://schemas.openxmlformats.org/officeDocument/2006/relationships/hyperlink" Target="https://www.dst.dk/extranet/ForskningVariabellister/PSYK_SKSOPR%20-%20Landspatientregistret%20psykiatri%20-%20oplysninger%20om%20operationer.html" TargetMode="External"/><Relationship Id="rId402" Type="http://schemas.openxmlformats.org/officeDocument/2006/relationships/hyperlink" Target="https://www.dst.dk/extranet/ForskningVariabellister/PSYK_SKSOPR%20-%20Landspatientregistret%20psykiatri%20-%20oplysninger%20om%20operationer.html" TargetMode="External"/><Relationship Id="rId1032" Type="http://schemas.openxmlformats.org/officeDocument/2006/relationships/hyperlink" Target="https://www.dst.dk/extranet/ForskningVariabellister/PSYK_SKSOPR%20-%20Landspatientregistret%20psykiatri%20-%20oplysninger%20om%20operationer.html" TargetMode="External"/><Relationship Id="rId1989" Type="http://schemas.openxmlformats.org/officeDocument/2006/relationships/hyperlink" Target="https://www.dst.dk/extranet/ForskningVariabellister/PSYK_SKSOPR%20-%20Landspatientregistret%20psykiatri%20-%20oplysninger%20om%20operationer.html" TargetMode="External"/><Relationship Id="rId1849" Type="http://schemas.openxmlformats.org/officeDocument/2006/relationships/hyperlink" Target="https://www.dst.dk/extranet/ForskningVariabellister/PSYK_SKSOPR%20-%20Landspatientregistret%20psykiatri%20-%20oplysninger%20om%20operationer.html" TargetMode="External"/><Relationship Id="rId192" Type="http://schemas.openxmlformats.org/officeDocument/2006/relationships/hyperlink" Target="https://www.dst.dk/extranet/ForskningVariabellister/PSYK_SKSOPR%20-%20Landspatientregistret%20psykiatri%20-%20oplysninger%20om%20operationer.html" TargetMode="External"/><Relationship Id="rId1709" Type="http://schemas.openxmlformats.org/officeDocument/2006/relationships/hyperlink" Target="https://www.dst.dk/extranet/ForskningVariabellister/PSYK_SKSOPR%20-%20Landspatientregistret%20psykiatri%20-%20oplysninger%20om%20operationer.html" TargetMode="External"/><Relationship Id="rId1916" Type="http://schemas.openxmlformats.org/officeDocument/2006/relationships/hyperlink" Target="https://www.dst.dk/extranet/ForskningVariabellister/PSYK_SKSOPR%20-%20Landspatientregistret%20psykiatri%20-%20oplysninger%20om%20operationer.html" TargetMode="External"/><Relationship Id="rId2080" Type="http://schemas.openxmlformats.org/officeDocument/2006/relationships/hyperlink" Target="https://www.dst.dk/extranet/ForskningVariabellister/PSYK_SKSOPR%20-%20Landspatientregistret%20psykiatri%20-%20oplysninger%20om%20operationer.html" TargetMode="External"/><Relationship Id="rId869" Type="http://schemas.openxmlformats.org/officeDocument/2006/relationships/hyperlink" Target="https://www.dst.dk/extranet/ForskningVariabellister/PSYK_SKSOPR%20-%20Landspatientregistret%20psykiatri%20-%20oplysninger%20om%20operationer.html" TargetMode="External"/><Relationship Id="rId1499" Type="http://schemas.openxmlformats.org/officeDocument/2006/relationships/hyperlink" Target="https://www.dst.dk/extranet/ForskningVariabellister/PSYK_SKSOPR%20-%20Landspatientregistret%20psykiatri%20-%20oplysninger%20om%20operationer.html" TargetMode="External"/><Relationship Id="rId729" Type="http://schemas.openxmlformats.org/officeDocument/2006/relationships/hyperlink" Target="https://www.dst.dk/extranet/ForskningVariabellister/PSYK_SKSOPR%20-%20Landspatientregistret%20psykiatri%20-%20oplysninger%20om%20operationer.html" TargetMode="External"/><Relationship Id="rId1359" Type="http://schemas.openxmlformats.org/officeDocument/2006/relationships/hyperlink" Target="https://www.dst.dk/extranet/ForskningVariabellister/PSYK_SKSOPR%20-%20Landspatientregistret%20psykiatri%20-%20oplysninger%20om%20operationer.html" TargetMode="External"/><Relationship Id="rId936" Type="http://schemas.openxmlformats.org/officeDocument/2006/relationships/hyperlink" Target="https://www.dst.dk/extranet/ForskningVariabellister/PSYK_SKSOPR%20-%20Landspatientregistret%20psykiatri%20-%20oplysninger%20om%20operationer.html" TargetMode="External"/><Relationship Id="rId1219" Type="http://schemas.openxmlformats.org/officeDocument/2006/relationships/hyperlink" Target="https://www.dst.dk/extranet/ForskningVariabellister/PSYK_SKSOPR%20-%20Landspatientregistret%20psykiatri%20-%20oplysninger%20om%20operationer.html" TargetMode="External"/><Relationship Id="rId1566" Type="http://schemas.openxmlformats.org/officeDocument/2006/relationships/hyperlink" Target="https://www.dst.dk/extranet/ForskningVariabellister/PSYK_SKSOPR%20-%20Landspatientregistret%20psykiatri%20-%20oplysninger%20om%20operationer.html" TargetMode="External"/><Relationship Id="rId1773" Type="http://schemas.openxmlformats.org/officeDocument/2006/relationships/hyperlink" Target="https://www.dst.dk/extranet/ForskningVariabellister/PSYK_SKSOPR%20-%20Landspatientregistret%20psykiatri%20-%20oplysninger%20om%20operationer.html" TargetMode="External"/><Relationship Id="rId1980" Type="http://schemas.openxmlformats.org/officeDocument/2006/relationships/hyperlink" Target="https://www.dst.dk/extranet/ForskningVariabellister/PSYK_SKSOPR%20-%20Landspatientregistret%20psykiatri%20-%20oplysninger%20om%20operationer.html" TargetMode="External"/><Relationship Id="rId65" Type="http://schemas.openxmlformats.org/officeDocument/2006/relationships/hyperlink" Target="https://www.dst.dk/extranet/ForskningVariabellister/PSYK_SKSOPR%20-%20Landspatientregistret%20psykiatri%20-%20oplysninger%20om%20operationer.html" TargetMode="External"/><Relationship Id="rId1426" Type="http://schemas.openxmlformats.org/officeDocument/2006/relationships/hyperlink" Target="https://www.dst.dk/extranet/ForskningVariabellister/PSYK_SKSOPR%20-%20Landspatientregistret%20psykiatri%20-%20oplysninger%20om%20operationer.html" TargetMode="External"/><Relationship Id="rId1633" Type="http://schemas.openxmlformats.org/officeDocument/2006/relationships/hyperlink" Target="https://www.dst.dk/extranet/ForskningVariabellister/PSYK_SKSOPR%20-%20Landspatientregistret%20psykiatri%20-%20oplysninger%20om%20operationer.html" TargetMode="External"/><Relationship Id="rId1840" Type="http://schemas.openxmlformats.org/officeDocument/2006/relationships/hyperlink" Target="https://www.dst.dk/extranet/ForskningVariabellister/PSYK_SKSOPR%20-%20Landspatientregistret%20psykiatri%20-%20oplysninger%20om%20operationer.html" TargetMode="External"/><Relationship Id="rId1700" Type="http://schemas.openxmlformats.org/officeDocument/2006/relationships/hyperlink" Target="https://www.dst.dk/extranet/ForskningVariabellister/PSYK_SKSOPR%20-%20Landspatientregistret%20psykiatri%20-%20oplysninger%20om%20operationer.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131"/>
  <sheetViews>
    <sheetView topLeftCell="B1" workbookViewId="0">
      <pane ySplit="3" topLeftCell="A91" activePane="bottomLeft" state="frozen"/>
      <selection pane="bottomLeft" activeCell="F87" sqref="F87"/>
    </sheetView>
  </sheetViews>
  <sheetFormatPr defaultRowHeight="15" x14ac:dyDescent="0.25"/>
  <cols>
    <col min="1" max="1" width="26.85546875" hidden="1" customWidth="1"/>
    <col min="2" max="2" width="30.7109375" customWidth="1"/>
    <col min="3" max="4" width="35.7109375" style="30" customWidth="1"/>
    <col min="5" max="5" width="7.7109375" style="33" customWidth="1"/>
    <col min="6" max="6" width="7.7109375" style="35" customWidth="1"/>
    <col min="7" max="7" width="8.28515625" style="33" customWidth="1"/>
    <col min="8" max="8" width="18.28515625" style="26" customWidth="1"/>
    <col min="9" max="9" width="137.5703125" customWidth="1"/>
  </cols>
  <sheetData>
    <row r="1" spans="1:28" ht="30" customHeight="1" x14ac:dyDescent="0.35">
      <c r="B1" s="9" t="s">
        <v>1551</v>
      </c>
      <c r="C1" s="1" t="s">
        <v>3304</v>
      </c>
      <c r="D1" s="23"/>
      <c r="E1" s="32"/>
      <c r="F1" s="34"/>
      <c r="G1" s="32"/>
    </row>
    <row r="2" spans="1:28" ht="30" customHeight="1" x14ac:dyDescent="0.35">
      <c r="B2" s="10" t="s">
        <v>1304</v>
      </c>
      <c r="C2" s="23"/>
      <c r="D2" s="23"/>
      <c r="E2" s="32"/>
      <c r="F2" s="34"/>
      <c r="G2" s="32"/>
    </row>
    <row r="3" spans="1:28" s="1" customFormat="1" ht="45" customHeight="1" x14ac:dyDescent="0.25">
      <c r="A3"/>
      <c r="B3" s="22" t="s">
        <v>1545</v>
      </c>
      <c r="C3" s="24" t="s">
        <v>1343</v>
      </c>
      <c r="D3" s="12" t="s">
        <v>1342</v>
      </c>
      <c r="E3" s="11" t="s">
        <v>1306</v>
      </c>
      <c r="F3" s="37" t="s">
        <v>1552</v>
      </c>
      <c r="G3" s="11" t="s">
        <v>1307</v>
      </c>
      <c r="H3" s="25" t="s">
        <v>1308</v>
      </c>
      <c r="I3" s="12" t="s">
        <v>1547</v>
      </c>
      <c r="J3"/>
      <c r="K3"/>
      <c r="L3"/>
      <c r="M3"/>
      <c r="N3"/>
      <c r="O3"/>
      <c r="P3"/>
      <c r="Q3"/>
      <c r="R3"/>
      <c r="S3"/>
      <c r="T3"/>
      <c r="U3"/>
      <c r="V3"/>
      <c r="W3"/>
      <c r="X3"/>
      <c r="Y3"/>
      <c r="Z3"/>
      <c r="AA3"/>
      <c r="AB3"/>
    </row>
    <row r="4" spans="1:28" s="1" customFormat="1" ht="15" customHeight="1" x14ac:dyDescent="0.25">
      <c r="A4"/>
      <c r="B4" s="42"/>
      <c r="C4" s="24"/>
      <c r="D4" s="12"/>
      <c r="E4" s="11"/>
      <c r="F4" s="27"/>
      <c r="G4" s="11"/>
      <c r="H4" s="25"/>
      <c r="I4" s="41"/>
      <c r="J4"/>
      <c r="K4"/>
      <c r="L4"/>
      <c r="M4"/>
      <c r="N4"/>
      <c r="O4"/>
      <c r="P4"/>
      <c r="Q4"/>
      <c r="R4"/>
      <c r="S4"/>
      <c r="T4"/>
      <c r="U4"/>
      <c r="V4"/>
      <c r="W4"/>
      <c r="X4"/>
      <c r="Y4"/>
      <c r="Z4"/>
      <c r="AA4"/>
      <c r="AB4"/>
    </row>
    <row r="5" spans="1:28" s="16" customFormat="1" ht="15" customHeight="1" x14ac:dyDescent="0.35">
      <c r="A5" t="s">
        <v>1227</v>
      </c>
      <c r="B5" s="52" t="s">
        <v>1227</v>
      </c>
      <c r="C5" s="28" t="s">
        <v>1402</v>
      </c>
      <c r="D5" s="28" t="s">
        <v>1449</v>
      </c>
      <c r="E5" s="31">
        <v>1988</v>
      </c>
      <c r="F5" s="31">
        <f>VALUE(G5)</f>
        <v>2009</v>
      </c>
      <c r="G5" s="31" t="str">
        <f>MID(ADOP,LEN(ADOP)-4,4)</f>
        <v>2009</v>
      </c>
      <c r="H5" s="26"/>
      <c r="I5" s="41" t="s">
        <v>1310</v>
      </c>
      <c r="J5"/>
      <c r="K5"/>
      <c r="L5"/>
      <c r="M5"/>
      <c r="N5"/>
      <c r="O5"/>
      <c r="P5"/>
      <c r="Q5"/>
      <c r="R5"/>
      <c r="S5"/>
      <c r="T5"/>
      <c r="U5"/>
      <c r="V5"/>
      <c r="W5"/>
      <c r="X5"/>
      <c r="Y5"/>
      <c r="Z5"/>
      <c r="AA5"/>
      <c r="AB5"/>
    </row>
    <row r="6" spans="1:28" s="16" customFormat="1" ht="15" customHeight="1" x14ac:dyDescent="0.35">
      <c r="A6" t="s">
        <v>1269</v>
      </c>
      <c r="B6" s="52" t="s">
        <v>1269</v>
      </c>
      <c r="C6" s="28" t="s">
        <v>1423</v>
      </c>
      <c r="D6" s="28" t="s">
        <v>1470</v>
      </c>
      <c r="E6" s="31">
        <v>1976</v>
      </c>
      <c r="F6" s="35"/>
      <c r="G6" s="31" t="str">
        <f>MID(AKM,LEN(AKM)-4,4)</f>
        <v>2023</v>
      </c>
      <c r="H6" s="26"/>
      <c r="I6" s="41" t="s">
        <v>1329</v>
      </c>
      <c r="J6"/>
      <c r="K6"/>
      <c r="L6"/>
      <c r="M6"/>
      <c r="N6"/>
      <c r="O6"/>
      <c r="P6"/>
      <c r="Q6"/>
      <c r="R6"/>
      <c r="S6"/>
      <c r="T6"/>
      <c r="U6"/>
      <c r="V6"/>
      <c r="W6"/>
      <c r="X6"/>
      <c r="Y6"/>
      <c r="Z6"/>
      <c r="AA6"/>
      <c r="AB6"/>
    </row>
    <row r="7" spans="1:28" s="16" customFormat="1" ht="15" customHeight="1" x14ac:dyDescent="0.35">
      <c r="A7" t="s">
        <v>1228</v>
      </c>
      <c r="B7" s="52" t="s">
        <v>1228</v>
      </c>
      <c r="C7" s="28" t="s">
        <v>1429</v>
      </c>
      <c r="D7" s="28" t="s">
        <v>1476</v>
      </c>
      <c r="E7" s="31">
        <v>1994</v>
      </c>
      <c r="F7" s="35">
        <v>2006</v>
      </c>
      <c r="G7" s="31" t="str">
        <f>MID(AMFO,LEN(AMFO)-4,4)</f>
        <v>2006</v>
      </c>
      <c r="H7" s="26"/>
      <c r="I7" s="14" t="s">
        <v>1529</v>
      </c>
      <c r="J7"/>
      <c r="K7"/>
      <c r="L7"/>
      <c r="M7"/>
      <c r="N7"/>
      <c r="O7"/>
      <c r="P7"/>
      <c r="Q7"/>
      <c r="R7"/>
      <c r="S7"/>
      <c r="T7"/>
      <c r="U7"/>
      <c r="V7"/>
      <c r="W7"/>
      <c r="X7"/>
      <c r="Y7"/>
      <c r="Z7"/>
      <c r="AA7"/>
      <c r="AB7"/>
    </row>
    <row r="8" spans="1:28" s="16" customFormat="1" ht="15" customHeight="1" x14ac:dyDescent="0.35">
      <c r="A8" t="s">
        <v>2114</v>
      </c>
      <c r="B8" s="52" t="s">
        <v>2114</v>
      </c>
      <c r="C8" s="28" t="s">
        <v>2123</v>
      </c>
      <c r="D8" s="28" t="s">
        <v>2124</v>
      </c>
      <c r="E8" s="31">
        <v>1974</v>
      </c>
      <c r="F8" s="35">
        <v>2016</v>
      </c>
      <c r="G8" s="31" t="str">
        <f>MID(BARNFORA,LEN(BARNFORA)-3,4)</f>
        <v>2016</v>
      </c>
      <c r="H8" s="26"/>
      <c r="I8" s="41"/>
      <c r="J8"/>
      <c r="K8"/>
      <c r="L8"/>
      <c r="M8"/>
      <c r="N8"/>
      <c r="O8"/>
      <c r="P8"/>
      <c r="Q8"/>
      <c r="R8"/>
      <c r="S8"/>
      <c r="T8"/>
      <c r="U8"/>
      <c r="V8"/>
      <c r="W8"/>
      <c r="X8"/>
      <c r="Y8"/>
      <c r="Z8"/>
      <c r="AA8"/>
      <c r="AB8"/>
    </row>
    <row r="9" spans="1:28" s="16" customFormat="1" ht="15" customHeight="1" x14ac:dyDescent="0.35">
      <c r="A9"/>
      <c r="B9" s="53" t="s">
        <v>3276</v>
      </c>
      <c r="C9" s="28" t="s">
        <v>3284</v>
      </c>
      <c r="D9" s="28" t="s">
        <v>3285</v>
      </c>
      <c r="E9" s="31">
        <v>196812</v>
      </c>
      <c r="F9" s="35"/>
      <c r="G9" s="31" t="str">
        <f>MID(BBR_ADG,LEN(BBR_ADG)-5,6)</f>
        <v>202312</v>
      </c>
      <c r="H9" s="26"/>
      <c r="I9" s="41" t="s">
        <v>3281</v>
      </c>
      <c r="J9"/>
      <c r="K9"/>
      <c r="L9"/>
      <c r="M9"/>
      <c r="N9"/>
      <c r="O9"/>
      <c r="P9"/>
      <c r="Q9"/>
      <c r="R9"/>
      <c r="S9"/>
      <c r="T9"/>
      <c r="U9"/>
      <c r="V9"/>
      <c r="W9"/>
      <c r="X9"/>
      <c r="Y9"/>
      <c r="Z9"/>
      <c r="AA9"/>
      <c r="AB9"/>
    </row>
    <row r="10" spans="1:28" s="16" customFormat="1" ht="15" customHeight="1" x14ac:dyDescent="0.35">
      <c r="A10" t="s">
        <v>1270</v>
      </c>
      <c r="B10" s="52" t="s">
        <v>1270</v>
      </c>
      <c r="C10" s="28" t="s">
        <v>1504</v>
      </c>
      <c r="D10" s="28" t="s">
        <v>1548</v>
      </c>
      <c r="E10" s="31">
        <v>2005</v>
      </c>
      <c r="F10" s="35">
        <v>2017</v>
      </c>
      <c r="G10" s="31" t="str">
        <f>MID(BBRB,LEN(BBRB)-4,4)</f>
        <v>2017</v>
      </c>
      <c r="H10" s="26"/>
      <c r="I10" s="14" t="s">
        <v>1537</v>
      </c>
      <c r="J10"/>
      <c r="K10"/>
      <c r="L10"/>
      <c r="M10"/>
      <c r="N10"/>
      <c r="O10"/>
      <c r="P10"/>
      <c r="Q10"/>
      <c r="R10"/>
      <c r="S10"/>
      <c r="T10"/>
      <c r="U10"/>
      <c r="V10"/>
      <c r="W10"/>
      <c r="X10"/>
      <c r="Y10"/>
      <c r="Z10"/>
      <c r="AA10"/>
      <c r="AB10"/>
    </row>
    <row r="11" spans="1:28" s="16" customFormat="1" ht="15" customHeight="1" x14ac:dyDescent="0.35">
      <c r="A11"/>
      <c r="B11" s="53" t="s">
        <v>3277</v>
      </c>
      <c r="C11" s="28" t="s">
        <v>3286</v>
      </c>
      <c r="D11" s="28" t="s">
        <v>3287</v>
      </c>
      <c r="E11" s="31">
        <v>200912</v>
      </c>
      <c r="F11" s="35"/>
      <c r="G11" s="31" t="str">
        <f>MID(BBRBYGNING,LEN(BBRBYGNING)-5,6)</f>
        <v>NG2023</v>
      </c>
      <c r="H11" s="26"/>
      <c r="I11" s="14" t="s">
        <v>3282</v>
      </c>
      <c r="J11"/>
      <c r="K11"/>
      <c r="L11"/>
      <c r="M11"/>
      <c r="N11"/>
      <c r="O11"/>
      <c r="P11"/>
      <c r="Q11"/>
      <c r="R11"/>
      <c r="S11"/>
      <c r="T11"/>
      <c r="U11"/>
      <c r="V11"/>
      <c r="W11"/>
      <c r="X11"/>
      <c r="Y11"/>
      <c r="Z11"/>
      <c r="AA11"/>
      <c r="AB11"/>
    </row>
    <row r="12" spans="1:28" s="16" customFormat="1" ht="15" customHeight="1" x14ac:dyDescent="0.35">
      <c r="A12" t="s">
        <v>1271</v>
      </c>
      <c r="B12" s="52" t="s">
        <v>1271</v>
      </c>
      <c r="C12" s="28" t="s">
        <v>1505</v>
      </c>
      <c r="D12" s="28" t="s">
        <v>1549</v>
      </c>
      <c r="E12" s="31">
        <v>2005</v>
      </c>
      <c r="F12" s="35">
        <v>2017</v>
      </c>
      <c r="G12" s="31" t="str">
        <f>MID(BBRE,LEN(BBRE)-4,4)</f>
        <v>2017</v>
      </c>
      <c r="H12" s="26"/>
      <c r="I12" s="41" t="s">
        <v>1538</v>
      </c>
      <c r="J12"/>
      <c r="K12"/>
      <c r="L12"/>
      <c r="M12"/>
      <c r="N12"/>
      <c r="O12"/>
      <c r="P12"/>
      <c r="Q12"/>
      <c r="R12"/>
      <c r="S12"/>
      <c r="T12"/>
      <c r="U12"/>
      <c r="V12"/>
      <c r="W12"/>
      <c r="X12"/>
      <c r="Y12"/>
      <c r="Z12"/>
      <c r="AA12"/>
      <c r="AB12"/>
    </row>
    <row r="13" spans="1:28" s="16" customFormat="1" ht="15" customHeight="1" x14ac:dyDescent="0.35">
      <c r="A13"/>
      <c r="B13" s="53" t="s">
        <v>3278</v>
      </c>
      <c r="C13" s="28" t="s">
        <v>3288</v>
      </c>
      <c r="D13" s="28" t="s">
        <v>3289</v>
      </c>
      <c r="E13" s="31">
        <v>200912</v>
      </c>
      <c r="F13" s="35"/>
      <c r="G13" s="31" t="str">
        <f>MID(BBRENHED,LEN(BBRENHED)-5,6)</f>
        <v>ED2023</v>
      </c>
      <c r="H13" s="26"/>
      <c r="I13" s="41" t="s">
        <v>3283</v>
      </c>
      <c r="J13"/>
      <c r="K13"/>
      <c r="L13"/>
      <c r="M13"/>
      <c r="N13"/>
      <c r="O13"/>
      <c r="P13"/>
      <c r="Q13"/>
      <c r="R13"/>
      <c r="S13"/>
      <c r="T13"/>
      <c r="U13"/>
      <c r="V13"/>
      <c r="W13"/>
      <c r="X13"/>
      <c r="Y13"/>
      <c r="Z13"/>
      <c r="AA13"/>
      <c r="AB13"/>
    </row>
    <row r="14" spans="1:28" s="16" customFormat="1" ht="15" customHeight="1" x14ac:dyDescent="0.35">
      <c r="A14" t="s">
        <v>1229</v>
      </c>
      <c r="B14" s="52" t="s">
        <v>1229</v>
      </c>
      <c r="C14" s="28" t="s">
        <v>1403</v>
      </c>
      <c r="D14" s="28" t="s">
        <v>1450</v>
      </c>
      <c r="E14" s="31">
        <v>1985</v>
      </c>
      <c r="F14" s="31"/>
      <c r="G14" s="31" t="str">
        <f>MID(BEF,LEN(BEF)-4,4)</f>
        <v>2023</v>
      </c>
      <c r="H14" s="60" t="s">
        <v>3302</v>
      </c>
      <c r="I14" s="14" t="s">
        <v>2948</v>
      </c>
      <c r="J14"/>
      <c r="K14"/>
      <c r="L14"/>
      <c r="M14"/>
      <c r="N14"/>
      <c r="O14"/>
      <c r="P14"/>
      <c r="Q14"/>
      <c r="R14"/>
      <c r="S14"/>
      <c r="T14"/>
      <c r="U14"/>
      <c r="V14"/>
      <c r="W14"/>
      <c r="X14"/>
      <c r="Y14"/>
      <c r="Z14"/>
      <c r="AA14"/>
      <c r="AB14"/>
    </row>
    <row r="15" spans="1:28" s="16" customFormat="1" ht="15" customHeight="1" x14ac:dyDescent="0.35">
      <c r="A15" t="s">
        <v>2864</v>
      </c>
      <c r="B15" s="53" t="s">
        <v>2864</v>
      </c>
      <c r="C15" s="28" t="s">
        <v>2908</v>
      </c>
      <c r="D15" s="28" t="s">
        <v>2910</v>
      </c>
      <c r="E15" s="31">
        <v>2007</v>
      </c>
      <c r="F15" s="31"/>
      <c r="G15" s="31" t="str">
        <f>MID(BEFADR,LEN(BEFADR)-3,4)</f>
        <v>2023</v>
      </c>
      <c r="H15" s="26"/>
      <c r="I15" s="14" t="s">
        <v>2949</v>
      </c>
      <c r="J15"/>
      <c r="K15"/>
      <c r="L15"/>
      <c r="M15"/>
      <c r="N15"/>
      <c r="O15"/>
      <c r="P15"/>
      <c r="Q15"/>
      <c r="R15"/>
      <c r="S15"/>
      <c r="T15"/>
      <c r="U15"/>
      <c r="V15"/>
      <c r="W15"/>
      <c r="X15"/>
      <c r="Y15"/>
      <c r="Z15"/>
      <c r="AA15"/>
      <c r="AB15"/>
    </row>
    <row r="16" spans="1:28" s="16" customFormat="1" ht="15" customHeight="1" x14ac:dyDescent="0.35">
      <c r="A16" t="s">
        <v>2865</v>
      </c>
      <c r="B16" s="53" t="s">
        <v>2865</v>
      </c>
      <c r="C16" s="28" t="s">
        <v>2909</v>
      </c>
      <c r="D16" s="28" t="s">
        <v>2911</v>
      </c>
      <c r="E16" s="31">
        <v>1971</v>
      </c>
      <c r="F16" s="31"/>
      <c r="G16" s="31" t="str">
        <f>MID(BEFBOP,LEN(BEFBOP)-3,4)</f>
        <v>2023</v>
      </c>
      <c r="H16" s="26"/>
      <c r="I16" s="14" t="s">
        <v>2950</v>
      </c>
      <c r="J16"/>
      <c r="K16"/>
      <c r="L16"/>
      <c r="M16"/>
      <c r="N16"/>
      <c r="O16"/>
      <c r="P16"/>
      <c r="Q16"/>
      <c r="R16"/>
      <c r="S16"/>
      <c r="T16"/>
      <c r="U16"/>
      <c r="V16"/>
      <c r="W16"/>
      <c r="X16"/>
      <c r="Y16"/>
      <c r="Z16"/>
      <c r="AA16"/>
      <c r="AB16"/>
    </row>
    <row r="17" spans="1:28" s="16" customFormat="1" ht="15" customHeight="1" x14ac:dyDescent="0.35">
      <c r="A17"/>
      <c r="B17" s="14" t="s">
        <v>3366</v>
      </c>
      <c r="C17" s="28" t="s">
        <v>3509</v>
      </c>
      <c r="D17" s="28" t="s">
        <v>3510</v>
      </c>
      <c r="E17" s="31">
        <v>2008</v>
      </c>
      <c r="F17" s="31"/>
      <c r="G17" s="31">
        <v>2023</v>
      </c>
      <c r="H17" s="26"/>
      <c r="I17" s="14" t="s">
        <v>3511</v>
      </c>
      <c r="J17"/>
      <c r="K17"/>
      <c r="L17"/>
      <c r="M17"/>
      <c r="N17"/>
      <c r="O17"/>
      <c r="P17"/>
      <c r="Q17"/>
      <c r="R17"/>
      <c r="S17"/>
      <c r="T17"/>
      <c r="U17"/>
      <c r="V17"/>
      <c r="W17"/>
      <c r="X17"/>
      <c r="Y17"/>
      <c r="Z17"/>
      <c r="AA17"/>
      <c r="AB17"/>
    </row>
    <row r="18" spans="1:28" s="16" customFormat="1" ht="15" customHeight="1" x14ac:dyDescent="0.35">
      <c r="A18" t="s">
        <v>2815</v>
      </c>
      <c r="B18" s="54" t="s">
        <v>2815</v>
      </c>
      <c r="C18" s="28" t="s">
        <v>2817</v>
      </c>
      <c r="D18" s="28" t="s">
        <v>2819</v>
      </c>
      <c r="E18" s="31">
        <v>2015</v>
      </c>
      <c r="F18" s="31"/>
      <c r="G18" s="31" t="str">
        <f>MID(BOERNFB,LEN(BOERNFB)-4,4)</f>
        <v>2021</v>
      </c>
      <c r="H18" s="26"/>
      <c r="I18" s="14" t="s">
        <v>2951</v>
      </c>
      <c r="J18"/>
      <c r="K18"/>
      <c r="L18"/>
      <c r="M18"/>
      <c r="N18"/>
      <c r="O18"/>
      <c r="P18"/>
      <c r="Q18"/>
      <c r="R18"/>
      <c r="S18"/>
      <c r="T18"/>
      <c r="U18"/>
      <c r="V18"/>
      <c r="W18"/>
      <c r="X18"/>
      <c r="Y18"/>
      <c r="Z18"/>
      <c r="AA18"/>
      <c r="AB18"/>
    </row>
    <row r="19" spans="1:28" s="16" customFormat="1" ht="15" customHeight="1" x14ac:dyDescent="0.35">
      <c r="A19" t="s">
        <v>2816</v>
      </c>
      <c r="B19" s="54" t="s">
        <v>2816</v>
      </c>
      <c r="C19" s="28" t="s">
        <v>2818</v>
      </c>
      <c r="D19" s="28" t="s">
        <v>2820</v>
      </c>
      <c r="E19" s="31">
        <v>2015</v>
      </c>
      <c r="F19" s="31"/>
      <c r="G19" s="31" t="str">
        <f>MID(BOERNSB,LEN(BOERNSB)-4,4)</f>
        <v>2021</v>
      </c>
      <c r="H19" s="26"/>
      <c r="I19" s="14" t="s">
        <v>2952</v>
      </c>
      <c r="J19"/>
      <c r="K19"/>
      <c r="L19"/>
      <c r="M19"/>
      <c r="N19"/>
      <c r="O19"/>
      <c r="P19"/>
      <c r="Q19"/>
      <c r="R19"/>
      <c r="S19"/>
      <c r="T19"/>
      <c r="U19"/>
      <c r="V19"/>
      <c r="W19"/>
      <c r="X19"/>
      <c r="Y19"/>
      <c r="Z19"/>
      <c r="AA19"/>
      <c r="AB19"/>
    </row>
    <row r="20" spans="1:28" s="16" customFormat="1" ht="15" customHeight="1" x14ac:dyDescent="0.35">
      <c r="A20" t="s">
        <v>1230</v>
      </c>
      <c r="B20" s="52" t="s">
        <v>1230</v>
      </c>
      <c r="C20" s="28" t="s">
        <v>1441</v>
      </c>
      <c r="D20" s="28" t="s">
        <v>1488</v>
      </c>
      <c r="E20" s="31">
        <v>1981</v>
      </c>
      <c r="F20" s="35">
        <v>2017</v>
      </c>
      <c r="G20" s="31" t="str">
        <f>MID(BOL,LEN(BOL)-4,4)</f>
        <v>2017</v>
      </c>
      <c r="H20" s="26" t="s">
        <v>2904</v>
      </c>
      <c r="I20" s="14" t="s">
        <v>2700</v>
      </c>
      <c r="J20"/>
      <c r="K20"/>
      <c r="L20"/>
      <c r="M20"/>
      <c r="N20"/>
      <c r="O20"/>
      <c r="P20"/>
      <c r="Q20"/>
      <c r="R20"/>
      <c r="S20"/>
      <c r="T20"/>
      <c r="U20"/>
      <c r="V20"/>
      <c r="W20"/>
      <c r="X20"/>
      <c r="Y20"/>
      <c r="Z20"/>
      <c r="AA20"/>
      <c r="AB20"/>
    </row>
    <row r="21" spans="1:28" s="16" customFormat="1" ht="15" customHeight="1" x14ac:dyDescent="0.35">
      <c r="A21" t="s">
        <v>1272</v>
      </c>
      <c r="B21" s="52" t="s">
        <v>1272</v>
      </c>
      <c r="C21" s="28" t="s">
        <v>1420</v>
      </c>
      <c r="D21" s="28" t="s">
        <v>1467</v>
      </c>
      <c r="E21" s="33">
        <v>1977</v>
      </c>
      <c r="F21" s="35">
        <v>2015</v>
      </c>
      <c r="G21" s="31" t="str">
        <f>MID(BUA,LEN(BUA)-3,4)</f>
        <v>2015</v>
      </c>
      <c r="H21" s="26"/>
      <c r="I21" s="14" t="s">
        <v>2701</v>
      </c>
      <c r="J21"/>
      <c r="K21"/>
      <c r="L21"/>
      <c r="M21"/>
      <c r="N21"/>
      <c r="O21"/>
      <c r="P21"/>
      <c r="Q21"/>
      <c r="R21"/>
      <c r="S21"/>
      <c r="T21"/>
      <c r="U21"/>
      <c r="V21"/>
      <c r="W21"/>
      <c r="X21"/>
      <c r="Y21"/>
      <c r="Z21"/>
      <c r="AA21"/>
      <c r="AB21"/>
    </row>
    <row r="22" spans="1:28" s="16" customFormat="1" ht="15" customHeight="1" x14ac:dyDescent="0.35">
      <c r="A22" t="s">
        <v>2399</v>
      </c>
      <c r="B22" s="52" t="s">
        <v>2399</v>
      </c>
      <c r="C22" s="28" t="s">
        <v>2488</v>
      </c>
      <c r="D22" s="28" t="s">
        <v>2489</v>
      </c>
      <c r="E22" s="33">
        <v>1978</v>
      </c>
      <c r="F22" s="35"/>
      <c r="G22" s="31" t="str">
        <f>MID(BUAH,LEN(BUAH)-3,4)</f>
        <v>2023</v>
      </c>
      <c r="H22" s="26"/>
      <c r="I22" s="14" t="s">
        <v>2490</v>
      </c>
      <c r="J22"/>
      <c r="K22"/>
      <c r="L22"/>
      <c r="M22"/>
      <c r="N22"/>
      <c r="O22"/>
      <c r="P22"/>
      <c r="Q22"/>
      <c r="R22"/>
      <c r="S22"/>
      <c r="T22"/>
      <c r="U22"/>
      <c r="V22"/>
      <c r="W22"/>
      <c r="X22"/>
      <c r="Y22"/>
      <c r="Z22"/>
      <c r="AA22"/>
      <c r="AB22"/>
    </row>
    <row r="23" spans="1:28" s="16" customFormat="1" ht="15" customHeight="1" x14ac:dyDescent="0.35">
      <c r="A23" t="s">
        <v>2400</v>
      </c>
      <c r="B23" s="52" t="s">
        <v>2400</v>
      </c>
      <c r="C23" s="28" t="s">
        <v>2491</v>
      </c>
      <c r="D23" s="28" t="s">
        <v>2492</v>
      </c>
      <c r="E23" s="33">
        <v>2010</v>
      </c>
      <c r="F23" s="35"/>
      <c r="G23" s="31" t="str">
        <f>MID(BUAS,LEN(BUAS)-4,4)</f>
        <v>2021</v>
      </c>
      <c r="H23" s="26"/>
      <c r="I23" s="14" t="s">
        <v>2947</v>
      </c>
      <c r="J23"/>
      <c r="K23"/>
      <c r="L23"/>
      <c r="M23"/>
      <c r="N23"/>
      <c r="O23"/>
      <c r="P23"/>
      <c r="Q23"/>
      <c r="R23"/>
      <c r="S23"/>
      <c r="T23"/>
      <c r="U23"/>
      <c r="V23"/>
      <c r="W23"/>
      <c r="X23"/>
      <c r="Y23"/>
      <c r="Z23"/>
      <c r="AA23"/>
      <c r="AB23"/>
    </row>
    <row r="24" spans="1:28" s="16" customFormat="1" ht="15" customHeight="1" x14ac:dyDescent="0.35">
      <c r="A24" t="s">
        <v>1273</v>
      </c>
      <c r="B24" s="52" t="s">
        <v>1273</v>
      </c>
      <c r="C24" s="28" t="s">
        <v>1421</v>
      </c>
      <c r="D24" s="28" t="s">
        <v>1468</v>
      </c>
      <c r="E24" s="33">
        <v>1977</v>
      </c>
      <c r="F24" s="35"/>
      <c r="G24" s="31" t="str">
        <f>MID(BUFO,LEN(BUFO)-3,4)</f>
        <v>2023</v>
      </c>
      <c r="H24" s="26"/>
      <c r="I24" s="14" t="s">
        <v>2702</v>
      </c>
      <c r="J24"/>
      <c r="K24"/>
      <c r="L24"/>
      <c r="M24"/>
      <c r="N24"/>
      <c r="O24"/>
      <c r="P24"/>
      <c r="Q24"/>
      <c r="R24"/>
      <c r="S24"/>
      <c r="T24"/>
      <c r="U24"/>
      <c r="V24"/>
      <c r="W24"/>
      <c r="X24"/>
      <c r="Y24"/>
      <c r="Z24"/>
      <c r="AA24"/>
      <c r="AB24"/>
    </row>
    <row r="25" spans="1:28" ht="15" customHeight="1" x14ac:dyDescent="0.25">
      <c r="A25" t="s">
        <v>1231</v>
      </c>
      <c r="B25" s="52" t="s">
        <v>1231</v>
      </c>
      <c r="C25" s="28" t="s">
        <v>1422</v>
      </c>
      <c r="D25" s="28" t="s">
        <v>1469</v>
      </c>
      <c r="E25" s="31">
        <v>1995</v>
      </c>
      <c r="F25" s="35">
        <v>2014</v>
      </c>
      <c r="G25" s="31" t="str">
        <f>MID(DAGI,LEN(DAGI)-4,4)</f>
        <v>2014</v>
      </c>
      <c r="I25" s="41" t="s">
        <v>1327</v>
      </c>
    </row>
    <row r="26" spans="1:28" ht="15" customHeight="1" x14ac:dyDescent="0.25">
      <c r="A26" t="s">
        <v>2878</v>
      </c>
      <c r="B26" s="53" t="s">
        <v>2878</v>
      </c>
      <c r="C26" s="28" t="s">
        <v>2905</v>
      </c>
      <c r="D26" s="28" t="s">
        <v>2906</v>
      </c>
      <c r="E26" s="31">
        <v>2017</v>
      </c>
      <c r="G26" s="31" t="str">
        <f>MID(DAR,LEN(DAR)-4,4)</f>
        <v>R202</v>
      </c>
      <c r="I26" s="14" t="s">
        <v>2953</v>
      </c>
    </row>
    <row r="27" spans="1:28" s="16" customFormat="1" ht="15" customHeight="1" x14ac:dyDescent="0.35">
      <c r="A27" t="s">
        <v>1232</v>
      </c>
      <c r="B27" s="52" t="s">
        <v>1232</v>
      </c>
      <c r="C27" s="28" t="s">
        <v>1404</v>
      </c>
      <c r="D27" s="28" t="s">
        <v>1451</v>
      </c>
      <c r="E27" s="31">
        <v>1970</v>
      </c>
      <c r="F27" s="31"/>
      <c r="G27" s="31" t="str">
        <f>MID(DOD,LEN(DOD)-3,4)</f>
        <v>2023</v>
      </c>
      <c r="H27" s="26"/>
      <c r="I27" s="14" t="s">
        <v>2703</v>
      </c>
      <c r="J27"/>
      <c r="K27"/>
      <c r="L27"/>
      <c r="M27"/>
      <c r="N27"/>
      <c r="O27"/>
      <c r="P27"/>
      <c r="Q27"/>
      <c r="R27"/>
      <c r="S27"/>
      <c r="T27"/>
      <c r="U27"/>
      <c r="V27"/>
      <c r="W27"/>
      <c r="X27"/>
      <c r="Y27"/>
      <c r="Z27"/>
      <c r="AA27"/>
      <c r="AB27"/>
    </row>
    <row r="28" spans="1:28" s="16" customFormat="1" ht="15" customHeight="1" x14ac:dyDescent="0.35">
      <c r="A28" t="s">
        <v>1276</v>
      </c>
      <c r="B28" s="52" t="s">
        <v>1276</v>
      </c>
      <c r="C28" s="28" t="s">
        <v>1500</v>
      </c>
      <c r="D28" s="28" t="s">
        <v>1499</v>
      </c>
      <c r="E28" s="31">
        <v>1970</v>
      </c>
      <c r="F28" s="31">
        <f>VALUE(G28)</f>
        <v>2001</v>
      </c>
      <c r="G28" s="31" t="str">
        <f>MID(DODSAARS,LEN(DODSAARS)-3,4)</f>
        <v>2001</v>
      </c>
      <c r="H28" s="26"/>
      <c r="I28" s="14" t="s">
        <v>2704</v>
      </c>
      <c r="J28"/>
      <c r="K28"/>
      <c r="L28"/>
      <c r="M28"/>
      <c r="N28"/>
      <c r="O28"/>
      <c r="P28"/>
      <c r="Q28"/>
      <c r="R28"/>
      <c r="S28"/>
      <c r="T28"/>
      <c r="U28"/>
      <c r="V28"/>
      <c r="W28"/>
      <c r="X28"/>
      <c r="Y28"/>
      <c r="Z28"/>
      <c r="AA28"/>
      <c r="AB28"/>
    </row>
    <row r="29" spans="1:28" s="16" customFormat="1" ht="15" customHeight="1" x14ac:dyDescent="0.35">
      <c r="A29" t="s">
        <v>1277</v>
      </c>
      <c r="B29" s="52" t="s">
        <v>1277</v>
      </c>
      <c r="C29" s="28" t="s">
        <v>1501</v>
      </c>
      <c r="D29" s="28" t="s">
        <v>1499</v>
      </c>
      <c r="E29" s="31">
        <v>2002</v>
      </c>
      <c r="F29" s="31"/>
      <c r="G29" s="31" t="str">
        <f>MID(DODSAASG,LEN(DODSAASG)-3,4)</f>
        <v>2022</v>
      </c>
      <c r="H29" s="26"/>
      <c r="I29" s="14" t="s">
        <v>2695</v>
      </c>
      <c r="J29"/>
      <c r="K29"/>
      <c r="L29"/>
      <c r="M29"/>
      <c r="N29"/>
      <c r="O29"/>
      <c r="P29"/>
      <c r="Q29"/>
      <c r="R29"/>
      <c r="S29"/>
      <c r="T29"/>
      <c r="U29"/>
      <c r="V29"/>
      <c r="W29"/>
      <c r="X29"/>
      <c r="Y29"/>
      <c r="Z29"/>
      <c r="AA29"/>
      <c r="AB29"/>
    </row>
    <row r="30" spans="1:28" ht="15" customHeight="1" x14ac:dyDescent="0.25">
      <c r="A30" t="s">
        <v>1233</v>
      </c>
      <c r="B30" s="55" t="s">
        <v>1233</v>
      </c>
      <c r="C30" s="28" t="s">
        <v>1445</v>
      </c>
      <c r="D30" s="28" t="s">
        <v>1492</v>
      </c>
      <c r="E30" s="31">
        <v>199101</v>
      </c>
      <c r="G30" s="31" t="str">
        <f>MID(DREAM,LEN(DREAM)-5,6)</f>
        <v>202409</v>
      </c>
      <c r="I30" s="14" t="s">
        <v>2696</v>
      </c>
    </row>
    <row r="31" spans="1:28" s="16" customFormat="1" ht="15" customHeight="1" x14ac:dyDescent="0.35">
      <c r="A31" t="s">
        <v>1234</v>
      </c>
      <c r="B31" s="52" t="s">
        <v>1234</v>
      </c>
      <c r="C31" s="28" t="s">
        <v>1430</v>
      </c>
      <c r="D31" s="28" t="s">
        <v>1477</v>
      </c>
      <c r="E31" s="31">
        <v>1998</v>
      </c>
      <c r="F31" s="35">
        <v>2016</v>
      </c>
      <c r="G31" s="31" t="str">
        <f>MID(DUR,LEN(DUR)-4,4)</f>
        <v>2016</v>
      </c>
      <c r="H31" s="26"/>
      <c r="I31" s="41" t="s">
        <v>2697</v>
      </c>
      <c r="J31"/>
      <c r="K31"/>
      <c r="L31"/>
      <c r="M31"/>
      <c r="N31"/>
      <c r="O31"/>
      <c r="P31"/>
      <c r="Q31"/>
      <c r="R31"/>
      <c r="S31"/>
      <c r="T31"/>
      <c r="U31"/>
      <c r="V31"/>
      <c r="W31"/>
      <c r="X31"/>
      <c r="Y31"/>
      <c r="Z31"/>
      <c r="AA31"/>
      <c r="AB31"/>
    </row>
    <row r="32" spans="1:28" s="16" customFormat="1" ht="15" customHeight="1" x14ac:dyDescent="0.35">
      <c r="A32" t="s">
        <v>425</v>
      </c>
      <c r="B32" s="52" t="s">
        <v>425</v>
      </c>
      <c r="C32" s="28" t="s">
        <v>1442</v>
      </c>
      <c r="D32" s="28" t="s">
        <v>1489</v>
      </c>
      <c r="E32" s="31">
        <v>1984</v>
      </c>
      <c r="F32" s="35"/>
      <c r="G32" s="31" t="str">
        <f>MID(EJER,LEN(EJER)-4,4)</f>
        <v>2021</v>
      </c>
      <c r="H32" s="26"/>
      <c r="I32" s="41" t="s">
        <v>2698</v>
      </c>
      <c r="J32"/>
      <c r="K32"/>
      <c r="L32"/>
      <c r="M32"/>
      <c r="N32"/>
      <c r="O32"/>
      <c r="P32"/>
      <c r="Q32"/>
      <c r="R32"/>
      <c r="S32"/>
      <c r="T32"/>
      <c r="U32"/>
      <c r="V32"/>
      <c r="W32"/>
      <c r="X32"/>
      <c r="Y32"/>
      <c r="Z32"/>
      <c r="AA32"/>
      <c r="AB32"/>
    </row>
    <row r="33" spans="1:28" s="16" customFormat="1" ht="15" customHeight="1" x14ac:dyDescent="0.35">
      <c r="A33" t="s">
        <v>1235</v>
      </c>
      <c r="B33" s="52" t="s">
        <v>1235</v>
      </c>
      <c r="C33" s="28" t="s">
        <v>1443</v>
      </c>
      <c r="D33" s="28" t="s">
        <v>1490</v>
      </c>
      <c r="E33" s="31">
        <v>1992</v>
      </c>
      <c r="F33" s="35"/>
      <c r="G33" s="31" t="str">
        <f>MID(EJSA,LEN(EJSA)-3,4)</f>
        <v>2022</v>
      </c>
      <c r="H33" s="26"/>
      <c r="I33" s="41" t="s">
        <v>1539</v>
      </c>
      <c r="J33"/>
      <c r="K33"/>
      <c r="L33"/>
      <c r="M33"/>
      <c r="N33"/>
      <c r="O33"/>
      <c r="P33"/>
      <c r="Q33"/>
      <c r="R33"/>
      <c r="S33"/>
      <c r="T33"/>
      <c r="U33"/>
      <c r="V33"/>
      <c r="W33"/>
      <c r="X33"/>
      <c r="Y33"/>
      <c r="Z33"/>
      <c r="AA33"/>
      <c r="AB33"/>
    </row>
    <row r="34" spans="1:28" s="16" customFormat="1" ht="15" customHeight="1" x14ac:dyDescent="0.35">
      <c r="A34" t="s">
        <v>1236</v>
      </c>
      <c r="B34" s="52" t="s">
        <v>1236</v>
      </c>
      <c r="C34" s="28" t="s">
        <v>1444</v>
      </c>
      <c r="D34" s="28" t="s">
        <v>1491</v>
      </c>
      <c r="E34" s="31">
        <v>1983</v>
      </c>
      <c r="F34" s="35"/>
      <c r="G34" s="31" t="str">
        <f>MID(EJVK,LEN(EJVK)-4,4)</f>
        <v>2021</v>
      </c>
      <c r="H34" s="26"/>
      <c r="I34" s="41" t="s">
        <v>1540</v>
      </c>
      <c r="J34"/>
      <c r="K34"/>
      <c r="L34"/>
      <c r="M34"/>
      <c r="N34"/>
      <c r="O34"/>
      <c r="P34"/>
      <c r="Q34"/>
      <c r="R34"/>
      <c r="S34"/>
      <c r="T34"/>
      <c r="U34"/>
      <c r="V34"/>
      <c r="W34"/>
      <c r="X34"/>
      <c r="Y34"/>
      <c r="Z34"/>
      <c r="AA34"/>
      <c r="AB34"/>
    </row>
    <row r="35" spans="1:28" s="16" customFormat="1" ht="15" customHeight="1" x14ac:dyDescent="0.35">
      <c r="A35" t="s">
        <v>1237</v>
      </c>
      <c r="B35" s="52" t="s">
        <v>1237</v>
      </c>
      <c r="C35" s="28" t="s">
        <v>1405</v>
      </c>
      <c r="D35" s="28" t="s">
        <v>1452</v>
      </c>
      <c r="E35" s="31">
        <v>1980</v>
      </c>
      <c r="F35" s="35">
        <f>VALUE(G35)</f>
        <v>2007</v>
      </c>
      <c r="G35" s="31" t="str">
        <f>MID(FAFA,LEN(FAFA)-4,4)</f>
        <v>2007</v>
      </c>
      <c r="H35" s="26"/>
      <c r="I35" s="41" t="s">
        <v>1311</v>
      </c>
      <c r="J35"/>
      <c r="K35"/>
      <c r="L35"/>
      <c r="M35"/>
      <c r="N35"/>
      <c r="O35"/>
      <c r="P35"/>
      <c r="Q35"/>
      <c r="R35"/>
      <c r="S35"/>
      <c r="T35"/>
      <c r="U35"/>
      <c r="V35"/>
      <c r="W35"/>
      <c r="X35"/>
      <c r="Y35"/>
      <c r="Z35"/>
      <c r="AA35"/>
      <c r="AB35"/>
    </row>
    <row r="36" spans="1:28" s="16" customFormat="1" ht="15" customHeight="1" x14ac:dyDescent="0.35">
      <c r="A36" t="s">
        <v>1238</v>
      </c>
      <c r="B36" s="52" t="s">
        <v>1238</v>
      </c>
      <c r="C36" s="28" t="s">
        <v>1406</v>
      </c>
      <c r="D36" s="28" t="s">
        <v>1453</v>
      </c>
      <c r="E36" s="31">
        <v>1980</v>
      </c>
      <c r="F36" s="35">
        <f>VALUE(G36)</f>
        <v>2007</v>
      </c>
      <c r="G36" s="31" t="str">
        <f>MID(FAHU,LEN(FAHU)-4,4)</f>
        <v>2007</v>
      </c>
      <c r="H36" s="26" t="s">
        <v>1508</v>
      </c>
      <c r="I36" s="41" t="s">
        <v>1312</v>
      </c>
      <c r="J36"/>
      <c r="K36"/>
      <c r="L36"/>
      <c r="M36"/>
      <c r="N36"/>
      <c r="O36"/>
      <c r="P36"/>
      <c r="Q36"/>
      <c r="R36"/>
      <c r="S36"/>
      <c r="T36"/>
      <c r="U36"/>
      <c r="V36"/>
      <c r="W36"/>
      <c r="X36"/>
      <c r="Y36"/>
      <c r="Z36"/>
      <c r="AA36"/>
      <c r="AB36"/>
    </row>
    <row r="37" spans="1:28" s="16" customFormat="1" ht="15" customHeight="1" x14ac:dyDescent="0.35">
      <c r="A37" t="s">
        <v>1239</v>
      </c>
      <c r="B37" s="52" t="s">
        <v>1239</v>
      </c>
      <c r="C37" s="28" t="s">
        <v>1407</v>
      </c>
      <c r="D37" s="28" t="s">
        <v>1454</v>
      </c>
      <c r="E37" s="31">
        <v>1990</v>
      </c>
      <c r="F37" s="31"/>
      <c r="G37" s="31" t="str">
        <f>MID(FAIK,LEN(FAIK)-4,4)</f>
        <v>2023</v>
      </c>
      <c r="H37" s="26"/>
      <c r="I37" s="41" t="s">
        <v>1313</v>
      </c>
      <c r="J37" s="41" t="s">
        <v>1333</v>
      </c>
      <c r="K37"/>
      <c r="L37"/>
      <c r="M37"/>
      <c r="N37"/>
      <c r="O37"/>
      <c r="P37"/>
      <c r="Q37"/>
      <c r="R37"/>
      <c r="S37"/>
      <c r="T37"/>
      <c r="U37"/>
      <c r="V37"/>
      <c r="W37"/>
      <c r="X37"/>
      <c r="Y37"/>
      <c r="Z37"/>
      <c r="AA37"/>
      <c r="AB37"/>
    </row>
    <row r="38" spans="1:28" s="16" customFormat="1" ht="15" customHeight="1" x14ac:dyDescent="0.35">
      <c r="A38" t="s">
        <v>1240</v>
      </c>
      <c r="B38" s="52" t="s">
        <v>1240</v>
      </c>
      <c r="C38" s="28" t="s">
        <v>1408</v>
      </c>
      <c r="D38" s="28" t="s">
        <v>1455</v>
      </c>
      <c r="E38" s="31">
        <v>1980</v>
      </c>
      <c r="F38" s="35">
        <f>VALUE(G38)</f>
        <v>2007</v>
      </c>
      <c r="G38" s="31" t="str">
        <f>MID(FAIN,LEN(FAIN)-4,4)</f>
        <v>2007</v>
      </c>
      <c r="H38" s="26" t="s">
        <v>1509</v>
      </c>
      <c r="I38" s="41" t="s">
        <v>1314</v>
      </c>
      <c r="J38"/>
      <c r="K38"/>
      <c r="L38"/>
      <c r="M38"/>
      <c r="N38"/>
      <c r="O38"/>
      <c r="P38"/>
      <c r="Q38"/>
      <c r="R38"/>
      <c r="S38"/>
      <c r="T38"/>
      <c r="U38"/>
      <c r="V38"/>
      <c r="W38"/>
      <c r="X38"/>
      <c r="Y38"/>
      <c r="Z38"/>
      <c r="AA38"/>
      <c r="AB38"/>
    </row>
    <row r="39" spans="1:28" s="16" customFormat="1" ht="15" customHeight="1" x14ac:dyDescent="0.35">
      <c r="A39" t="s">
        <v>1241</v>
      </c>
      <c r="B39" s="52" t="s">
        <v>1241</v>
      </c>
      <c r="C39" s="28" t="s">
        <v>1409</v>
      </c>
      <c r="D39" s="28" t="s">
        <v>1456</v>
      </c>
      <c r="E39" s="31">
        <v>1986</v>
      </c>
      <c r="F39" s="35">
        <v>2019</v>
      </c>
      <c r="G39" s="31" t="str">
        <f>MID(FAM,LEN(FAM)-4,4)</f>
        <v>2019</v>
      </c>
      <c r="H39" s="26" t="s">
        <v>1509</v>
      </c>
      <c r="I39" s="41"/>
      <c r="J39"/>
      <c r="K39"/>
      <c r="L39"/>
      <c r="M39"/>
      <c r="N39"/>
      <c r="O39"/>
      <c r="P39"/>
      <c r="Q39"/>
      <c r="R39"/>
      <c r="S39"/>
      <c r="T39"/>
      <c r="U39"/>
      <c r="V39"/>
      <c r="W39"/>
      <c r="X39"/>
      <c r="Y39"/>
      <c r="Z39"/>
      <c r="AA39"/>
      <c r="AB39"/>
    </row>
    <row r="40" spans="1:28" ht="15" customHeight="1" x14ac:dyDescent="0.25">
      <c r="A40" t="s">
        <v>1242</v>
      </c>
      <c r="B40" s="52" t="s">
        <v>1242</v>
      </c>
      <c r="C40" s="28" t="s">
        <v>1502</v>
      </c>
      <c r="D40" s="28" t="s">
        <v>1503</v>
      </c>
      <c r="E40" s="31">
        <v>1970</v>
      </c>
      <c r="F40" s="31">
        <f>VALUE(G40)</f>
        <v>1970</v>
      </c>
      <c r="G40" s="31" t="str">
        <f>MID(FOB,LEN(FOB)-3,4)</f>
        <v>1970</v>
      </c>
      <c r="I40" s="14" t="s">
        <v>2706</v>
      </c>
    </row>
    <row r="41" spans="1:28" ht="15" customHeight="1" x14ac:dyDescent="0.25">
      <c r="A41" t="s">
        <v>1243</v>
      </c>
      <c r="B41" s="52" t="s">
        <v>1243</v>
      </c>
      <c r="C41" s="28" t="s">
        <v>1496</v>
      </c>
      <c r="D41" s="28" t="s">
        <v>1497</v>
      </c>
      <c r="E41" s="31">
        <v>1942</v>
      </c>
      <c r="F41" s="35">
        <v>2012</v>
      </c>
      <c r="G41" s="31" t="str">
        <f>MID(FTDB,LEN(FTDB)-3,4)</f>
        <v>2012</v>
      </c>
      <c r="H41" s="26" t="s">
        <v>1507</v>
      </c>
      <c r="I41" s="14" t="s">
        <v>2707</v>
      </c>
    </row>
    <row r="42" spans="1:28" ht="15" customHeight="1" x14ac:dyDescent="0.25">
      <c r="A42" t="s">
        <v>1244</v>
      </c>
      <c r="B42" s="52" t="s">
        <v>1244</v>
      </c>
      <c r="C42" s="28" t="s">
        <v>1410</v>
      </c>
      <c r="D42" s="28" t="s">
        <v>1457</v>
      </c>
      <c r="E42" s="31">
        <v>1986</v>
      </c>
      <c r="F42" s="35">
        <v>2019</v>
      </c>
      <c r="G42" s="31" t="str">
        <f>MID(HUST,LEN(HUST)-4,4)</f>
        <v>2019</v>
      </c>
      <c r="H42" s="26" t="s">
        <v>1509</v>
      </c>
      <c r="I42" s="41"/>
    </row>
    <row r="43" spans="1:28" ht="15" customHeight="1" x14ac:dyDescent="0.25">
      <c r="A43" t="s">
        <v>1245</v>
      </c>
      <c r="B43" s="52" t="s">
        <v>1245</v>
      </c>
      <c r="C43" s="28" t="s">
        <v>1424</v>
      </c>
      <c r="D43" s="28" t="s">
        <v>1471</v>
      </c>
      <c r="E43" s="31">
        <v>1980</v>
      </c>
      <c r="G43" s="31" t="str">
        <f>MID(IDAN,LEN(IDAN)-4,4)</f>
        <v>2022</v>
      </c>
      <c r="I43" s="14" t="s">
        <v>2708</v>
      </c>
    </row>
    <row r="44" spans="1:28" ht="15" customHeight="1" x14ac:dyDescent="0.25">
      <c r="A44" t="s">
        <v>1246</v>
      </c>
      <c r="B44" s="52" t="s">
        <v>1246</v>
      </c>
      <c r="C44" s="28" t="s">
        <v>1425</v>
      </c>
      <c r="D44" s="28" t="s">
        <v>1472</v>
      </c>
      <c r="E44" s="31">
        <v>1980</v>
      </c>
      <c r="G44" s="31" t="str">
        <f>MID(IDAP,LEN(IDAP)-4,4)</f>
        <v>2022</v>
      </c>
      <c r="I44" s="14" t="s">
        <v>2709</v>
      </c>
    </row>
    <row r="45" spans="1:28" ht="15" customHeight="1" x14ac:dyDescent="0.25">
      <c r="A45" t="s">
        <v>1247</v>
      </c>
      <c r="B45" s="52" t="s">
        <v>1247</v>
      </c>
      <c r="C45" s="28" t="s">
        <v>1432</v>
      </c>
      <c r="D45" s="28" t="s">
        <v>1479</v>
      </c>
      <c r="E45" s="31">
        <v>1980</v>
      </c>
      <c r="G45" s="31" t="str">
        <f>MID(IDAS,LEN(IDAS)-4,4)</f>
        <v>2022</v>
      </c>
      <c r="I45" s="14" t="s">
        <v>2710</v>
      </c>
    </row>
    <row r="46" spans="1:28" ht="15" customHeight="1" x14ac:dyDescent="0.25">
      <c r="A46" t="s">
        <v>1248</v>
      </c>
      <c r="B46" s="52" t="s">
        <v>1248</v>
      </c>
      <c r="C46" s="28" t="s">
        <v>1433</v>
      </c>
      <c r="D46" s="28" t="s">
        <v>1480</v>
      </c>
      <c r="E46" s="31">
        <v>1980</v>
      </c>
      <c r="F46" s="35">
        <v>2013</v>
      </c>
      <c r="G46" s="31" t="str">
        <f>MID(IDFI,LEN(IDFI)-4,4)</f>
        <v>2013</v>
      </c>
      <c r="I46" s="41" t="s">
        <v>1531</v>
      </c>
    </row>
    <row r="47" spans="1:28" ht="15" customHeight="1" x14ac:dyDescent="0.25">
      <c r="A47" t="s">
        <v>1249</v>
      </c>
      <c r="B47" s="52" t="s">
        <v>1249</v>
      </c>
      <c r="C47" s="28" t="s">
        <v>1411</v>
      </c>
      <c r="D47" s="28" t="s">
        <v>1458</v>
      </c>
      <c r="E47" s="31">
        <v>1980</v>
      </c>
      <c r="G47" s="31" t="str">
        <f>MID(IEPE,LEN(IEPE)-3,4)</f>
        <v>2023</v>
      </c>
      <c r="I47" s="14" t="s">
        <v>1317</v>
      </c>
    </row>
    <row r="48" spans="1:28" ht="15" customHeight="1" x14ac:dyDescent="0.25">
      <c r="A48" t="s">
        <v>1278</v>
      </c>
      <c r="B48" s="52" t="s">
        <v>1278</v>
      </c>
      <c r="C48" s="28" t="s">
        <v>1526</v>
      </c>
      <c r="D48" s="28" t="s">
        <v>1473</v>
      </c>
      <c r="E48" s="31">
        <v>1980</v>
      </c>
      <c r="F48" s="31"/>
      <c r="G48" s="31" t="str">
        <f>MID(IND,LEN(IND)-4,4)</f>
        <v>2023</v>
      </c>
      <c r="I48" s="41" t="s">
        <v>1546</v>
      </c>
    </row>
    <row r="49" spans="1:28" s="9" customFormat="1" ht="15" customHeight="1" x14ac:dyDescent="0.35">
      <c r="A49" t="s">
        <v>1279</v>
      </c>
      <c r="B49" s="53" t="s">
        <v>1279</v>
      </c>
      <c r="C49" s="28" t="s">
        <v>1527</v>
      </c>
      <c r="D49" s="28" t="s">
        <v>1525</v>
      </c>
      <c r="E49" s="31">
        <v>1973</v>
      </c>
      <c r="F49" s="35"/>
      <c r="G49" s="31" t="str">
        <f>MID(KOTRE,LEN(KOTRE)-3,4)</f>
        <v>2023</v>
      </c>
      <c r="H49" s="26"/>
      <c r="I49" s="41" t="s">
        <v>1528</v>
      </c>
      <c r="J49"/>
      <c r="K49"/>
      <c r="L49"/>
      <c r="M49"/>
      <c r="N49"/>
      <c r="O49"/>
      <c r="P49"/>
      <c r="Q49"/>
      <c r="R49"/>
      <c r="S49"/>
      <c r="T49"/>
      <c r="U49"/>
      <c r="V49"/>
      <c r="W49"/>
      <c r="X49"/>
      <c r="Y49"/>
      <c r="Z49"/>
      <c r="AA49"/>
      <c r="AB49"/>
    </row>
    <row r="50" spans="1:28" s="9" customFormat="1" ht="15" customHeight="1" x14ac:dyDescent="0.35">
      <c r="A50" t="s">
        <v>1251</v>
      </c>
      <c r="B50" s="53" t="s">
        <v>1251</v>
      </c>
      <c r="C50" s="28" t="s">
        <v>1435</v>
      </c>
      <c r="D50" s="28" t="s">
        <v>1482</v>
      </c>
      <c r="E50" s="31">
        <v>1980</v>
      </c>
      <c r="F50" s="35"/>
      <c r="G50" s="31" t="str">
        <f>MID(KRAF,LEN(KRAF)-4,4)</f>
        <v>2023</v>
      </c>
      <c r="H50" s="26"/>
      <c r="I50" s="14" t="s">
        <v>2711</v>
      </c>
      <c r="J50"/>
      <c r="K50"/>
      <c r="L50"/>
      <c r="M50"/>
      <c r="N50"/>
      <c r="O50"/>
      <c r="P50"/>
      <c r="Q50"/>
      <c r="R50"/>
      <c r="S50"/>
      <c r="T50"/>
      <c r="U50"/>
      <c r="V50"/>
      <c r="W50"/>
      <c r="X50"/>
      <c r="Y50"/>
      <c r="Z50"/>
      <c r="AA50"/>
      <c r="AB50"/>
    </row>
    <row r="51" spans="1:28" ht="15" customHeight="1" x14ac:dyDescent="0.25">
      <c r="A51" t="s">
        <v>1252</v>
      </c>
      <c r="B51" s="53" t="s">
        <v>1252</v>
      </c>
      <c r="C51" s="28" t="s">
        <v>1436</v>
      </c>
      <c r="D51" s="28" t="s">
        <v>1483</v>
      </c>
      <c r="E51" s="31">
        <v>1990</v>
      </c>
      <c r="G51" s="31" t="str">
        <f>MID(KRAN,LEN(KRAN)-4,4)</f>
        <v>2023</v>
      </c>
      <c r="I51" s="41" t="s">
        <v>1533</v>
      </c>
    </row>
    <row r="52" spans="1:28" ht="15" customHeight="1" x14ac:dyDescent="0.25">
      <c r="A52" t="s">
        <v>1253</v>
      </c>
      <c r="B52" s="53" t="s">
        <v>1253</v>
      </c>
      <c r="C52" s="28" t="s">
        <v>1437</v>
      </c>
      <c r="D52" s="28" t="s">
        <v>1484</v>
      </c>
      <c r="E52" s="31">
        <v>1980</v>
      </c>
      <c r="G52" s="31" t="str">
        <f>MID(KRIN,LEN(KRIN)-4,4)</f>
        <v>2023</v>
      </c>
      <c r="H52" s="26" t="s">
        <v>1904</v>
      </c>
      <c r="I52" s="14" t="s">
        <v>2712</v>
      </c>
    </row>
    <row r="53" spans="1:28" ht="15" customHeight="1" x14ac:dyDescent="0.25">
      <c r="A53" t="s">
        <v>1254</v>
      </c>
      <c r="B53" s="53" t="s">
        <v>1254</v>
      </c>
      <c r="C53" s="28" t="s">
        <v>1438</v>
      </c>
      <c r="D53" s="28" t="s">
        <v>1485</v>
      </c>
      <c r="E53" s="31">
        <v>1980</v>
      </c>
      <c r="G53" s="31" t="str">
        <f>MID(KRKO,LEN(KRKO)-4,4)</f>
        <v>2023</v>
      </c>
      <c r="I53" s="41" t="s">
        <v>1534</v>
      </c>
    </row>
    <row r="54" spans="1:28" ht="15" customHeight="1" x14ac:dyDescent="0.25">
      <c r="A54" t="s">
        <v>1280</v>
      </c>
      <c r="B54" s="53" t="s">
        <v>1280</v>
      </c>
      <c r="C54" s="28" t="s">
        <v>2726</v>
      </c>
      <c r="D54" s="28" t="s">
        <v>2727</v>
      </c>
      <c r="E54" s="31">
        <v>2005</v>
      </c>
      <c r="G54" s="31" t="str">
        <f>MID(KRMS,LEN(KRMS)-4,4)</f>
        <v>2023</v>
      </c>
      <c r="I54" s="14" t="s">
        <v>2728</v>
      </c>
    </row>
    <row r="55" spans="1:28" ht="15" customHeight="1" x14ac:dyDescent="0.25">
      <c r="A55" t="s">
        <v>1281</v>
      </c>
      <c r="B55" s="56" t="s">
        <v>1281</v>
      </c>
      <c r="C55" s="28" t="s">
        <v>1439</v>
      </c>
      <c r="D55" s="28" t="s">
        <v>1486</v>
      </c>
      <c r="E55" s="31">
        <v>2001</v>
      </c>
      <c r="G55" s="31" t="str">
        <f>MID(KROF,LEN(KROF)-4,4)</f>
        <v>2022</v>
      </c>
      <c r="H55" s="26" t="s">
        <v>1498</v>
      </c>
      <c r="I55" s="41" t="s">
        <v>1535</v>
      </c>
    </row>
    <row r="56" spans="1:28" ht="15" customHeight="1" x14ac:dyDescent="0.25">
      <c r="A56" t="s">
        <v>1255</v>
      </c>
      <c r="B56" s="53" t="s">
        <v>1255</v>
      </c>
      <c r="C56" s="28" t="s">
        <v>1440</v>
      </c>
      <c r="D56" s="28" t="s">
        <v>1487</v>
      </c>
      <c r="E56" s="31">
        <v>1980</v>
      </c>
      <c r="G56" s="31" t="str">
        <f>MID(KRSI,LEN(KRSI)-4,4)</f>
        <v>2023</v>
      </c>
      <c r="I56" s="41" t="s">
        <v>1536</v>
      </c>
    </row>
    <row r="57" spans="1:28" ht="15" customHeight="1" x14ac:dyDescent="0.25">
      <c r="A57" t="s">
        <v>1256</v>
      </c>
      <c r="B57" s="53" t="s">
        <v>1256</v>
      </c>
      <c r="C57" s="28" t="s">
        <v>1446</v>
      </c>
      <c r="D57" s="28" t="s">
        <v>1493</v>
      </c>
      <c r="E57" s="31">
        <v>1995</v>
      </c>
      <c r="G57" s="31" t="str">
        <f>MID(LMDB,LEN(LMDB)-4,4)</f>
        <v>2023</v>
      </c>
      <c r="I57" s="14" t="s">
        <v>2713</v>
      </c>
    </row>
    <row r="58" spans="1:28" ht="15" customHeight="1" x14ac:dyDescent="0.25">
      <c r="A58" t="s">
        <v>1257</v>
      </c>
      <c r="B58" s="53" t="s">
        <v>1257</v>
      </c>
      <c r="C58" s="28" t="s">
        <v>1428</v>
      </c>
      <c r="D58" s="28" t="s">
        <v>1475</v>
      </c>
      <c r="E58" s="31">
        <v>1997</v>
      </c>
      <c r="F58" s="35">
        <v>2010</v>
      </c>
      <c r="G58" s="31" t="str">
        <f>MID(LON,LEN(LON)-4,4)</f>
        <v>2010</v>
      </c>
      <c r="I58" s="14" t="s">
        <v>2714</v>
      </c>
    </row>
    <row r="59" spans="1:28" ht="15" customHeight="1" x14ac:dyDescent="0.25">
      <c r="A59" t="s">
        <v>2959</v>
      </c>
      <c r="B59" s="56" t="s">
        <v>2959</v>
      </c>
      <c r="C59" s="28" t="s">
        <v>3265</v>
      </c>
      <c r="D59" s="28" t="s">
        <v>3264</v>
      </c>
      <c r="E59" s="31">
        <v>2019</v>
      </c>
      <c r="G59" s="31" t="str">
        <f>MID(LPR_F_DIAGNOSER,LEN(LPR_F_DIAGNOSER)-3,4)</f>
        <v>2022</v>
      </c>
      <c r="I59" s="14" t="s">
        <v>3266</v>
      </c>
    </row>
    <row r="60" spans="1:28" ht="15" customHeight="1" x14ac:dyDescent="0.25">
      <c r="A60" t="s">
        <v>3255</v>
      </c>
      <c r="B60" s="56" t="s">
        <v>3255</v>
      </c>
      <c r="C60" s="28" t="s">
        <v>3265</v>
      </c>
      <c r="D60" s="28" t="s">
        <v>3264</v>
      </c>
      <c r="E60" s="31">
        <v>2019</v>
      </c>
      <c r="G60" s="31" t="str">
        <f>MID(LPR_F_FORLOEB,LEN(LPR_F_FORLOEB)-3,4)</f>
        <v>2022</v>
      </c>
      <c r="I60" s="14" t="s">
        <v>3267</v>
      </c>
    </row>
    <row r="61" spans="1:28" ht="15" customHeight="1" x14ac:dyDescent="0.25">
      <c r="A61" t="s">
        <v>3256</v>
      </c>
      <c r="B61" s="56" t="s">
        <v>3256</v>
      </c>
      <c r="C61" s="28" t="s">
        <v>3265</v>
      </c>
      <c r="D61" s="28" t="s">
        <v>3264</v>
      </c>
      <c r="E61" s="31">
        <v>2019</v>
      </c>
      <c r="G61" s="31" t="str">
        <f>MID(LPR_F_HELBREDSFORLOEB,LEN(LPR_F_HELBREDSFORLOEB)-3,4)</f>
        <v>2022</v>
      </c>
      <c r="I61" s="14" t="s">
        <v>3268</v>
      </c>
    </row>
    <row r="62" spans="1:28" ht="15" customHeight="1" x14ac:dyDescent="0.25">
      <c r="A62" t="s">
        <v>3257</v>
      </c>
      <c r="B62" s="56" t="s">
        <v>3257</v>
      </c>
      <c r="C62" s="28" t="s">
        <v>3265</v>
      </c>
      <c r="D62" s="28" t="s">
        <v>3264</v>
      </c>
      <c r="E62" s="31">
        <v>2019</v>
      </c>
      <c r="G62" s="31" t="str">
        <f>MID(LPR_F_HENVISNING_TILLAEG,LEN(LPR_F_HENVISNING_TILLAEG)-3,4)</f>
        <v>2022</v>
      </c>
      <c r="I62" s="14" t="s">
        <v>3269</v>
      </c>
    </row>
    <row r="63" spans="1:28" ht="15" customHeight="1" x14ac:dyDescent="0.25">
      <c r="A63" t="s">
        <v>3258</v>
      </c>
      <c r="B63" s="56" t="s">
        <v>3258</v>
      </c>
      <c r="C63" s="28" t="s">
        <v>3265</v>
      </c>
      <c r="D63" s="28" t="s">
        <v>3264</v>
      </c>
      <c r="E63" s="31">
        <v>2019</v>
      </c>
      <c r="G63" s="31" t="str">
        <f>MID(LPR_F_KONTAKTER,LEN(LPR_F_KONTAKTER)-3,4)</f>
        <v>2022</v>
      </c>
      <c r="I63" s="14" t="s">
        <v>3270</v>
      </c>
    </row>
    <row r="64" spans="1:28" ht="15" customHeight="1" x14ac:dyDescent="0.25">
      <c r="B64" s="73" t="s">
        <v>3515</v>
      </c>
      <c r="C64" t="s">
        <v>3516</v>
      </c>
      <c r="D64" t="s">
        <v>3517</v>
      </c>
      <c r="E64" s="65">
        <v>2019</v>
      </c>
      <c r="F64"/>
      <c r="G64" s="65">
        <v>2022</v>
      </c>
      <c r="H64"/>
      <c r="I64" s="73" t="s">
        <v>3518</v>
      </c>
    </row>
    <row r="65" spans="1:10" ht="15" customHeight="1" x14ac:dyDescent="0.25">
      <c r="A65" t="s">
        <v>3259</v>
      </c>
      <c r="B65" s="56" t="s">
        <v>3259</v>
      </c>
      <c r="C65" s="28" t="s">
        <v>3265</v>
      </c>
      <c r="D65" s="28" t="s">
        <v>3264</v>
      </c>
      <c r="E65" s="31">
        <v>2019</v>
      </c>
      <c r="G65" s="31" t="str">
        <f>MID(LPR_F_MORBARNFORLOEB,LEN(LPR_F_MORBARNFORLOEB)-3,4)</f>
        <v>2022</v>
      </c>
      <c r="I65" s="14" t="s">
        <v>3271</v>
      </c>
    </row>
    <row r="66" spans="1:10" ht="15" customHeight="1" x14ac:dyDescent="0.25">
      <c r="B66" s="56" t="s">
        <v>3449</v>
      </c>
      <c r="C66" s="28" t="s">
        <v>3265</v>
      </c>
      <c r="D66" s="28" t="s">
        <v>3264</v>
      </c>
      <c r="E66" s="31">
        <v>2019</v>
      </c>
      <c r="G66" s="31">
        <v>2022</v>
      </c>
      <c r="I66" s="14" t="s">
        <v>3519</v>
      </c>
    </row>
    <row r="67" spans="1:10" ht="15" customHeight="1" x14ac:dyDescent="0.25">
      <c r="A67" t="s">
        <v>3260</v>
      </c>
      <c r="B67" s="56" t="s">
        <v>3260</v>
      </c>
      <c r="C67" s="28" t="s">
        <v>3265</v>
      </c>
      <c r="D67" s="28" t="s">
        <v>3264</v>
      </c>
      <c r="E67" s="31">
        <v>2019</v>
      </c>
      <c r="G67" s="31" t="str">
        <f>MID(LPR_F_ORGANISATIONER,LEN(LPR_F_ORGANISATIONER)-3,4)</f>
        <v>2022</v>
      </c>
      <c r="I67" s="14" t="s">
        <v>3272</v>
      </c>
    </row>
    <row r="68" spans="1:10" ht="15" customHeight="1" x14ac:dyDescent="0.25">
      <c r="A68" t="s">
        <v>3261</v>
      </c>
      <c r="B68" s="56" t="s">
        <v>3261</v>
      </c>
      <c r="C68" s="28" t="s">
        <v>3265</v>
      </c>
      <c r="D68" s="28" t="s">
        <v>3264</v>
      </c>
      <c r="E68" s="31">
        <v>2019</v>
      </c>
      <c r="G68" s="31" t="str">
        <f>MID(LPR_F_PROCEDURER_ANDRE,LEN(LPR_F_PROCEDURER_ANDRE)-3,4)</f>
        <v>2022</v>
      </c>
      <c r="I68" s="14" t="s">
        <v>3273</v>
      </c>
    </row>
    <row r="69" spans="1:10" ht="15" customHeight="1" x14ac:dyDescent="0.25">
      <c r="A69" t="s">
        <v>3262</v>
      </c>
      <c r="B69" s="56" t="s">
        <v>3262</v>
      </c>
      <c r="C69" s="28" t="s">
        <v>3265</v>
      </c>
      <c r="D69" s="28" t="s">
        <v>3264</v>
      </c>
      <c r="E69" s="31">
        <v>2019</v>
      </c>
      <c r="G69" s="31" t="str">
        <f>MID(LPR_F_PROCEDURER_KIRURGI,LEN(LPR_F_PROCEDURER_KIRURGI)-3,4)</f>
        <v>2022</v>
      </c>
      <c r="I69" s="14" t="s">
        <v>3274</v>
      </c>
    </row>
    <row r="70" spans="1:10" ht="15" customHeight="1" x14ac:dyDescent="0.25">
      <c r="A70" t="s">
        <v>3263</v>
      </c>
      <c r="B70" s="56" t="s">
        <v>3263</v>
      </c>
      <c r="C70" s="28" t="s">
        <v>3265</v>
      </c>
      <c r="D70" s="28" t="s">
        <v>3264</v>
      </c>
      <c r="E70" s="31">
        <v>2019</v>
      </c>
      <c r="G70" s="31" t="str">
        <f>MID(LPR_F_RESULTATER,LEN(LPR_F_RESULTATER)-3,4)</f>
        <v>2022</v>
      </c>
      <c r="I70" s="14" t="s">
        <v>3275</v>
      </c>
    </row>
    <row r="71" spans="1:10" ht="15" customHeight="1" x14ac:dyDescent="0.25">
      <c r="A71" t="s">
        <v>2388</v>
      </c>
      <c r="B71" s="53" t="s">
        <v>3428</v>
      </c>
      <c r="C71" s="28" t="s">
        <v>1517</v>
      </c>
      <c r="D71" s="28" t="s">
        <v>1516</v>
      </c>
      <c r="E71" s="31">
        <v>1977</v>
      </c>
      <c r="F71" s="35">
        <v>2019</v>
      </c>
      <c r="G71" s="31" t="str">
        <f>MID(LPRADM,LEN(LPRADM)-4,4)</f>
        <v>2019</v>
      </c>
      <c r="I71" s="14" t="s">
        <v>2715</v>
      </c>
    </row>
    <row r="72" spans="1:10" ht="15" customHeight="1" x14ac:dyDescent="0.25">
      <c r="A72" t="s">
        <v>1282</v>
      </c>
      <c r="B72" s="56" t="s">
        <v>3429</v>
      </c>
      <c r="C72" s="28" t="s">
        <v>1513</v>
      </c>
      <c r="D72" s="28" t="s">
        <v>1510</v>
      </c>
      <c r="E72" s="31">
        <v>1994</v>
      </c>
      <c r="F72" s="35">
        <v>2019</v>
      </c>
      <c r="G72" s="31" t="str">
        <f>MID(LPRBES,LEN(LPRBES)-4,4)</f>
        <v>2019</v>
      </c>
      <c r="I72" s="14" t="s">
        <v>2716</v>
      </c>
    </row>
    <row r="73" spans="1:10" ht="15" customHeight="1" x14ac:dyDescent="0.25">
      <c r="A73" t="s">
        <v>1258</v>
      </c>
      <c r="B73" s="56" t="s">
        <v>3427</v>
      </c>
      <c r="C73" s="28" t="s">
        <v>1447</v>
      </c>
      <c r="D73" s="28" t="s">
        <v>1494</v>
      </c>
      <c r="E73" s="31">
        <v>1977</v>
      </c>
      <c r="F73" s="35">
        <v>2019</v>
      </c>
      <c r="G73" s="31" t="str">
        <f>MID(LPRDIAG,LEN(LPRDIAG)-4,4)</f>
        <v>2019</v>
      </c>
      <c r="I73" s="41" t="s">
        <v>2717</v>
      </c>
    </row>
    <row r="74" spans="1:10" ht="15" customHeight="1" x14ac:dyDescent="0.25">
      <c r="A74" t="s">
        <v>1274</v>
      </c>
      <c r="B74" s="56" t="s">
        <v>1274</v>
      </c>
      <c r="C74" s="28" t="s">
        <v>1448</v>
      </c>
      <c r="D74" s="28" t="s">
        <v>1495</v>
      </c>
      <c r="E74" s="31">
        <v>1996</v>
      </c>
      <c r="F74" s="35">
        <v>2015</v>
      </c>
      <c r="G74" s="31" t="str">
        <f>MID(LPRDRG_S,LEN(LPRDRG_S)-4,4)</f>
        <v>2015</v>
      </c>
      <c r="I74" s="41"/>
      <c r="J74" s="14"/>
    </row>
    <row r="75" spans="1:10" ht="15" customHeight="1" x14ac:dyDescent="0.25">
      <c r="B75" s="56" t="s">
        <v>3426</v>
      </c>
      <c r="C75" s="28" t="s">
        <v>3526</v>
      </c>
      <c r="D75" s="28" t="s">
        <v>3527</v>
      </c>
      <c r="E75" s="31">
        <v>1977</v>
      </c>
      <c r="G75" s="31">
        <v>2019</v>
      </c>
      <c r="I75" s="14" t="s">
        <v>3528</v>
      </c>
      <c r="J75" s="14"/>
    </row>
    <row r="76" spans="1:10" ht="15" customHeight="1" x14ac:dyDescent="0.25">
      <c r="A76" t="s">
        <v>2389</v>
      </c>
      <c r="B76" s="56" t="s">
        <v>3435</v>
      </c>
      <c r="C76" s="28" t="s">
        <v>2396</v>
      </c>
      <c r="D76" s="28" t="s">
        <v>2397</v>
      </c>
      <c r="E76" s="31">
        <v>1996</v>
      </c>
      <c r="G76" s="31" t="str">
        <f>MID(LPRSKSOP,LEN(LPRSKSOP)-4,4)</f>
        <v>2019</v>
      </c>
      <c r="I76" s="14" t="s">
        <v>2718</v>
      </c>
      <c r="J76" s="14"/>
    </row>
    <row r="77" spans="1:10" ht="15" customHeight="1" x14ac:dyDescent="0.25">
      <c r="B77" s="56" t="s">
        <v>3436</v>
      </c>
      <c r="C77" s="28" t="s">
        <v>3529</v>
      </c>
      <c r="D77" s="28" t="s">
        <v>3530</v>
      </c>
      <c r="E77" s="31">
        <v>1999</v>
      </c>
      <c r="G77" s="31">
        <v>2019</v>
      </c>
      <c r="I77" s="14" t="s">
        <v>3531</v>
      </c>
      <c r="J77" s="14"/>
    </row>
    <row r="78" spans="1:10" ht="15" customHeight="1" x14ac:dyDescent="0.25">
      <c r="A78" t="s">
        <v>1259</v>
      </c>
      <c r="B78" s="52" t="s">
        <v>1259</v>
      </c>
      <c r="C78" s="28" t="s">
        <v>1431</v>
      </c>
      <c r="D78" s="28" t="s">
        <v>1478</v>
      </c>
      <c r="E78" s="31">
        <v>2007</v>
      </c>
      <c r="G78" s="31" t="str">
        <f>MID(OF,LEN(OF)-4,4)</f>
        <v>2023</v>
      </c>
      <c r="I78" s="41" t="s">
        <v>1530</v>
      </c>
    </row>
    <row r="79" spans="1:10" ht="15" customHeight="1" x14ac:dyDescent="0.25">
      <c r="A79" t="s">
        <v>2720</v>
      </c>
      <c r="B79" s="56" t="s">
        <v>2720</v>
      </c>
      <c r="C79" s="28" t="s">
        <v>1512</v>
      </c>
      <c r="D79" s="28" t="s">
        <v>1515</v>
      </c>
      <c r="E79" s="31">
        <v>1995</v>
      </c>
      <c r="F79" s="35">
        <v>2019</v>
      </c>
      <c r="G79" s="31" t="str">
        <f>MID(PSYK_ADM,LEN(PSYK_ADM)-3,4)</f>
        <v>2019</v>
      </c>
      <c r="I79" s="14" t="s">
        <v>2721</v>
      </c>
    </row>
    <row r="80" spans="1:10" ht="15" customHeight="1" x14ac:dyDescent="0.25">
      <c r="A80" t="s">
        <v>2719</v>
      </c>
      <c r="B80" s="55" t="s">
        <v>2719</v>
      </c>
      <c r="C80" s="28" t="s">
        <v>1511</v>
      </c>
      <c r="D80" s="28" t="s">
        <v>1514</v>
      </c>
      <c r="E80" s="31">
        <v>1995</v>
      </c>
      <c r="F80" s="35">
        <v>2019</v>
      </c>
      <c r="G80" s="31" t="str">
        <f>MID(PSYK_DIAG,LEN(PSYK_DIAG)-3,4)</f>
        <v>2019</v>
      </c>
      <c r="I80" s="14" t="s">
        <v>2722</v>
      </c>
    </row>
    <row r="81" spans="1:9" ht="15" customHeight="1" x14ac:dyDescent="0.25">
      <c r="A81" t="s">
        <v>2917</v>
      </c>
      <c r="B81" s="56" t="s">
        <v>2917</v>
      </c>
      <c r="C81" s="28" t="s">
        <v>2931</v>
      </c>
      <c r="D81" s="28" t="s">
        <v>2932</v>
      </c>
      <c r="E81" s="31">
        <v>1995</v>
      </c>
      <c r="F81" s="35">
        <v>2019</v>
      </c>
      <c r="G81" s="31" t="str">
        <f>MID(PSYK_DIAG,LEN(PSYK_DIAG)-3,4)</f>
        <v>2019</v>
      </c>
      <c r="I81" s="14" t="s">
        <v>2933</v>
      </c>
    </row>
    <row r="82" spans="1:9" ht="15" customHeight="1" x14ac:dyDescent="0.25">
      <c r="A82" t="s">
        <v>2918</v>
      </c>
      <c r="B82" s="56" t="s">
        <v>2918</v>
      </c>
      <c r="C82" s="28" t="s">
        <v>2934</v>
      </c>
      <c r="D82" s="28" t="s">
        <v>2935</v>
      </c>
      <c r="E82" s="31">
        <v>1995</v>
      </c>
      <c r="F82" s="35">
        <v>2019</v>
      </c>
      <c r="G82" s="31" t="str">
        <f>MID(PSYK_DIAG,LEN(PSYK_DIAG)-3,4)</f>
        <v>2019</v>
      </c>
      <c r="I82" s="14" t="s">
        <v>2954</v>
      </c>
    </row>
    <row r="83" spans="1:9" ht="15" customHeight="1" x14ac:dyDescent="0.25">
      <c r="B83" s="56" t="s">
        <v>3482</v>
      </c>
      <c r="C83" s="28" t="s">
        <v>3520</v>
      </c>
      <c r="D83" s="28" t="s">
        <v>3521</v>
      </c>
      <c r="E83" s="31">
        <v>1995</v>
      </c>
      <c r="F83" s="35">
        <v>2019</v>
      </c>
      <c r="G83" s="31">
        <v>2019</v>
      </c>
      <c r="I83" s="14" t="s">
        <v>3522</v>
      </c>
    </row>
    <row r="84" spans="1:9" ht="15" customHeight="1" x14ac:dyDescent="0.25">
      <c r="B84" s="56" t="s">
        <v>3491</v>
      </c>
      <c r="C84" s="28" t="s">
        <v>3523</v>
      </c>
      <c r="D84" s="28" t="s">
        <v>3524</v>
      </c>
      <c r="E84" s="31">
        <v>1995</v>
      </c>
      <c r="F84" s="35">
        <v>2019</v>
      </c>
      <c r="G84" s="31">
        <v>2019</v>
      </c>
      <c r="I84" s="14" t="s">
        <v>3525</v>
      </c>
    </row>
    <row r="85" spans="1:9" ht="15" customHeight="1" x14ac:dyDescent="0.25">
      <c r="A85" t="s">
        <v>1260</v>
      </c>
      <c r="B85" s="53" t="s">
        <v>1260</v>
      </c>
      <c r="C85" s="28" t="s">
        <v>1427</v>
      </c>
      <c r="D85" s="28" t="s">
        <v>1474</v>
      </c>
      <c r="E85" s="31">
        <v>1980</v>
      </c>
      <c r="G85" s="31" t="str">
        <f>MID(RAS,LEN(RAS)-4,4)</f>
        <v>2022</v>
      </c>
      <c r="I85" s="41" t="s">
        <v>1330</v>
      </c>
    </row>
    <row r="86" spans="1:9" ht="15" customHeight="1" x14ac:dyDescent="0.25">
      <c r="A86" t="s">
        <v>1261</v>
      </c>
      <c r="B86" s="53" t="s">
        <v>1261</v>
      </c>
      <c r="C86" s="28" t="s">
        <v>1434</v>
      </c>
      <c r="D86" s="28" t="s">
        <v>1481</v>
      </c>
      <c r="E86" s="31">
        <v>1994</v>
      </c>
      <c r="F86" s="35">
        <v>2019</v>
      </c>
      <c r="G86" s="31" t="str">
        <f>MID(SGDP,LEN(SGDP)-4,4)</f>
        <v>2019</v>
      </c>
      <c r="I86" s="41" t="s">
        <v>1532</v>
      </c>
    </row>
    <row r="87" spans="1:9" ht="15" customHeight="1" x14ac:dyDescent="0.25">
      <c r="A87" t="s">
        <v>1283</v>
      </c>
      <c r="B87" s="53" t="s">
        <v>1283</v>
      </c>
      <c r="C87" s="28" t="s">
        <v>1518</v>
      </c>
      <c r="D87" s="28" t="s">
        <v>1522</v>
      </c>
      <c r="E87" s="31">
        <v>2005</v>
      </c>
      <c r="G87" s="31" t="str">
        <f>MID(SSKO,LEN(SSKO)-4,4)</f>
        <v>2023</v>
      </c>
      <c r="I87" s="41" t="s">
        <v>1541</v>
      </c>
    </row>
    <row r="88" spans="1:9" ht="15" customHeight="1" x14ac:dyDescent="0.25">
      <c r="A88" t="s">
        <v>1284</v>
      </c>
      <c r="B88" s="56" t="s">
        <v>1284</v>
      </c>
      <c r="C88" s="28" t="s">
        <v>1519</v>
      </c>
      <c r="D88" s="28" t="s">
        <v>1523</v>
      </c>
      <c r="E88" s="31">
        <v>2005</v>
      </c>
      <c r="G88" s="31" t="str">
        <f>MID(SSSY,LEN(SSSY)-4,4)</f>
        <v>2023</v>
      </c>
      <c r="I88" s="41" t="s">
        <v>1542</v>
      </c>
    </row>
    <row r="89" spans="1:9" ht="15" customHeight="1" x14ac:dyDescent="0.25">
      <c r="A89" t="s">
        <v>1285</v>
      </c>
      <c r="B89" s="56" t="s">
        <v>1285</v>
      </c>
      <c r="C89" s="28" t="s">
        <v>1519</v>
      </c>
      <c r="D89" s="28" t="s">
        <v>1523</v>
      </c>
      <c r="E89" s="31">
        <v>1990</v>
      </c>
      <c r="F89" s="35">
        <v>2005</v>
      </c>
      <c r="G89" s="31" t="str">
        <f>MID(SYSI,LEN(SYSI)-4,4)</f>
        <v>2005</v>
      </c>
      <c r="I89" s="14" t="s">
        <v>1543</v>
      </c>
    </row>
    <row r="90" spans="1:9" ht="15" customHeight="1" x14ac:dyDescent="0.25">
      <c r="A90" t="s">
        <v>1286</v>
      </c>
      <c r="B90" s="56" t="s">
        <v>1286</v>
      </c>
      <c r="C90" s="28" t="s">
        <v>1520</v>
      </c>
      <c r="D90" s="28" t="s">
        <v>1524</v>
      </c>
      <c r="E90" s="31">
        <v>1992</v>
      </c>
      <c r="F90" s="35">
        <v>2005</v>
      </c>
      <c r="G90" s="31" t="str">
        <f>MID(SYST,LEN(SYST)-4,4)</f>
        <v>2005</v>
      </c>
      <c r="I90" s="41" t="s">
        <v>1544</v>
      </c>
    </row>
    <row r="91" spans="1:9" ht="15" customHeight="1" x14ac:dyDescent="0.25">
      <c r="A91" t="s">
        <v>1262</v>
      </c>
      <c r="B91" s="53" t="s">
        <v>1262</v>
      </c>
      <c r="C91" s="28" t="s">
        <v>1413</v>
      </c>
      <c r="D91" s="28" t="s">
        <v>1460</v>
      </c>
      <c r="E91" s="31">
        <v>1981</v>
      </c>
      <c r="G91" s="31" t="str">
        <f>MID(UDDA,LEN(UDDA)-4,4)</f>
        <v>2023</v>
      </c>
      <c r="H91" s="26" t="s">
        <v>3303</v>
      </c>
      <c r="I91" s="41" t="s">
        <v>1321</v>
      </c>
    </row>
    <row r="92" spans="1:9" ht="15" customHeight="1" x14ac:dyDescent="0.25">
      <c r="A92" t="s">
        <v>2782</v>
      </c>
      <c r="B92" s="53" t="s">
        <v>2782</v>
      </c>
      <c r="C92" s="28" t="s">
        <v>2786</v>
      </c>
      <c r="D92" s="28" t="s">
        <v>2787</v>
      </c>
      <c r="E92" s="31">
        <v>1970</v>
      </c>
      <c r="G92" s="31" t="str">
        <f>MID(UDDF,LEN(UDDF)-3,4)</f>
        <v>2309</v>
      </c>
      <c r="I92" s="14" t="s">
        <v>2788</v>
      </c>
    </row>
    <row r="93" spans="1:9" ht="15" customHeight="1" x14ac:dyDescent="0.25">
      <c r="B93" s="57" t="s">
        <v>3314</v>
      </c>
      <c r="C93" s="28" t="s">
        <v>3363</v>
      </c>
      <c r="D93" s="28" t="s">
        <v>3364</v>
      </c>
      <c r="E93" s="31">
        <v>2006</v>
      </c>
      <c r="G93" s="31">
        <v>2023</v>
      </c>
      <c r="I93" s="41" t="s">
        <v>3365</v>
      </c>
    </row>
    <row r="94" spans="1:9" ht="15" customHeight="1" x14ac:dyDescent="0.25">
      <c r="B94" s="53" t="s">
        <v>3493</v>
      </c>
      <c r="C94" s="28" t="s">
        <v>3512</v>
      </c>
      <c r="D94" s="28" t="s">
        <v>3513</v>
      </c>
      <c r="E94" s="31">
        <v>2013</v>
      </c>
      <c r="G94" s="31">
        <v>2023</v>
      </c>
      <c r="I94" s="14" t="s">
        <v>3514</v>
      </c>
    </row>
    <row r="95" spans="1:9" ht="15" customHeight="1" x14ac:dyDescent="0.25">
      <c r="A95" t="s">
        <v>1263</v>
      </c>
      <c r="B95" s="53" t="s">
        <v>1263</v>
      </c>
      <c r="C95" s="28" t="s">
        <v>1414</v>
      </c>
      <c r="D95" s="28" t="s">
        <v>1461</v>
      </c>
      <c r="E95" s="31">
        <v>2002</v>
      </c>
      <c r="G95" s="31" t="str">
        <f>MID(UDFK,LEN(UDFK)-3,4)</f>
        <v>2024</v>
      </c>
      <c r="I95" s="14" t="s">
        <v>2723</v>
      </c>
    </row>
    <row r="96" spans="1:9" ht="15" customHeight="1" x14ac:dyDescent="0.25">
      <c r="A96" t="s">
        <v>1264</v>
      </c>
      <c r="B96" s="53" t="s">
        <v>1264</v>
      </c>
      <c r="C96" s="28" t="s">
        <v>1415</v>
      </c>
      <c r="D96" s="28" t="s">
        <v>1462</v>
      </c>
      <c r="E96" s="31">
        <v>1978</v>
      </c>
      <c r="F96" s="36"/>
      <c r="G96" s="31" t="str">
        <f>MID(UDG,LEN(UDG)-3,4)</f>
        <v>2024</v>
      </c>
      <c r="I96" s="14" t="s">
        <v>2955</v>
      </c>
    </row>
    <row r="97" spans="1:28" ht="15" customHeight="1" x14ac:dyDescent="0.25">
      <c r="A97" t="s">
        <v>1265</v>
      </c>
      <c r="B97" s="53" t="s">
        <v>1265</v>
      </c>
      <c r="C97" s="28" t="s">
        <v>1416</v>
      </c>
      <c r="D97" s="28" t="s">
        <v>1463</v>
      </c>
      <c r="E97" s="31">
        <v>1998</v>
      </c>
      <c r="G97" s="31" t="str">
        <f>MID(UDGK,LEN(UDGK)-3,4)</f>
        <v>2024</v>
      </c>
      <c r="I97" s="14" t="s">
        <v>2956</v>
      </c>
    </row>
    <row r="98" spans="1:28" ht="15" customHeight="1" x14ac:dyDescent="0.25">
      <c r="A98" t="s">
        <v>1266</v>
      </c>
      <c r="B98" s="53" t="s">
        <v>1266</v>
      </c>
      <c r="C98" s="28" t="s">
        <v>1417</v>
      </c>
      <c r="D98" s="28" t="s">
        <v>1464</v>
      </c>
      <c r="E98" s="31" t="s">
        <v>1301</v>
      </c>
      <c r="G98" s="31" t="str">
        <f>MID(UDKV,LEN(UDKV)-3,4)</f>
        <v>2023</v>
      </c>
      <c r="I98" s="41" t="s">
        <v>1323</v>
      </c>
    </row>
    <row r="99" spans="1:28" ht="15" customHeight="1" x14ac:dyDescent="0.25">
      <c r="A99" t="s">
        <v>1267</v>
      </c>
      <c r="B99" s="53" t="s">
        <v>1267</v>
      </c>
      <c r="C99" s="28" t="s">
        <v>1418</v>
      </c>
      <c r="D99" s="28" t="s">
        <v>1465</v>
      </c>
      <c r="E99" s="31">
        <v>2011</v>
      </c>
      <c r="G99" s="31" t="str">
        <f>MID(UDSP,LEN(UDSP)-4,4)</f>
        <v>2023</v>
      </c>
      <c r="I99" s="41" t="s">
        <v>1324</v>
      </c>
    </row>
    <row r="100" spans="1:28" ht="15" customHeight="1" x14ac:dyDescent="0.25">
      <c r="A100" t="s">
        <v>1268</v>
      </c>
      <c r="B100" s="53" t="s">
        <v>1268</v>
      </c>
      <c r="C100" s="28" t="s">
        <v>1419</v>
      </c>
      <c r="D100" s="28" t="s">
        <v>1466</v>
      </c>
      <c r="E100" s="31" t="s">
        <v>1301</v>
      </c>
      <c r="G100" s="31" t="str">
        <f>MID(VEUV,LEN(VEUV)-3,4)</f>
        <v>2023</v>
      </c>
      <c r="I100" s="41" t="s">
        <v>1325</v>
      </c>
    </row>
    <row r="101" spans="1:28" ht="15" customHeight="1" x14ac:dyDescent="0.25">
      <c r="A101" t="s">
        <v>1275</v>
      </c>
      <c r="B101" s="53" t="s">
        <v>1275</v>
      </c>
      <c r="C101" s="28" t="s">
        <v>1412</v>
      </c>
      <c r="D101" s="28" t="s">
        <v>1459</v>
      </c>
      <c r="E101" s="31">
        <v>1973</v>
      </c>
      <c r="G101" s="31" t="str">
        <f>MID(VNDS,LEN(VNDS)-3,4)</f>
        <v>2023</v>
      </c>
      <c r="H101" s="26" t="s">
        <v>1318</v>
      </c>
      <c r="I101" s="41" t="s">
        <v>1319</v>
      </c>
    </row>
    <row r="102" spans="1:28" ht="15" customHeight="1" x14ac:dyDescent="0.25">
      <c r="B102" s="15"/>
      <c r="C102" s="28"/>
      <c r="D102" s="28"/>
      <c r="I102" s="41"/>
    </row>
    <row r="103" spans="1:28" ht="15" customHeight="1" x14ac:dyDescent="0.25">
      <c r="B103" s="18"/>
      <c r="C103" s="28"/>
      <c r="D103" s="28"/>
      <c r="E103" s="31"/>
      <c r="I103" s="41"/>
    </row>
    <row r="104" spans="1:28" ht="15" customHeight="1" x14ac:dyDescent="0.25">
      <c r="B104" s="18"/>
      <c r="C104" s="28"/>
      <c r="D104" s="28"/>
      <c r="E104" s="31"/>
      <c r="I104" s="41"/>
    </row>
    <row r="105" spans="1:28" ht="15" customHeight="1" x14ac:dyDescent="0.25">
      <c r="B105" s="18"/>
      <c r="C105" s="28"/>
      <c r="D105" s="28"/>
      <c r="E105" s="31"/>
      <c r="I105" s="1"/>
    </row>
    <row r="106" spans="1:28" ht="15" customHeight="1" x14ac:dyDescent="0.25">
      <c r="B106" s="18"/>
      <c r="C106" s="28"/>
      <c r="D106" s="28"/>
      <c r="E106" s="31"/>
    </row>
    <row r="107" spans="1:28" ht="15" customHeight="1" x14ac:dyDescent="0.35">
      <c r="B107" s="18"/>
      <c r="C107" s="28"/>
      <c r="D107" s="28"/>
      <c r="E107" s="31"/>
      <c r="F107" s="34"/>
      <c r="J107" s="9"/>
      <c r="K107" s="9"/>
      <c r="L107" s="9"/>
      <c r="M107" s="9"/>
      <c r="N107" s="9"/>
      <c r="O107" s="9"/>
      <c r="P107" s="9"/>
      <c r="Q107" s="9"/>
      <c r="R107" s="9"/>
      <c r="S107" s="9"/>
      <c r="T107" s="9"/>
      <c r="U107" s="9"/>
      <c r="V107" s="9"/>
      <c r="W107" s="9"/>
      <c r="X107" s="9"/>
      <c r="Y107" s="9"/>
      <c r="Z107" s="9"/>
      <c r="AA107" s="9"/>
      <c r="AB107" s="9"/>
    </row>
    <row r="108" spans="1:28" ht="15" customHeight="1" x14ac:dyDescent="0.25">
      <c r="B108" s="18"/>
      <c r="C108" s="28"/>
      <c r="D108" s="28"/>
      <c r="E108" s="31"/>
    </row>
    <row r="109" spans="1:28" ht="15" customHeight="1" x14ac:dyDescent="0.25">
      <c r="B109" s="18"/>
      <c r="C109" s="28"/>
      <c r="D109" s="28"/>
      <c r="E109" s="31"/>
    </row>
    <row r="110" spans="1:28" ht="15" customHeight="1" x14ac:dyDescent="0.25">
      <c r="B110" s="18"/>
      <c r="C110" s="28"/>
      <c r="D110" s="28"/>
      <c r="E110" s="31"/>
    </row>
    <row r="111" spans="1:28" ht="15" customHeight="1" x14ac:dyDescent="0.25">
      <c r="B111" s="18"/>
      <c r="C111" s="28"/>
      <c r="D111" s="28"/>
      <c r="E111" s="31"/>
    </row>
    <row r="112" spans="1:28" ht="15" customHeight="1" x14ac:dyDescent="0.25">
      <c r="B112" s="18"/>
      <c r="C112" s="28"/>
      <c r="D112" s="28"/>
      <c r="E112" s="31"/>
    </row>
    <row r="113" spans="2:7" ht="15" customHeight="1" x14ac:dyDescent="0.25">
      <c r="B113" s="18"/>
      <c r="C113" s="28"/>
      <c r="D113" s="28"/>
      <c r="E113" s="31"/>
    </row>
    <row r="114" spans="2:7" ht="15" customHeight="1" x14ac:dyDescent="0.25">
      <c r="B114" s="18"/>
      <c r="C114" s="28"/>
      <c r="D114" s="28"/>
      <c r="E114" s="31"/>
      <c r="G114" s="31"/>
    </row>
    <row r="115" spans="2:7" ht="15" customHeight="1" x14ac:dyDescent="0.25">
      <c r="B115" s="18"/>
      <c r="C115" s="28"/>
      <c r="D115" s="28"/>
      <c r="E115" s="31"/>
    </row>
    <row r="116" spans="2:7" ht="15" customHeight="1" x14ac:dyDescent="0.25"/>
    <row r="117" spans="2:7" ht="15" customHeight="1" x14ac:dyDescent="0.25"/>
    <row r="118" spans="2:7" ht="15" customHeight="1" x14ac:dyDescent="0.25"/>
    <row r="119" spans="2:7" ht="15" customHeight="1" x14ac:dyDescent="0.25"/>
    <row r="120" spans="2:7" ht="15" customHeight="1" x14ac:dyDescent="0.25"/>
    <row r="121" spans="2:7" ht="15" customHeight="1" x14ac:dyDescent="0.25"/>
    <row r="122" spans="2:7" ht="15" customHeight="1" x14ac:dyDescent="0.25"/>
    <row r="123" spans="2:7" ht="15" customHeight="1" x14ac:dyDescent="0.25"/>
    <row r="124" spans="2:7" ht="15" customHeight="1" x14ac:dyDescent="0.25"/>
    <row r="125" spans="2:7" ht="15" customHeight="1" x14ac:dyDescent="0.25"/>
    <row r="126" spans="2:7" ht="15" customHeight="1" x14ac:dyDescent="0.25"/>
    <row r="127" spans="2:7" ht="15" customHeight="1" x14ac:dyDescent="0.25"/>
    <row r="128" spans="2:7" ht="15" customHeight="1" x14ac:dyDescent="0.25"/>
    <row r="129" ht="15" customHeight="1" x14ac:dyDescent="0.25"/>
    <row r="130" ht="15" customHeight="1" x14ac:dyDescent="0.25"/>
    <row r="131" ht="15" customHeight="1" x14ac:dyDescent="0.25"/>
  </sheetData>
  <sortState xmlns:xlrd2="http://schemas.microsoft.com/office/spreadsheetml/2017/richdata2" ref="B5:AB112">
    <sortCondition ref="B5"/>
  </sortState>
  <hyperlinks>
    <hyperlink ref="B5" location="ADOP" display="ADOP" xr:uid="{00000000-0004-0000-0000-000000000000}"/>
    <hyperlink ref="B27" location="DOD" display="DOD" xr:uid="{00000000-0004-0000-0000-000001000000}"/>
    <hyperlink ref="B35" location="FAFA" display="FAFA" xr:uid="{00000000-0004-0000-0000-000002000000}"/>
    <hyperlink ref="B38" location="FAIN" display="FAIN" xr:uid="{00000000-0004-0000-0000-000003000000}"/>
    <hyperlink ref="B36" location="FAHU" display="FAHU" xr:uid="{00000000-0004-0000-0000-000004000000}"/>
    <hyperlink ref="B42" location="HUST" display="HUST" xr:uid="{00000000-0004-0000-0000-000005000000}"/>
    <hyperlink ref="B40" location="FOB" display="FOB" xr:uid="{00000000-0004-0000-0000-000006000000}"/>
    <hyperlink ref="B37" location="FAIK" display="FAIK" xr:uid="{00000000-0004-0000-0000-000007000000}"/>
    <hyperlink ref="B41" location="FTDB" display="FTDB" xr:uid="{00000000-0004-0000-0000-000008000000}"/>
    <hyperlink ref="B47" location="IEPE" display="IEPE" xr:uid="{00000000-0004-0000-0000-000009000000}"/>
    <hyperlink ref="B101" location="VNDS" display="VNDS" xr:uid="{00000000-0004-0000-0000-00000A000000}"/>
    <hyperlink ref="B57" location="LMDB" display="LMDB" xr:uid="{00000000-0004-0000-0000-00000B000000}"/>
    <hyperlink ref="B14" location="BEF" display="BEF" xr:uid="{00000000-0004-0000-0000-00000C000000}"/>
    <hyperlink ref="B39" location="FAM" display="FAM" xr:uid="{00000000-0004-0000-0000-00000D000000}"/>
    <hyperlink ref="B91" location="UDDA" display="UDDA" xr:uid="{00000000-0004-0000-0000-000012000000}"/>
    <hyperlink ref="B95" location="UDFK" display="UDFK" xr:uid="{00000000-0004-0000-0000-000013000000}"/>
    <hyperlink ref="B96" location="UDG" display="UDG" xr:uid="{00000000-0004-0000-0000-000014000000}"/>
    <hyperlink ref="B97" location="UDGK" display="UDGK" xr:uid="{00000000-0004-0000-0000-000015000000}"/>
    <hyperlink ref="B98" location="UDKV" display="UDKV" xr:uid="{00000000-0004-0000-0000-000016000000}"/>
    <hyperlink ref="B99" location="UDSP" display="UDSP" xr:uid="{00000000-0004-0000-0000-000017000000}"/>
    <hyperlink ref="B100" location="VEUV" display="VEUV" xr:uid="{00000000-0004-0000-0000-000018000000}"/>
    <hyperlink ref="B21" location="BUA" display="BUA" xr:uid="{00000000-0004-0000-0000-000019000000}"/>
    <hyperlink ref="B24" location="BUFO" display="BUFO" xr:uid="{00000000-0004-0000-0000-00001A000000}"/>
    <hyperlink ref="B25" location="DAGI" display="DAGI" xr:uid="{00000000-0004-0000-0000-00001B000000}"/>
    <hyperlink ref="B50" location="KRAF" display="KRAF" xr:uid="{00000000-0004-0000-0000-00001C000000}"/>
    <hyperlink ref="B51" location="KRAN" display="KRAN" xr:uid="{00000000-0004-0000-0000-00001D000000}"/>
    <hyperlink ref="B52" location="KRIN" display="KRIN" xr:uid="{00000000-0004-0000-0000-00001E000000}"/>
    <hyperlink ref="B53" location="KRKO" display="KRKO" xr:uid="{00000000-0004-0000-0000-00001F000000}"/>
    <hyperlink ref="B55" location="KROF" display="KROF" xr:uid="{00000000-0004-0000-0000-000020000000}"/>
    <hyperlink ref="B56" location="KRSI" display="KRSI" xr:uid="{00000000-0004-0000-0000-000021000000}"/>
    <hyperlink ref="B20" location="BOL" display="BOL" xr:uid="{00000000-0004-0000-0000-000022000000}"/>
    <hyperlink ref="B32" location="EJER" display="EJER" xr:uid="{00000000-0004-0000-0000-000023000000}"/>
    <hyperlink ref="B33" location="EJSA" display="EJSA" xr:uid="{00000000-0004-0000-0000-000024000000}"/>
    <hyperlink ref="B34" location="EJVK" display="EJVK" xr:uid="{00000000-0004-0000-0000-000025000000}"/>
    <hyperlink ref="B30" location="DREAM" display="DREAM" xr:uid="{00000000-0004-0000-0000-000027000000}"/>
    <hyperlink ref="B73" location="LPRDIAG" display="LPR_DIAG" xr:uid="{00000000-0004-0000-0000-000028000000}"/>
    <hyperlink ref="B74" location="LPRDRG_S" display="LPRDRG_S" xr:uid="{00000000-0004-0000-0000-000029000000}"/>
    <hyperlink ref="B45" location="IDAS" display="IDAS" xr:uid="{00000000-0004-0000-0000-00002A000000}"/>
    <hyperlink ref="B46" location="IDFI" display="IDFI" xr:uid="{00000000-0004-0000-0000-00002B000000}"/>
    <hyperlink ref="B6" location="AKM" display="AKM" xr:uid="{00000000-0004-0000-0000-00002C000000}"/>
    <hyperlink ref="B43" location="IDAN" display="IDAN" xr:uid="{00000000-0004-0000-0000-00002D000000}"/>
    <hyperlink ref="B44" location="IDAP" display="IDAP" xr:uid="{00000000-0004-0000-0000-00002E000000}"/>
    <hyperlink ref="B58" location="LON" display="LON" xr:uid="{00000000-0004-0000-0000-000030000000}"/>
    <hyperlink ref="B7" location="AMFO" display="AMFO" xr:uid="{00000000-0004-0000-0000-000032000000}"/>
    <hyperlink ref="B31" location="DUR" display="DUR" xr:uid="{00000000-0004-0000-0000-000034000000}"/>
    <hyperlink ref="B78" location="OF" display="OF" xr:uid="{00000000-0004-0000-0000-000035000000}"/>
    <hyperlink ref="B86" location="SGDP" display="SGDP" xr:uid="{00000000-0004-0000-0000-000036000000}"/>
    <hyperlink ref="I5" r:id="rId1" xr:uid="{00000000-0004-0000-0000-000037000000}"/>
    <hyperlink ref="I35" r:id="rId2" xr:uid="{00000000-0004-0000-0000-000038000000}"/>
    <hyperlink ref="I36" r:id="rId3" xr:uid="{00000000-0004-0000-0000-000039000000}"/>
    <hyperlink ref="I38" r:id="rId4" xr:uid="{00000000-0004-0000-0000-00003A000000}"/>
    <hyperlink ref="I47" r:id="rId5" xr:uid="{00000000-0004-0000-0000-00003B000000}"/>
    <hyperlink ref="I101" r:id="rId6" xr:uid="{00000000-0004-0000-0000-00003C000000}"/>
    <hyperlink ref="I91" r:id="rId7" xr:uid="{00000000-0004-0000-0000-000041000000}"/>
    <hyperlink ref="I97" r:id="rId8" xr:uid="{00000000-0004-0000-0000-000042000000}"/>
    <hyperlink ref="I98" r:id="rId9" xr:uid="{00000000-0004-0000-0000-000043000000}"/>
    <hyperlink ref="I99" r:id="rId10" xr:uid="{00000000-0004-0000-0000-000044000000}"/>
    <hyperlink ref="I100" r:id="rId11" xr:uid="{00000000-0004-0000-0000-000045000000}"/>
    <hyperlink ref="I25" r:id="rId12" xr:uid="{00000000-0004-0000-0000-000046000000}"/>
    <hyperlink ref="I6" r:id="rId13" xr:uid="{00000000-0004-0000-0000-000047000000}"/>
    <hyperlink ref="I85" r:id="rId14" xr:uid="{00000000-0004-0000-0000-000048000000}"/>
    <hyperlink ref="B28" location="DODSAARS" display="DODSAARS" xr:uid="{00000000-0004-0000-0000-000049000000}"/>
    <hyperlink ref="B29" location="DODSAASG" display="DODSAASG" xr:uid="{00000000-0004-0000-0000-00004A000000}"/>
    <hyperlink ref="B10" location="BBRB" display="BBRB" xr:uid="{00000000-0004-0000-0000-00004B000000}"/>
    <hyperlink ref="B12" location="BBRE" display="BBRE" xr:uid="{00000000-0004-0000-0000-00004C000000}"/>
    <hyperlink ref="B72" location="LPRBES" display="LPR_BES" xr:uid="{00000000-0004-0000-0000-00004D000000}"/>
    <hyperlink ref="B80" location="LPSYDIAG" display="LPSYDIAG" xr:uid="{00000000-0004-0000-0000-00004E000000}"/>
    <hyperlink ref="B79" location="PSYK_ADM" display="PSYK_ADM" xr:uid="{00000000-0004-0000-0000-00004F000000}"/>
    <hyperlink ref="B88" location="SSSY" display="SSSY" xr:uid="{00000000-0004-0000-0000-000050000000}"/>
    <hyperlink ref="B89" location="SYSI" display="SYSI" xr:uid="{00000000-0004-0000-0000-000051000000}"/>
    <hyperlink ref="B87" location="SSKO" display="SSKO" xr:uid="{00000000-0004-0000-0000-000052000000}"/>
    <hyperlink ref="B90" location="SYST" display="SYST" xr:uid="{00000000-0004-0000-0000-000053000000}"/>
    <hyperlink ref="B49" location="KOTRE" display="KOTRE" xr:uid="{00000000-0004-0000-0000-000055000000}"/>
    <hyperlink ref="B48" location="IND" display="IND" xr:uid="{00000000-0004-0000-0000-000056000000}"/>
    <hyperlink ref="I49" r:id="rId15" xr:uid="{00000000-0004-0000-0000-000058000000}"/>
    <hyperlink ref="I7" r:id="rId16" xr:uid="{00000000-0004-0000-0000-00005A000000}"/>
    <hyperlink ref="I31" r:id="rId17" xr:uid="{00000000-0004-0000-0000-00005B000000}"/>
    <hyperlink ref="I34" r:id="rId18" xr:uid="{00000000-0004-0000-0000-00005C000000}"/>
    <hyperlink ref="I33" r:id="rId19" xr:uid="{00000000-0004-0000-0000-00005D000000}"/>
    <hyperlink ref="I32" r:id="rId20" xr:uid="{00000000-0004-0000-0000-00005E000000}"/>
    <hyperlink ref="I12" r:id="rId21" xr:uid="{00000000-0004-0000-0000-00005F000000}"/>
    <hyperlink ref="I10" r:id="rId22" xr:uid="{00000000-0004-0000-0000-000060000000}"/>
    <hyperlink ref="I56" r:id="rId23" xr:uid="{00000000-0004-0000-0000-000061000000}"/>
    <hyperlink ref="I55" r:id="rId24" xr:uid="{00000000-0004-0000-0000-000062000000}"/>
    <hyperlink ref="I53" r:id="rId25" xr:uid="{00000000-0004-0000-0000-000063000000}"/>
    <hyperlink ref="I51" r:id="rId26" xr:uid="{00000000-0004-0000-0000-000064000000}"/>
    <hyperlink ref="I86" r:id="rId27" xr:uid="{00000000-0004-0000-0000-000065000000}"/>
    <hyperlink ref="I90" r:id="rId28" xr:uid="{00000000-0004-0000-0000-000066000000}"/>
    <hyperlink ref="I89" r:id="rId29" xr:uid="{00000000-0004-0000-0000-000067000000}"/>
    <hyperlink ref="I88" r:id="rId30" xr:uid="{00000000-0004-0000-0000-000068000000}"/>
    <hyperlink ref="I87" r:id="rId31" xr:uid="{00000000-0004-0000-0000-000069000000}"/>
    <hyperlink ref="I78" r:id="rId32" xr:uid="{00000000-0004-0000-0000-00006A000000}"/>
    <hyperlink ref="I46" r:id="rId33" xr:uid="{00000000-0004-0000-0000-00006B000000}"/>
    <hyperlink ref="I48" r:id="rId34" xr:uid="{00000000-0004-0000-0000-00006C000000}"/>
    <hyperlink ref="B85" location="RAS" display="RAS" xr:uid="{00000000-0004-0000-0000-00006D000000}"/>
    <hyperlink ref="I37" r:id="rId35" xr:uid="{00000000-0004-0000-0000-00006E000000}"/>
    <hyperlink ref="J37" r:id="rId36" xr:uid="{00000000-0004-0000-0000-00006F000000}"/>
    <hyperlink ref="B8" location="BARNFORA" display="BARNFORA" xr:uid="{00000000-0004-0000-0000-000070000000}"/>
    <hyperlink ref="B71" location="LPRADM" display="LPR_ADM" xr:uid="{00000000-0004-0000-0000-000071000000}"/>
    <hyperlink ref="B76" location="LPRSKSOP" display="LPR_SKSOPR" xr:uid="{00000000-0004-0000-0000-000072000000}"/>
    <hyperlink ref="B22:B23" location="BUA" display="BUA" xr:uid="{00000000-0004-0000-0000-000073000000}"/>
    <hyperlink ref="B22" location="BUAH" display="BUAH" xr:uid="{00000000-0004-0000-0000-000074000000}"/>
    <hyperlink ref="B23" location="BUAS" display="BUAS" xr:uid="{00000000-0004-0000-0000-000075000000}"/>
    <hyperlink ref="I71" r:id="rId37" xr:uid="{00000000-0004-0000-0000-000076000000}"/>
    <hyperlink ref="I73" r:id="rId38" xr:uid="{00000000-0004-0000-0000-000077000000}"/>
    <hyperlink ref="B54" location="KRMS" display="KRMS" xr:uid="{00000000-0004-0000-0000-000078000000}"/>
    <hyperlink ref="I20" r:id="rId39" xr:uid="{00000000-0004-0000-0000-000079000000}"/>
    <hyperlink ref="I14" r:id="rId40" xr:uid="{00000000-0004-0000-0000-00007A000000}"/>
    <hyperlink ref="I96" r:id="rId41" xr:uid="{00000000-0004-0000-0000-00007B000000}"/>
    <hyperlink ref="I95" r:id="rId42" xr:uid="{00000000-0004-0000-0000-00007C000000}"/>
    <hyperlink ref="I80" r:id="rId43" xr:uid="{00000000-0004-0000-0000-00007D000000}"/>
    <hyperlink ref="I79" r:id="rId44" xr:uid="{00000000-0004-0000-0000-00007E000000}"/>
    <hyperlink ref="I76" r:id="rId45" xr:uid="{00000000-0004-0000-0000-00007F000000}"/>
    <hyperlink ref="I72" r:id="rId46" xr:uid="{00000000-0004-0000-0000-000080000000}"/>
    <hyperlink ref="I58" r:id="rId47" xr:uid="{00000000-0004-0000-0000-000081000000}"/>
    <hyperlink ref="I57" r:id="rId48" xr:uid="{00000000-0004-0000-0000-000082000000}"/>
    <hyperlink ref="I54" r:id="rId49" xr:uid="{00000000-0004-0000-0000-000083000000}"/>
    <hyperlink ref="I52" r:id="rId50" xr:uid="{00000000-0004-0000-0000-000084000000}"/>
    <hyperlink ref="I50" r:id="rId51" xr:uid="{00000000-0004-0000-0000-000085000000}"/>
    <hyperlink ref="I22" r:id="rId52" xr:uid="{00000000-0004-0000-0000-000088000000}"/>
    <hyperlink ref="I24" r:id="rId53" xr:uid="{00000000-0004-0000-0000-000089000000}"/>
    <hyperlink ref="I27" r:id="rId54" xr:uid="{00000000-0004-0000-0000-00008A000000}"/>
    <hyperlink ref="I21" r:id="rId55" xr:uid="{00000000-0004-0000-0000-00008B000000}"/>
    <hyperlink ref="I28" r:id="rId56" xr:uid="{00000000-0004-0000-0000-00008C000000}"/>
    <hyperlink ref="I29" r:id="rId57" xr:uid="{00000000-0004-0000-0000-00008D000000}"/>
    <hyperlink ref="I30" r:id="rId58" xr:uid="{00000000-0004-0000-0000-00008E000000}"/>
    <hyperlink ref="I40" r:id="rId59" xr:uid="{00000000-0004-0000-0000-00008F000000}"/>
    <hyperlink ref="I41" r:id="rId60" xr:uid="{00000000-0004-0000-0000-000090000000}"/>
    <hyperlink ref="I43" r:id="rId61" xr:uid="{00000000-0004-0000-0000-000091000000}"/>
    <hyperlink ref="I45" r:id="rId62" xr:uid="{00000000-0004-0000-0000-000092000000}"/>
    <hyperlink ref="B92" location="UDDF" display="UDDF" xr:uid="{00000000-0004-0000-0000-000093000000}"/>
    <hyperlink ref="I92" r:id="rId63" xr:uid="{00000000-0004-0000-0000-000094000000}"/>
    <hyperlink ref="B19" location="BOERNSB" display="BOERNSB" xr:uid="{00000000-0004-0000-0000-000095000000}"/>
    <hyperlink ref="B18" location="BOERNFB" display="BOERNFB" xr:uid="{00000000-0004-0000-0000-000096000000}"/>
    <hyperlink ref="B26" location="DAR" display="DAR" xr:uid="{00000000-0004-0000-0000-000097000000}"/>
    <hyperlink ref="B15" location="BEFADR" display="BEFADR" xr:uid="{00000000-0004-0000-0000-000098000000}"/>
    <hyperlink ref="B16" location="BEFBOP" display="BEFBOP" xr:uid="{00000000-0004-0000-0000-000099000000}"/>
    <hyperlink ref="B82" location="PSYK_PSYKIO" display="PSYK_PSYKIO" xr:uid="{00000000-0004-0000-0000-00009A000000}"/>
    <hyperlink ref="B81" location="PSYK_PERS" display="PSYK_DIAG" xr:uid="{00000000-0004-0000-0000-00009B000000}"/>
    <hyperlink ref="I23" r:id="rId64" xr:uid="{00000000-0004-0000-0000-00009C000000}"/>
    <hyperlink ref="I15" r:id="rId65" display="https://www.dst.dk/extranet/ForskningVariabellister/BEFADR - Adresseregister.html" xr:uid="{00000000-0004-0000-0000-00009D000000}"/>
    <hyperlink ref="I16" r:id="rId66" display="https://www.dst.dk/extranet/ForskningVariabellister/BEFBOP - Bop%C3%A6ls%C3%A6ndringer.html" xr:uid="{00000000-0004-0000-0000-00009E000000}"/>
    <hyperlink ref="I18" r:id="rId67" display="https://www.dst.dk/extranet/ForskningVariabellister/BOERNFB - B%C3%B8rnepasning 0-5 %C3%A5rige (Indskrevne B%C3%B8rn).html" xr:uid="{00000000-0004-0000-0000-00009F000000}"/>
    <hyperlink ref="I19" r:id="rId68" display="https://www.dst.dk/extranet/ForskningVariabellister/BOERNSB - B%C3%B8rnepasning over 5 %C3%A5r (Indskrevne B%C3%B8rn).html" xr:uid="{00000000-0004-0000-0000-0000A0000000}"/>
    <hyperlink ref="I26" r:id="rId69" display="https://www.dst.dk/extranet/ForskningVariabellister/DAR - Danmarks adresseregister.html" xr:uid="{00000000-0004-0000-0000-0000A1000000}"/>
    <hyperlink ref="I44" r:id="rId70" xr:uid="{00000000-0004-0000-0000-0000A3000000}"/>
    <hyperlink ref="I81" r:id="rId71" xr:uid="{00000000-0004-0000-0000-0000A4000000}"/>
    <hyperlink ref="I82" r:id="rId72" display="https://www.dst.dk/extranet/ForskningVariabellister/PSYK_PSYKIO - Landspatientregistret psykiatri - s%C3%A6rlige psykiatrisk oplysninger.html" xr:uid="{00000000-0004-0000-0000-0000A5000000}"/>
    <hyperlink ref="B59" location="LPR_F_DIAGNOSER" display="LPR_F_DIAGNOSER" xr:uid="{00000000-0004-0000-0000-0000A6000000}"/>
    <hyperlink ref="B60" location="LPR_F_FORLOEB" display="LPR_F_FORLOEB" xr:uid="{00000000-0004-0000-0000-0000A8000000}"/>
    <hyperlink ref="B61" location="LPR_F_HELBREDSFORLOEB" display="LPR_F_HELBREDSFORLOEB" xr:uid="{00000000-0004-0000-0000-0000A9000000}"/>
    <hyperlink ref="B62" location="LPR_F_HENVISNING_TILLAEG" display="LPR_F_HENVISNING_TILLAEG" xr:uid="{00000000-0004-0000-0000-0000AA000000}"/>
    <hyperlink ref="B63" location="LPR_F_KONTAKTER" display="LPR_F_KONTAKTER" xr:uid="{00000000-0004-0000-0000-0000AB000000}"/>
    <hyperlink ref="B65" location="LPR_F_MORBARNFORLOEB" display="LPR_F_MORBARNFORLOEB" xr:uid="{00000000-0004-0000-0000-0000AC000000}"/>
    <hyperlink ref="B67" location="LPR_F_ORGANISATIONER" display="LPR_F_ORGANISATIONER" xr:uid="{00000000-0004-0000-0000-0000AD000000}"/>
    <hyperlink ref="B68" location="LPR_F_PROCEDURER_ANDRE" display="LPR_F_PROCEDURER_ANDRE" xr:uid="{00000000-0004-0000-0000-0000AE000000}"/>
    <hyperlink ref="B69" location="LPR_F_PROCEDURER_KIRURGI" display="LPR_F_PROCEDURER_KIRURGI" xr:uid="{00000000-0004-0000-0000-0000AF000000}"/>
    <hyperlink ref="B70" location="LPR_F_RESULTATER" display="LPR_F_RESULTATER" xr:uid="{00000000-0004-0000-0000-0000B0000000}"/>
    <hyperlink ref="B9" location="BBR_ADG" display="BBR_ADG" xr:uid="{00000000-0004-0000-0000-0000B1000000}"/>
    <hyperlink ref="B11" location="BBRBYGNING" display="BBRBYGNING" xr:uid="{00000000-0004-0000-0000-0000B2000000}"/>
    <hyperlink ref="B13" location="BBRENHED" display="BBRENHED" xr:uid="{00000000-0004-0000-0000-0000B3000000}"/>
    <hyperlink ref="B93" location="All!B1680" display="UDDINST" xr:uid="{B0380257-8A25-4CA8-8C30-F9DC3B40FBB5}"/>
    <hyperlink ref="B17" location="All!B176" display="BFL" xr:uid="{A0BC8EEF-360D-48E9-8228-80F94D90900F}"/>
    <hyperlink ref="B94" location="All!B1744" display="UDDLAERER" xr:uid="{55A27056-BBB4-4A3F-A153-6CE173D55461}"/>
    <hyperlink ref="I94" r:id="rId73" xr:uid="{E752DD16-148F-4BD0-87BC-DCA551315360}"/>
    <hyperlink ref="I64" r:id="rId74" xr:uid="{D6F4DFFB-B298-48FE-8CB1-09A54F5DDDB1}"/>
    <hyperlink ref="I66" r:id="rId75" xr:uid="{53AD0F81-7C65-4953-B550-8363F7ED8279}"/>
    <hyperlink ref="B66" location="All!B1296" display="LPR_F_NYT_HELBREDSFORLOEB" xr:uid="{A0BA3979-068F-4778-85C0-247F1302331E}"/>
    <hyperlink ref="B64" location="All!B1270" display="LPR_F_KONTAKTLOKATIONER" xr:uid="{73A321DB-29D7-4DC2-8DE8-2EED5386AC14}"/>
    <hyperlink ref="I83" r:id="rId76" xr:uid="{A2ACFB03-D250-497D-BBEB-328047A108A3}"/>
    <hyperlink ref="B83" location="All!B1555" display="PSYK_SKSOPR" xr:uid="{C9E7B04A-72F4-4E11-8EB6-C5662AC1E2C6}"/>
    <hyperlink ref="B84" location="All!B1567" display="PSYK_SKSUBE" xr:uid="{6FAB0970-08AE-438E-96F4-5F0402949C70}"/>
    <hyperlink ref="I84" r:id="rId77" xr:uid="{333AB0DC-C5BC-4488-A0D9-0115AF4A360B}"/>
    <hyperlink ref="I75" r:id="rId78" xr:uid="{C6AB5ADB-5213-4820-9DA5-99824E19AD88}"/>
    <hyperlink ref="B77" location="All!B1465" display="LPR_SKSUBE" xr:uid="{BA73E0EC-E6B2-498B-B058-58AC9CFC9D34}"/>
  </hyperlinks>
  <pageMargins left="0.7" right="0.7" top="0.75" bottom="0.75" header="0.3" footer="0.3"/>
  <pageSetup paperSize="9" orientation="portrait"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140"/>
  <sheetViews>
    <sheetView zoomScale="90" zoomScaleNormal="90" workbookViewId="0">
      <pane ySplit="3" topLeftCell="A130" activePane="bottomLeft" state="frozen"/>
      <selection pane="bottomLeft" activeCell="E140" sqref="E140"/>
    </sheetView>
  </sheetViews>
  <sheetFormatPr defaultRowHeight="15" customHeight="1" x14ac:dyDescent="0.25"/>
  <cols>
    <col min="1" max="1" width="30.7109375" customWidth="1"/>
    <col min="2" max="3" width="35.7109375" style="30" customWidth="1"/>
    <col min="4" max="4" width="7.7109375" style="33" customWidth="1"/>
    <col min="5" max="5" width="7.7109375" style="35" customWidth="1"/>
    <col min="6" max="6" width="8.28515625" style="33" customWidth="1"/>
    <col min="7" max="7" width="18.28515625" style="26" customWidth="1"/>
    <col min="8" max="8" width="133.5703125" customWidth="1"/>
  </cols>
  <sheetData>
    <row r="1" spans="1:308" ht="30" customHeight="1" x14ac:dyDescent="0.35">
      <c r="A1" s="43" t="s">
        <v>1550</v>
      </c>
      <c r="B1" s="23"/>
      <c r="C1" s="23"/>
      <c r="D1" s="32"/>
      <c r="E1" s="34"/>
      <c r="F1" s="32"/>
    </row>
    <row r="2" spans="1:308" ht="30" customHeight="1" x14ac:dyDescent="0.35">
      <c r="A2" s="74" t="s">
        <v>1304</v>
      </c>
      <c r="B2" s="74"/>
      <c r="C2" s="23"/>
      <c r="D2" s="32"/>
      <c r="E2" s="34"/>
      <c r="F2" s="32"/>
    </row>
    <row r="3" spans="1:308" s="1" customFormat="1" ht="45" customHeight="1" x14ac:dyDescent="0.25">
      <c r="A3" s="22" t="s">
        <v>1305</v>
      </c>
      <c r="B3" s="24" t="s">
        <v>1343</v>
      </c>
      <c r="C3" s="12" t="s">
        <v>1342</v>
      </c>
      <c r="D3" s="11" t="s">
        <v>1306</v>
      </c>
      <c r="E3" s="37" t="s">
        <v>1552</v>
      </c>
      <c r="F3" s="11" t="s">
        <v>1307</v>
      </c>
      <c r="G3" s="25" t="s">
        <v>1308</v>
      </c>
      <c r="H3" s="12" t="s">
        <v>1547</v>
      </c>
      <c r="I3"/>
      <c r="J3"/>
      <c r="K3"/>
      <c r="L3"/>
      <c r="M3"/>
      <c r="N3"/>
      <c r="O3"/>
      <c r="P3"/>
      <c r="Q3"/>
      <c r="R3"/>
      <c r="S3"/>
      <c r="T3"/>
      <c r="U3"/>
      <c r="V3"/>
      <c r="W3"/>
      <c r="X3"/>
      <c r="Y3"/>
      <c r="Z3"/>
      <c r="AA3"/>
    </row>
    <row r="4" spans="1:308" s="1" customFormat="1" ht="15" customHeight="1" x14ac:dyDescent="0.25">
      <c r="A4" s="22"/>
      <c r="B4" s="24"/>
      <c r="C4" s="12"/>
      <c r="D4" s="11"/>
      <c r="E4" s="27"/>
      <c r="F4" s="11"/>
      <c r="G4" s="25"/>
      <c r="H4" s="12"/>
      <c r="I4"/>
      <c r="J4"/>
      <c r="K4"/>
      <c r="L4"/>
      <c r="M4"/>
      <c r="N4"/>
      <c r="O4"/>
      <c r="P4"/>
      <c r="Q4"/>
      <c r="R4"/>
      <c r="S4"/>
      <c r="T4"/>
      <c r="U4"/>
      <c r="V4"/>
      <c r="W4"/>
      <c r="X4"/>
      <c r="Y4"/>
      <c r="Z4"/>
      <c r="AA4"/>
    </row>
    <row r="5" spans="1:308" s="16" customFormat="1" ht="15" customHeight="1" x14ac:dyDescent="0.35">
      <c r="A5" s="13" t="s">
        <v>1309</v>
      </c>
      <c r="B5" s="29"/>
      <c r="C5" s="30"/>
      <c r="D5" s="33"/>
      <c r="E5" s="35"/>
      <c r="F5" s="33"/>
      <c r="G5" s="26"/>
      <c r="H5"/>
      <c r="I5"/>
      <c r="J5"/>
      <c r="K5"/>
      <c r="L5"/>
      <c r="M5"/>
      <c r="N5"/>
      <c r="O5"/>
      <c r="P5"/>
      <c r="Q5"/>
      <c r="R5"/>
      <c r="S5"/>
      <c r="T5"/>
      <c r="U5"/>
      <c r="V5"/>
      <c r="W5"/>
      <c r="X5"/>
      <c r="Y5"/>
      <c r="Z5"/>
      <c r="AA5"/>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row>
    <row r="6" spans="1:308" s="16" customFormat="1" ht="15" customHeight="1" x14ac:dyDescent="0.35">
      <c r="A6" s="57" t="s">
        <v>1227</v>
      </c>
      <c r="B6" s="28" t="s">
        <v>1402</v>
      </c>
      <c r="C6" s="28" t="s">
        <v>1449</v>
      </c>
      <c r="D6" s="31">
        <v>1988</v>
      </c>
      <c r="E6" s="31" t="str">
        <f>F6</f>
        <v>2009</v>
      </c>
      <c r="F6" s="31" t="str">
        <f>MID(ADOP,LEN(ADOP)-4,4)</f>
        <v>2009</v>
      </c>
      <c r="G6" s="26"/>
      <c r="H6" s="41" t="s">
        <v>1310</v>
      </c>
      <c r="I6"/>
      <c r="J6"/>
      <c r="K6"/>
      <c r="L6"/>
      <c r="M6"/>
      <c r="N6"/>
      <c r="O6"/>
      <c r="P6"/>
      <c r="Q6"/>
      <c r="R6"/>
      <c r="S6"/>
      <c r="T6"/>
      <c r="U6"/>
      <c r="V6"/>
      <c r="W6"/>
      <c r="X6"/>
      <c r="Y6"/>
      <c r="Z6"/>
      <c r="AA6"/>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row>
    <row r="7" spans="1:308" s="16" customFormat="1" ht="15" customHeight="1" x14ac:dyDescent="0.35">
      <c r="A7" s="57" t="s">
        <v>2114</v>
      </c>
      <c r="B7" s="28" t="s">
        <v>2123</v>
      </c>
      <c r="C7" s="28" t="s">
        <v>2124</v>
      </c>
      <c r="D7" s="31">
        <v>1974</v>
      </c>
      <c r="E7" s="35"/>
      <c r="F7" s="31" t="str">
        <f>MID(BARNFORA,LEN(BARNFORA)-3,4)</f>
        <v>2016</v>
      </c>
      <c r="G7" s="26"/>
      <c r="H7" s="26"/>
      <c r="I7"/>
      <c r="J7"/>
      <c r="K7"/>
      <c r="L7"/>
      <c r="M7"/>
      <c r="N7"/>
      <c r="O7"/>
      <c r="P7"/>
      <c r="Q7"/>
      <c r="R7"/>
      <c r="S7"/>
      <c r="T7"/>
      <c r="U7"/>
      <c r="V7"/>
      <c r="W7"/>
      <c r="X7"/>
      <c r="Y7"/>
      <c r="Z7"/>
      <c r="AA7"/>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row>
    <row r="8" spans="1:308" s="16" customFormat="1" ht="15" customHeight="1" x14ac:dyDescent="0.35">
      <c r="A8" s="59" t="s">
        <v>1229</v>
      </c>
      <c r="B8" s="28" t="s">
        <v>1403</v>
      </c>
      <c r="C8" s="28" t="s">
        <v>1450</v>
      </c>
      <c r="D8" s="31">
        <v>1985</v>
      </c>
      <c r="E8" s="31"/>
      <c r="F8" s="31" t="str">
        <f>MID(BEF,LEN(BEF)-4,4)</f>
        <v>2023</v>
      </c>
      <c r="G8" s="26"/>
      <c r="H8" s="41" t="s">
        <v>2699</v>
      </c>
      <c r="I8"/>
      <c r="J8"/>
      <c r="K8"/>
      <c r="L8"/>
      <c r="M8"/>
      <c r="N8"/>
      <c r="O8"/>
      <c r="P8"/>
      <c r="Q8"/>
      <c r="R8"/>
      <c r="S8"/>
      <c r="T8"/>
      <c r="U8"/>
      <c r="V8"/>
      <c r="W8"/>
      <c r="X8"/>
      <c r="Y8"/>
      <c r="Z8"/>
      <c r="AA8"/>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row>
    <row r="9" spans="1:308" s="16" customFormat="1" ht="15" customHeight="1" x14ac:dyDescent="0.35">
      <c r="A9" s="57" t="s">
        <v>2864</v>
      </c>
      <c r="B9" s="28" t="s">
        <v>2908</v>
      </c>
      <c r="C9" s="28" t="s">
        <v>2910</v>
      </c>
      <c r="D9" s="31">
        <v>2007</v>
      </c>
      <c r="E9" s="31"/>
      <c r="F9" s="31" t="str">
        <f>MID(BEFADR,LEN(BEFADR)-3,4)</f>
        <v>2023</v>
      </c>
      <c r="G9" s="26"/>
      <c r="H9" s="14" t="s">
        <v>2912</v>
      </c>
      <c r="I9"/>
      <c r="J9"/>
      <c r="K9"/>
      <c r="L9"/>
      <c r="M9"/>
      <c r="N9"/>
      <c r="O9"/>
      <c r="P9"/>
      <c r="Q9"/>
      <c r="R9"/>
      <c r="S9"/>
      <c r="T9"/>
      <c r="U9"/>
      <c r="V9"/>
      <c r="W9"/>
      <c r="X9"/>
      <c r="Y9"/>
      <c r="Z9"/>
      <c r="AA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row>
    <row r="10" spans="1:308" s="16" customFormat="1" ht="15" customHeight="1" x14ac:dyDescent="0.35">
      <c r="A10" s="57" t="s">
        <v>2865</v>
      </c>
      <c r="B10" s="28" t="s">
        <v>2909</v>
      </c>
      <c r="C10" s="28" t="s">
        <v>2911</v>
      </c>
      <c r="D10" s="31">
        <v>1971</v>
      </c>
      <c r="E10" s="31"/>
      <c r="F10" s="31" t="str">
        <f>MID(BEFBOP,LEN(BEFBOP)-3,4)</f>
        <v>2023</v>
      </c>
      <c r="G10" s="26"/>
      <c r="H10" s="41" t="s">
        <v>2913</v>
      </c>
      <c r="I10"/>
      <c r="J10"/>
      <c r="K10"/>
      <c r="L10"/>
      <c r="M10"/>
      <c r="N10"/>
      <c r="O10"/>
      <c r="P10"/>
      <c r="Q10"/>
      <c r="R10"/>
      <c r="S10"/>
      <c r="T10"/>
      <c r="U10"/>
      <c r="V10"/>
      <c r="W10"/>
      <c r="X10"/>
      <c r="Y10"/>
      <c r="Z10"/>
      <c r="AA10"/>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row>
    <row r="11" spans="1:308" s="16" customFormat="1" ht="15" customHeight="1" x14ac:dyDescent="0.35">
      <c r="A11" s="57" t="s">
        <v>2878</v>
      </c>
      <c r="B11" s="28" t="s">
        <v>2905</v>
      </c>
      <c r="C11" s="28" t="s">
        <v>2906</v>
      </c>
      <c r="D11" s="31">
        <v>2017</v>
      </c>
      <c r="E11" s="35"/>
      <c r="F11" s="31" t="str">
        <f>MID(DAR,LEN(DAR)-4,4)</f>
        <v>R202</v>
      </c>
      <c r="G11" s="26"/>
      <c r="H11" s="41" t="s">
        <v>2907</v>
      </c>
      <c r="I11"/>
      <c r="J11"/>
      <c r="K11"/>
      <c r="L11"/>
      <c r="M11"/>
      <c r="N11"/>
      <c r="O11"/>
      <c r="P11"/>
      <c r="Q11"/>
      <c r="R11"/>
      <c r="S11"/>
      <c r="T11"/>
      <c r="U11"/>
      <c r="V11"/>
      <c r="W11"/>
      <c r="X11"/>
      <c r="Y11"/>
      <c r="Z11"/>
      <c r="AA11"/>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row>
    <row r="12" spans="1:308" s="16" customFormat="1" ht="15" customHeight="1" x14ac:dyDescent="0.35">
      <c r="A12" s="57" t="s">
        <v>1232</v>
      </c>
      <c r="B12" s="28" t="s">
        <v>1404</v>
      </c>
      <c r="C12" s="28" t="s">
        <v>1451</v>
      </c>
      <c r="D12" s="31">
        <v>1970</v>
      </c>
      <c r="E12" s="31"/>
      <c r="F12" s="31" t="str">
        <f>MID(DOD,LEN(DOD)-3,4)</f>
        <v>2023</v>
      </c>
      <c r="G12" s="26"/>
      <c r="H12" s="41" t="s">
        <v>2703</v>
      </c>
      <c r="I12"/>
      <c r="J12"/>
      <c r="K12"/>
      <c r="L12"/>
      <c r="M12"/>
      <c r="N12"/>
      <c r="O12"/>
      <c r="P12"/>
      <c r="Q12"/>
      <c r="R12"/>
      <c r="S12"/>
      <c r="T12"/>
      <c r="U12"/>
      <c r="V12"/>
      <c r="W12"/>
      <c r="X12"/>
      <c r="Y12"/>
      <c r="Z12"/>
      <c r="AA12"/>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row>
    <row r="13" spans="1:308" s="16" customFormat="1" ht="15" customHeight="1" x14ac:dyDescent="0.35">
      <c r="A13" s="57" t="s">
        <v>1276</v>
      </c>
      <c r="B13" s="28" t="s">
        <v>1500</v>
      </c>
      <c r="C13" s="28" t="s">
        <v>1499</v>
      </c>
      <c r="D13" s="31">
        <v>1970</v>
      </c>
      <c r="E13" s="31" t="str">
        <f>F13</f>
        <v>2001</v>
      </c>
      <c r="F13" s="31" t="str">
        <f>MID(DODSAARS,LEN(DODSAARS)-3,4)</f>
        <v>2001</v>
      </c>
      <c r="G13" s="26"/>
      <c r="H13" s="41" t="s">
        <v>2704</v>
      </c>
      <c r="I13"/>
      <c r="J13"/>
      <c r="K13"/>
      <c r="L13"/>
      <c r="M13"/>
      <c r="N13"/>
      <c r="O13"/>
      <c r="P13"/>
      <c r="Q13"/>
      <c r="R13"/>
      <c r="S13"/>
      <c r="T13"/>
      <c r="U13"/>
      <c r="V13"/>
      <c r="W13"/>
      <c r="X13"/>
      <c r="Y13"/>
      <c r="Z13"/>
      <c r="AA13"/>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row>
    <row r="14" spans="1:308" s="16" customFormat="1" ht="15" customHeight="1" x14ac:dyDescent="0.35">
      <c r="A14" s="57" t="s">
        <v>1277</v>
      </c>
      <c r="B14" s="28" t="s">
        <v>1501</v>
      </c>
      <c r="C14" s="28" t="s">
        <v>1499</v>
      </c>
      <c r="D14" s="31">
        <v>2002</v>
      </c>
      <c r="E14" s="31"/>
      <c r="F14" s="31" t="str">
        <f>MID(DODSAASG,LEN(DODSAASG)-3,4)</f>
        <v>2022</v>
      </c>
      <c r="G14" s="26"/>
      <c r="H14" s="41" t="s">
        <v>2695</v>
      </c>
      <c r="I14"/>
      <c r="J14"/>
      <c r="K14"/>
      <c r="L14"/>
      <c r="M14"/>
      <c r="N14"/>
      <c r="O14"/>
      <c r="P14"/>
      <c r="Q14"/>
      <c r="R14"/>
      <c r="S14"/>
      <c r="T14"/>
      <c r="U14"/>
      <c r="V14"/>
      <c r="W14"/>
      <c r="X14"/>
      <c r="Y14"/>
      <c r="Z14"/>
      <c r="AA14"/>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row>
    <row r="15" spans="1:308" s="16" customFormat="1" ht="15" customHeight="1" x14ac:dyDescent="0.35">
      <c r="A15" s="57" t="s">
        <v>1237</v>
      </c>
      <c r="B15" s="28" t="s">
        <v>1405</v>
      </c>
      <c r="C15" s="28" t="s">
        <v>1452</v>
      </c>
      <c r="D15" s="31">
        <v>1980</v>
      </c>
      <c r="E15" s="35" t="str">
        <f>F15</f>
        <v>2007</v>
      </c>
      <c r="F15" s="31" t="str">
        <f>MID(FAFA,LEN(FAFA)-4,4)</f>
        <v>2007</v>
      </c>
      <c r="G15" s="26"/>
      <c r="H15" s="41" t="s">
        <v>1311</v>
      </c>
      <c r="I15"/>
      <c r="J15"/>
      <c r="K15"/>
      <c r="L15"/>
      <c r="M15"/>
      <c r="N15"/>
      <c r="O15"/>
      <c r="P15"/>
      <c r="Q15"/>
      <c r="R15"/>
      <c r="S15"/>
      <c r="T15"/>
      <c r="U15"/>
      <c r="V15"/>
      <c r="W15"/>
      <c r="X15"/>
      <c r="Y15"/>
      <c r="Z15"/>
      <c r="AA15"/>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row>
    <row r="16" spans="1:308" s="16" customFormat="1" ht="15" customHeight="1" x14ac:dyDescent="0.35">
      <c r="A16" s="57" t="s">
        <v>1238</v>
      </c>
      <c r="B16" s="28" t="s">
        <v>1406</v>
      </c>
      <c r="C16" s="28" t="s">
        <v>1453</v>
      </c>
      <c r="D16" s="31">
        <v>1980</v>
      </c>
      <c r="E16" s="35" t="str">
        <f>F16</f>
        <v>2007</v>
      </c>
      <c r="F16" s="31" t="str">
        <f>MID(FAHU,LEN(FAHU)-4,4)</f>
        <v>2007</v>
      </c>
      <c r="G16" s="26" t="s">
        <v>1508</v>
      </c>
      <c r="H16" s="41" t="s">
        <v>1312</v>
      </c>
      <c r="I16"/>
      <c r="J16"/>
      <c r="K16"/>
      <c r="L16"/>
      <c r="M16"/>
      <c r="N16"/>
      <c r="O16"/>
      <c r="P16"/>
      <c r="Q16"/>
      <c r="R16"/>
      <c r="S16"/>
      <c r="T16"/>
      <c r="U16"/>
      <c r="V16"/>
      <c r="W16"/>
      <c r="X16"/>
      <c r="Y16"/>
      <c r="Z16"/>
      <c r="AA16"/>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row>
    <row r="17" spans="1:308" s="16" customFormat="1" ht="15" customHeight="1" x14ac:dyDescent="0.35">
      <c r="A17" s="57" t="s">
        <v>1239</v>
      </c>
      <c r="B17" s="28" t="s">
        <v>1407</v>
      </c>
      <c r="C17" s="28" t="s">
        <v>1454</v>
      </c>
      <c r="D17" s="31">
        <v>1990</v>
      </c>
      <c r="E17" s="31"/>
      <c r="F17" s="31" t="str">
        <f>MID(FAIK,LEN(FAIK)-4,4)</f>
        <v>2023</v>
      </c>
      <c r="G17" s="26"/>
      <c r="H17" s="41" t="s">
        <v>1313</v>
      </c>
      <c r="I17"/>
      <c r="J17"/>
      <c r="K17"/>
      <c r="L17"/>
      <c r="M17"/>
      <c r="N17"/>
      <c r="O17"/>
      <c r="P17"/>
      <c r="Q17"/>
      <c r="R17"/>
      <c r="S17"/>
      <c r="T17"/>
      <c r="U17"/>
      <c r="V17"/>
      <c r="W17"/>
      <c r="X17"/>
      <c r="Y17"/>
      <c r="Z17"/>
      <c r="AA17"/>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row>
    <row r="18" spans="1:308" s="16" customFormat="1" ht="15" customHeight="1" x14ac:dyDescent="0.35">
      <c r="A18" s="57" t="s">
        <v>1240</v>
      </c>
      <c r="B18" s="28" t="s">
        <v>1408</v>
      </c>
      <c r="C18" s="28" t="s">
        <v>1455</v>
      </c>
      <c r="D18" s="31">
        <v>1980</v>
      </c>
      <c r="E18" s="35" t="str">
        <f>F18</f>
        <v>2007</v>
      </c>
      <c r="F18" s="31" t="str">
        <f>MID(FAIN,LEN(FAIN)-4,4)</f>
        <v>2007</v>
      </c>
      <c r="G18" s="26" t="s">
        <v>1509</v>
      </c>
      <c r="H18" s="41" t="s">
        <v>1314</v>
      </c>
      <c r="I18"/>
      <c r="J18"/>
      <c r="K18"/>
      <c r="L18"/>
      <c r="M18"/>
      <c r="N18"/>
      <c r="O18"/>
      <c r="P18"/>
      <c r="Q18"/>
      <c r="R18"/>
      <c r="S18"/>
      <c r="T18"/>
      <c r="U18"/>
      <c r="V18"/>
      <c r="W18"/>
      <c r="X18"/>
      <c r="Y18"/>
      <c r="Z18"/>
      <c r="AA18"/>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row>
    <row r="19" spans="1:308" s="16" customFormat="1" ht="15" customHeight="1" x14ac:dyDescent="0.35">
      <c r="A19" s="57" t="s">
        <v>1241</v>
      </c>
      <c r="B19" s="28" t="s">
        <v>1409</v>
      </c>
      <c r="C19" s="28" t="s">
        <v>1456</v>
      </c>
      <c r="D19" s="31">
        <v>1986</v>
      </c>
      <c r="E19" s="35"/>
      <c r="F19" s="31" t="str">
        <f>MID(FAM,LEN(FAM)-4,4)</f>
        <v>2019</v>
      </c>
      <c r="G19" s="26" t="s">
        <v>1509</v>
      </c>
      <c r="H19" s="41" t="s">
        <v>1315</v>
      </c>
      <c r="I19"/>
      <c r="J19"/>
      <c r="K19"/>
      <c r="L19"/>
      <c r="M19"/>
      <c r="N19"/>
      <c r="O19"/>
      <c r="P19"/>
      <c r="Q19"/>
      <c r="R19"/>
      <c r="S19"/>
      <c r="T19"/>
      <c r="U19"/>
      <c r="V19"/>
      <c r="W19"/>
      <c r="X19"/>
      <c r="Y19"/>
      <c r="Z19"/>
      <c r="AA1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row>
    <row r="20" spans="1:308" s="16" customFormat="1" ht="15" customHeight="1" x14ac:dyDescent="0.35">
      <c r="A20" s="57" t="s">
        <v>1242</v>
      </c>
      <c r="B20" s="28" t="s">
        <v>1502</v>
      </c>
      <c r="C20" s="28" t="s">
        <v>1503</v>
      </c>
      <c r="D20" s="31">
        <v>1970</v>
      </c>
      <c r="E20" s="31" t="str">
        <f>F20</f>
        <v>1970</v>
      </c>
      <c r="F20" s="31" t="str">
        <f>MID(FOB,LEN(FOB)-3,4)</f>
        <v>1970</v>
      </c>
      <c r="G20" s="26"/>
      <c r="H20" s="41" t="s">
        <v>2705</v>
      </c>
      <c r="I20"/>
      <c r="J20"/>
      <c r="K20"/>
      <c r="L20"/>
      <c r="M20"/>
      <c r="N20"/>
      <c r="O20"/>
      <c r="P20"/>
      <c r="Q20"/>
      <c r="R20"/>
      <c r="S20"/>
      <c r="T20"/>
      <c r="U20"/>
      <c r="V20"/>
      <c r="W20"/>
      <c r="X20"/>
      <c r="Y20"/>
      <c r="Z20"/>
      <c r="AA20"/>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row>
    <row r="21" spans="1:308" s="16" customFormat="1" ht="15" customHeight="1" x14ac:dyDescent="0.35">
      <c r="A21" s="57" t="s">
        <v>1243</v>
      </c>
      <c r="B21" s="28" t="s">
        <v>1496</v>
      </c>
      <c r="C21" s="28" t="s">
        <v>1497</v>
      </c>
      <c r="D21" s="31">
        <v>1942</v>
      </c>
      <c r="E21" s="35"/>
      <c r="F21" s="31" t="str">
        <f>MID(FTDB,LEN(FTDB)-3,4)</f>
        <v>2012</v>
      </c>
      <c r="G21" s="26" t="s">
        <v>1507</v>
      </c>
      <c r="H21" s="41" t="s">
        <v>2706</v>
      </c>
      <c r="I21"/>
      <c r="J21"/>
      <c r="K21"/>
      <c r="L21"/>
      <c r="M21"/>
      <c r="N21"/>
      <c r="O21"/>
      <c r="P21"/>
      <c r="Q21"/>
      <c r="R21"/>
      <c r="S21"/>
      <c r="T21"/>
      <c r="U21"/>
      <c r="V21"/>
      <c r="W21"/>
      <c r="X21"/>
      <c r="Y21"/>
      <c r="Z21"/>
      <c r="AA21"/>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row>
    <row r="22" spans="1:308" s="16" customFormat="1" ht="15" customHeight="1" x14ac:dyDescent="0.35">
      <c r="A22" s="57" t="s">
        <v>1244</v>
      </c>
      <c r="B22" s="28" t="s">
        <v>1410</v>
      </c>
      <c r="C22" s="28" t="s">
        <v>1457</v>
      </c>
      <c r="D22" s="31">
        <v>1986</v>
      </c>
      <c r="E22" s="35"/>
      <c r="F22" s="31" t="str">
        <f>MID(HUST,LEN(HUST)-4,4)</f>
        <v>2019</v>
      </c>
      <c r="G22" s="26"/>
      <c r="H22" s="41" t="s">
        <v>1316</v>
      </c>
      <c r="I22"/>
      <c r="J22"/>
      <c r="K22"/>
      <c r="L22"/>
      <c r="M22"/>
      <c r="N22"/>
      <c r="O22"/>
      <c r="P22"/>
      <c r="Q22"/>
      <c r="R22"/>
      <c r="S22"/>
      <c r="T22"/>
      <c r="U22"/>
      <c r="V22"/>
      <c r="W22"/>
      <c r="X22"/>
      <c r="Y22"/>
      <c r="Z22"/>
      <c r="AA22"/>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row>
    <row r="23" spans="1:308" ht="15" customHeight="1" x14ac:dyDescent="0.25">
      <c r="A23" s="57" t="s">
        <v>1249</v>
      </c>
      <c r="B23" s="28" t="s">
        <v>1411</v>
      </c>
      <c r="C23" s="28" t="s">
        <v>1458</v>
      </c>
      <c r="D23" s="31">
        <v>1980</v>
      </c>
      <c r="F23" s="31" t="str">
        <f>MID(IEPE,LEN(IEPE)-3,4)</f>
        <v>2023</v>
      </c>
      <c r="H23" s="41" t="s">
        <v>1317</v>
      </c>
    </row>
    <row r="24" spans="1:308" s="16" customFormat="1" ht="15" customHeight="1" x14ac:dyDescent="0.35">
      <c r="A24" s="57" t="s">
        <v>1275</v>
      </c>
      <c r="B24" s="28" t="s">
        <v>1412</v>
      </c>
      <c r="C24" s="28" t="s">
        <v>1459</v>
      </c>
      <c r="D24" s="31">
        <v>1973</v>
      </c>
      <c r="E24" s="35"/>
      <c r="F24" s="31" t="str">
        <f>MID(VNDS,LEN(VNDS)-3,4)</f>
        <v>2023</v>
      </c>
      <c r="G24" s="26" t="s">
        <v>1318</v>
      </c>
      <c r="H24" s="41" t="s">
        <v>1319</v>
      </c>
      <c r="I24"/>
      <c r="J24"/>
      <c r="K24"/>
      <c r="L24"/>
      <c r="M24"/>
      <c r="N24"/>
      <c r="O24"/>
      <c r="P24"/>
      <c r="Q24"/>
      <c r="R24"/>
      <c r="S24"/>
      <c r="T24"/>
      <c r="U24"/>
      <c r="V24"/>
      <c r="W24"/>
      <c r="X24"/>
      <c r="Y24"/>
      <c r="Z24"/>
      <c r="AA24"/>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row>
    <row r="25" spans="1:308" s="16" customFormat="1" ht="15" customHeight="1" x14ac:dyDescent="0.35">
      <c r="A25" s="15"/>
      <c r="B25" s="28"/>
      <c r="C25" s="28"/>
      <c r="D25" s="33"/>
      <c r="E25" s="35"/>
      <c r="F25" s="33"/>
      <c r="G25" s="26"/>
      <c r="H25"/>
      <c r="I25"/>
      <c r="J25"/>
      <c r="K25"/>
      <c r="L25"/>
      <c r="M25"/>
      <c r="N25"/>
      <c r="O25"/>
      <c r="P25"/>
      <c r="Q25"/>
      <c r="R25"/>
      <c r="S25"/>
      <c r="T25"/>
      <c r="U25"/>
      <c r="V25"/>
      <c r="W25"/>
      <c r="X25"/>
      <c r="Y25"/>
      <c r="Z25"/>
      <c r="AA25"/>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row>
    <row r="26" spans="1:308" s="16" customFormat="1" ht="15" customHeight="1" x14ac:dyDescent="0.35">
      <c r="A26" s="17" t="s">
        <v>1320</v>
      </c>
      <c r="B26" s="28"/>
      <c r="C26" s="28"/>
      <c r="D26" s="33"/>
      <c r="E26" s="35"/>
      <c r="F26" s="33"/>
      <c r="G26" s="26"/>
      <c r="H26"/>
      <c r="I26"/>
      <c r="J26"/>
      <c r="K26"/>
      <c r="L26"/>
      <c r="M26"/>
      <c r="N26"/>
      <c r="O26"/>
      <c r="P26"/>
      <c r="Q26"/>
      <c r="R26"/>
      <c r="S26"/>
      <c r="T26"/>
      <c r="U26"/>
      <c r="V26"/>
      <c r="W26"/>
      <c r="X26"/>
      <c r="Y26"/>
      <c r="Z26"/>
      <c r="AA26"/>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row>
    <row r="27" spans="1:308" s="16" customFormat="1" ht="15" customHeight="1" x14ac:dyDescent="0.35">
      <c r="A27" s="57" t="s">
        <v>1279</v>
      </c>
      <c r="B27" s="28" t="s">
        <v>1527</v>
      </c>
      <c r="C27" s="28" t="s">
        <v>1525</v>
      </c>
      <c r="D27" s="31">
        <v>1973</v>
      </c>
      <c r="E27" s="35"/>
      <c r="F27" s="31" t="str">
        <f>MID(KOTRE,LEN(KOTRE)-3,4)</f>
        <v>2023</v>
      </c>
      <c r="G27" s="26"/>
      <c r="H27" s="41" t="s">
        <v>1528</v>
      </c>
      <c r="I27"/>
      <c r="J27"/>
      <c r="K27"/>
      <c r="L27"/>
      <c r="M27"/>
      <c r="N27"/>
      <c r="O27"/>
      <c r="P27"/>
      <c r="Q27"/>
      <c r="R27"/>
      <c r="S27"/>
      <c r="T27"/>
      <c r="U27"/>
      <c r="V27"/>
      <c r="W27"/>
      <c r="X27"/>
      <c r="Y27"/>
      <c r="Z27"/>
      <c r="AA27"/>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row>
    <row r="28" spans="1:308" s="16" customFormat="1" ht="15" customHeight="1" x14ac:dyDescent="0.35">
      <c r="A28" s="57" t="s">
        <v>1262</v>
      </c>
      <c r="B28" s="28" t="s">
        <v>1413</v>
      </c>
      <c r="C28" s="28" t="s">
        <v>1460</v>
      </c>
      <c r="D28" s="31">
        <v>1981</v>
      </c>
      <c r="E28" s="35"/>
      <c r="F28" s="31" t="str">
        <f>MID(UDDA,LEN(UDDA)-4,4)</f>
        <v>2023</v>
      </c>
      <c r="G28" s="26"/>
      <c r="H28" s="41" t="s">
        <v>1321</v>
      </c>
      <c r="I28"/>
      <c r="J28"/>
      <c r="K28"/>
      <c r="L28"/>
      <c r="M28"/>
      <c r="N28"/>
      <c r="O28"/>
      <c r="P28"/>
      <c r="Q28"/>
      <c r="R28"/>
      <c r="S28"/>
      <c r="T28"/>
      <c r="U28"/>
      <c r="V28"/>
      <c r="W28"/>
      <c r="X28"/>
      <c r="Y28"/>
      <c r="Z28"/>
      <c r="AA28"/>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row>
    <row r="29" spans="1:308" s="16" customFormat="1" ht="15" customHeight="1" x14ac:dyDescent="0.35">
      <c r="A29" s="57" t="s">
        <v>2782</v>
      </c>
      <c r="B29" s="28" t="s">
        <v>2786</v>
      </c>
      <c r="C29" s="28" t="s">
        <v>2787</v>
      </c>
      <c r="D29" s="31">
        <v>1970</v>
      </c>
      <c r="E29" s="35"/>
      <c r="F29" s="31" t="str">
        <f>MID(UDDF,LEN(UDDF)-3,4)</f>
        <v>2309</v>
      </c>
      <c r="G29" s="26"/>
      <c r="H29" s="14" t="s">
        <v>2788</v>
      </c>
      <c r="I29"/>
      <c r="J29"/>
      <c r="K29"/>
      <c r="L29"/>
      <c r="M29"/>
      <c r="N29"/>
      <c r="O29"/>
      <c r="P29"/>
      <c r="Q29"/>
      <c r="R29"/>
      <c r="S29"/>
      <c r="T29"/>
      <c r="U29"/>
      <c r="V29"/>
      <c r="W29"/>
      <c r="X29"/>
      <c r="Y29"/>
      <c r="Z29"/>
      <c r="AA2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row>
    <row r="30" spans="1:308" s="16" customFormat="1" ht="15" customHeight="1" x14ac:dyDescent="0.35">
      <c r="A30" s="57" t="s">
        <v>3314</v>
      </c>
      <c r="B30" s="28" t="s">
        <v>3363</v>
      </c>
      <c r="C30" s="28" t="s">
        <v>3364</v>
      </c>
      <c r="D30" s="31">
        <v>2006</v>
      </c>
      <c r="E30" s="35"/>
      <c r="F30" s="31">
        <v>2023</v>
      </c>
      <c r="G30" s="26"/>
      <c r="H30" s="41" t="s">
        <v>3365</v>
      </c>
      <c r="I30"/>
      <c r="J30"/>
      <c r="K30"/>
      <c r="L30"/>
      <c r="M30"/>
      <c r="N30"/>
      <c r="O30"/>
      <c r="P30"/>
      <c r="Q30"/>
      <c r="R30"/>
      <c r="S30"/>
      <c r="T30"/>
      <c r="U30"/>
      <c r="V30"/>
      <c r="W30"/>
      <c r="X30"/>
      <c r="Y30"/>
      <c r="Z30"/>
      <c r="AA30"/>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row>
    <row r="31" spans="1:308" s="16" customFormat="1" ht="15" customHeight="1" x14ac:dyDescent="0.35">
      <c r="A31" s="53" t="s">
        <v>3493</v>
      </c>
      <c r="B31" s="28" t="s">
        <v>3512</v>
      </c>
      <c r="C31" s="28" t="s">
        <v>3513</v>
      </c>
      <c r="D31" s="31">
        <v>2013</v>
      </c>
      <c r="E31" s="35"/>
      <c r="F31" s="31">
        <v>2023</v>
      </c>
      <c r="G31" s="26"/>
      <c r="H31" s="14" t="s">
        <v>3514</v>
      </c>
      <c r="I31"/>
      <c r="J31"/>
      <c r="K31"/>
      <c r="L31"/>
      <c r="M31"/>
      <c r="N31"/>
      <c r="O31"/>
      <c r="P31"/>
      <c r="Q31"/>
      <c r="R31"/>
      <c r="S31"/>
      <c r="T31"/>
      <c r="U31"/>
      <c r="V31"/>
      <c r="W31"/>
      <c r="X31"/>
      <c r="Y31"/>
      <c r="Z31"/>
      <c r="AA31"/>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row>
    <row r="32" spans="1:308" s="16" customFormat="1" ht="15" customHeight="1" x14ac:dyDescent="0.35">
      <c r="A32" s="57" t="s">
        <v>1263</v>
      </c>
      <c r="B32" s="28" t="s">
        <v>1414</v>
      </c>
      <c r="C32" s="28" t="s">
        <v>1461</v>
      </c>
      <c r="D32" s="31">
        <v>2002</v>
      </c>
      <c r="E32" s="35"/>
      <c r="F32" s="31" t="str">
        <f>MID(UDFK,LEN(UDFK)-3,4)</f>
        <v>2024</v>
      </c>
      <c r="G32" s="26"/>
      <c r="H32" s="41" t="s">
        <v>2723</v>
      </c>
      <c r="I32"/>
      <c r="J32"/>
      <c r="K32"/>
      <c r="L32"/>
      <c r="M32"/>
      <c r="N32"/>
      <c r="O32"/>
      <c r="P32"/>
      <c r="Q32"/>
      <c r="R32"/>
      <c r="S32"/>
      <c r="T32"/>
      <c r="U32"/>
      <c r="V32"/>
      <c r="W32"/>
      <c r="X32"/>
      <c r="Y32"/>
      <c r="Z32"/>
      <c r="AA32"/>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row>
    <row r="33" spans="1:308" s="16" customFormat="1" ht="15" customHeight="1" x14ac:dyDescent="0.35">
      <c r="A33" s="57" t="s">
        <v>1264</v>
      </c>
      <c r="B33" s="28" t="s">
        <v>1415</v>
      </c>
      <c r="C33" s="28" t="s">
        <v>1462</v>
      </c>
      <c r="D33" s="31">
        <v>1978</v>
      </c>
      <c r="E33" s="36"/>
      <c r="F33" s="31" t="str">
        <f>MID(UDG,LEN(UDG)-3,4)</f>
        <v>2024</v>
      </c>
      <c r="G33" s="26"/>
      <c r="H33" s="41" t="s">
        <v>2724</v>
      </c>
      <c r="I33"/>
      <c r="J33"/>
      <c r="K33"/>
      <c r="L33"/>
      <c r="M33"/>
      <c r="N33"/>
      <c r="O33"/>
      <c r="P33"/>
      <c r="Q33"/>
      <c r="R33"/>
      <c r="S33"/>
      <c r="T33"/>
      <c r="U33"/>
      <c r="V33"/>
      <c r="W33"/>
      <c r="X33"/>
      <c r="Y33"/>
      <c r="Z33"/>
      <c r="AA33"/>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row>
    <row r="34" spans="1:308" s="16" customFormat="1" ht="15" customHeight="1" x14ac:dyDescent="0.35">
      <c r="A34" s="57" t="s">
        <v>1265</v>
      </c>
      <c r="B34" s="28" t="s">
        <v>1416</v>
      </c>
      <c r="C34" s="28" t="s">
        <v>1463</v>
      </c>
      <c r="D34" s="31">
        <v>1998</v>
      </c>
      <c r="E34" s="35"/>
      <c r="F34" s="31" t="str">
        <f>MID(UDGK,LEN(UDGK)-3,4)</f>
        <v>2024</v>
      </c>
      <c r="G34" s="26"/>
      <c r="H34" s="41" t="s">
        <v>1322</v>
      </c>
      <c r="I34"/>
      <c r="J34"/>
      <c r="K34"/>
      <c r="L34"/>
      <c r="M34"/>
      <c r="N34"/>
      <c r="O34"/>
      <c r="P34"/>
      <c r="Q34"/>
      <c r="R34"/>
      <c r="S34"/>
      <c r="T34"/>
      <c r="U34"/>
      <c r="V34"/>
      <c r="W34"/>
      <c r="X34"/>
      <c r="Y34"/>
      <c r="Z34"/>
      <c r="AA34"/>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row>
    <row r="35" spans="1:308" s="16" customFormat="1" ht="15" customHeight="1" x14ac:dyDescent="0.35">
      <c r="A35" s="57" t="s">
        <v>1266</v>
      </c>
      <c r="B35" s="28" t="s">
        <v>1417</v>
      </c>
      <c r="C35" s="28" t="s">
        <v>1464</v>
      </c>
      <c r="D35" s="31" t="s">
        <v>1301</v>
      </c>
      <c r="E35" s="35"/>
      <c r="F35" s="31" t="str">
        <f>MID(UDKV,LEN(UDKV)-3,4)</f>
        <v>2023</v>
      </c>
      <c r="G35" s="26"/>
      <c r="H35" s="41" t="s">
        <v>1323</v>
      </c>
      <c r="I35"/>
      <c r="J35"/>
      <c r="K35"/>
      <c r="L35"/>
      <c r="M35"/>
      <c r="N35"/>
      <c r="O35"/>
      <c r="P35"/>
      <c r="Q35"/>
      <c r="R35"/>
      <c r="S35"/>
      <c r="T35"/>
      <c r="U35"/>
      <c r="V35"/>
      <c r="W35"/>
      <c r="X35"/>
      <c r="Y35"/>
      <c r="Z35"/>
      <c r="AA35"/>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row>
    <row r="36" spans="1:308" s="16" customFormat="1" ht="15" customHeight="1" x14ac:dyDescent="0.35">
      <c r="A36" s="57" t="s">
        <v>1267</v>
      </c>
      <c r="B36" s="28" t="s">
        <v>1418</v>
      </c>
      <c r="C36" s="28" t="s">
        <v>1465</v>
      </c>
      <c r="D36" s="31">
        <v>2011</v>
      </c>
      <c r="E36" s="35"/>
      <c r="F36" s="31" t="str">
        <f>MID(UDSP,LEN(UDSP)-4,4)</f>
        <v>2023</v>
      </c>
      <c r="G36" s="26"/>
      <c r="H36" s="41" t="s">
        <v>1324</v>
      </c>
      <c r="I36"/>
      <c r="J36"/>
      <c r="K36"/>
      <c r="L36"/>
      <c r="M36"/>
      <c r="N36"/>
      <c r="O36"/>
      <c r="P36"/>
      <c r="Q36"/>
      <c r="R36"/>
      <c r="S36"/>
      <c r="T36"/>
      <c r="U36"/>
      <c r="V36"/>
      <c r="W36"/>
      <c r="X36"/>
      <c r="Y36"/>
      <c r="Z36"/>
      <c r="AA36"/>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row>
    <row r="37" spans="1:308" s="16" customFormat="1" ht="15" customHeight="1" x14ac:dyDescent="0.35">
      <c r="A37" s="57" t="s">
        <v>1268</v>
      </c>
      <c r="B37" s="28" t="s">
        <v>1419</v>
      </c>
      <c r="C37" s="28" t="s">
        <v>1466</v>
      </c>
      <c r="D37" s="31" t="s">
        <v>1301</v>
      </c>
      <c r="E37" s="35"/>
      <c r="F37" s="31" t="str">
        <f>MID(VEUV,LEN(VEUV)-3,4)</f>
        <v>2023</v>
      </c>
      <c r="G37" s="26"/>
      <c r="H37" s="41" t="s">
        <v>1325</v>
      </c>
      <c r="I37"/>
      <c r="J37"/>
      <c r="K37"/>
      <c r="L37"/>
      <c r="M37"/>
      <c r="N37"/>
      <c r="O37"/>
      <c r="P37"/>
      <c r="Q37"/>
      <c r="R37"/>
      <c r="S37"/>
      <c r="T37"/>
      <c r="U37"/>
      <c r="V37"/>
      <c r="W37"/>
      <c r="X37"/>
      <c r="Y37"/>
      <c r="Z37"/>
      <c r="AA37"/>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row>
    <row r="38" spans="1:308" ht="15" customHeight="1" x14ac:dyDescent="0.25">
      <c r="A38" s="18"/>
      <c r="B38" s="28"/>
      <c r="C38" s="28"/>
      <c r="D38" s="31"/>
    </row>
    <row r="39" spans="1:308" ht="15" customHeight="1" x14ac:dyDescent="0.25">
      <c r="A39" s="19" t="s">
        <v>1326</v>
      </c>
      <c r="B39" s="28"/>
      <c r="C39" s="28"/>
      <c r="D39" s="31"/>
      <c r="G39" s="44"/>
    </row>
    <row r="40" spans="1:308" ht="15" customHeight="1" x14ac:dyDescent="0.25">
      <c r="A40" s="59" t="s">
        <v>2815</v>
      </c>
      <c r="B40" s="28" t="s">
        <v>2817</v>
      </c>
      <c r="C40" s="28" t="s">
        <v>2819</v>
      </c>
      <c r="D40" s="31">
        <v>2015</v>
      </c>
      <c r="E40" s="31"/>
      <c r="F40" s="31" t="str">
        <f>MID(BOERNFB,LEN(BOERNFB)-4,4)</f>
        <v>2021</v>
      </c>
      <c r="H40" s="41" t="s">
        <v>2821</v>
      </c>
    </row>
    <row r="41" spans="1:308" ht="15" customHeight="1" x14ac:dyDescent="0.25">
      <c r="A41" s="59" t="s">
        <v>2816</v>
      </c>
      <c r="B41" s="28" t="s">
        <v>2818</v>
      </c>
      <c r="C41" s="28" t="s">
        <v>2820</v>
      </c>
      <c r="D41" s="31">
        <v>2015</v>
      </c>
      <c r="E41" s="31"/>
      <c r="F41" s="31" t="str">
        <f>MID(BOERNSB,LEN(BOERNSB)-4,4)</f>
        <v>2021</v>
      </c>
      <c r="H41" s="41" t="s">
        <v>2822</v>
      </c>
    </row>
    <row r="42" spans="1:308" ht="15" customHeight="1" x14ac:dyDescent="0.25">
      <c r="A42" s="57" t="s">
        <v>1272</v>
      </c>
      <c r="B42" s="28" t="s">
        <v>1420</v>
      </c>
      <c r="C42" s="28" t="s">
        <v>1467</v>
      </c>
      <c r="D42" s="33">
        <v>1977</v>
      </c>
      <c r="F42" s="31" t="str">
        <f>MID(BUA,LEN(BUA)-3,4)</f>
        <v>2015</v>
      </c>
      <c r="H42" s="41" t="s">
        <v>2701</v>
      </c>
    </row>
    <row r="43" spans="1:308" ht="15" customHeight="1" x14ac:dyDescent="0.25">
      <c r="A43" s="57" t="s">
        <v>2399</v>
      </c>
      <c r="B43" s="28" t="s">
        <v>2488</v>
      </c>
      <c r="C43" s="28" t="s">
        <v>2489</v>
      </c>
      <c r="D43" s="33">
        <v>1978</v>
      </c>
      <c r="F43" s="31" t="str">
        <f>MID(BUAH,LEN(BUAH)-3,4)</f>
        <v>2023</v>
      </c>
      <c r="H43" s="41" t="s">
        <v>2490</v>
      </c>
    </row>
    <row r="44" spans="1:308" ht="15" customHeight="1" x14ac:dyDescent="0.25">
      <c r="A44" s="57" t="s">
        <v>2400</v>
      </c>
      <c r="B44" s="28" t="s">
        <v>2491</v>
      </c>
      <c r="C44" s="28" t="s">
        <v>2492</v>
      </c>
      <c r="D44" s="33">
        <v>2010</v>
      </c>
      <c r="F44" s="31" t="str">
        <f>MID(BUAS,LEN(BUAS)-4,4)</f>
        <v>2021</v>
      </c>
      <c r="H44" s="41" t="s">
        <v>2493</v>
      </c>
    </row>
    <row r="45" spans="1:308" ht="15" customHeight="1" x14ac:dyDescent="0.25">
      <c r="A45" s="57" t="s">
        <v>1273</v>
      </c>
      <c r="B45" s="28" t="s">
        <v>1421</v>
      </c>
      <c r="C45" s="28" t="s">
        <v>1468</v>
      </c>
      <c r="D45" s="33">
        <v>1977</v>
      </c>
      <c r="F45" s="31" t="str">
        <f>MID(BUFO,LEN(BUFO)-3,4)</f>
        <v>2023</v>
      </c>
      <c r="H45" s="41" t="s">
        <v>2702</v>
      </c>
    </row>
    <row r="46" spans="1:308" ht="15" customHeight="1" x14ac:dyDescent="0.25">
      <c r="A46" s="57" t="s">
        <v>1231</v>
      </c>
      <c r="B46" s="28" t="s">
        <v>1422</v>
      </c>
      <c r="C46" s="28" t="s">
        <v>1469</v>
      </c>
      <c r="D46" s="31">
        <v>1995</v>
      </c>
      <c r="F46" s="31" t="str">
        <f>MID(DAGI,LEN(DAGI)-4,4)</f>
        <v>2014</v>
      </c>
      <c r="H46" s="41" t="s">
        <v>1327</v>
      </c>
    </row>
    <row r="47" spans="1:308" ht="15" customHeight="1" x14ac:dyDescent="0.25">
      <c r="A47" s="18"/>
      <c r="B47" s="28"/>
      <c r="C47" s="28"/>
      <c r="D47" s="31"/>
    </row>
    <row r="48" spans="1:308" ht="15" customHeight="1" x14ac:dyDescent="0.25">
      <c r="A48" s="19" t="s">
        <v>1328</v>
      </c>
      <c r="B48" s="28"/>
      <c r="C48" s="28"/>
      <c r="D48" s="31"/>
    </row>
    <row r="49" spans="1:27" ht="15" customHeight="1" x14ac:dyDescent="0.25">
      <c r="A49" s="57" t="s">
        <v>1269</v>
      </c>
      <c r="B49" s="28" t="s">
        <v>1423</v>
      </c>
      <c r="C49" s="28" t="s">
        <v>1470</v>
      </c>
      <c r="D49" s="31">
        <v>1976</v>
      </c>
      <c r="F49" s="31" t="str">
        <f>MID(AKM,LEN(AKM)-4,4)</f>
        <v>2023</v>
      </c>
      <c r="H49" s="41" t="s">
        <v>1329</v>
      </c>
    </row>
    <row r="50" spans="1:27" ht="15" customHeight="1" x14ac:dyDescent="0.25">
      <c r="A50" s="57" t="s">
        <v>1245</v>
      </c>
      <c r="B50" s="28" t="s">
        <v>1424</v>
      </c>
      <c r="C50" s="28" t="s">
        <v>1471</v>
      </c>
      <c r="D50" s="31">
        <v>1980</v>
      </c>
      <c r="F50" s="31" t="str">
        <f>MID(IDAN,LEN(IDAN)-4,4)</f>
        <v>2022</v>
      </c>
      <c r="H50" s="41" t="s">
        <v>2708</v>
      </c>
    </row>
    <row r="51" spans="1:27" ht="15" customHeight="1" x14ac:dyDescent="0.25">
      <c r="A51" s="57" t="s">
        <v>1246</v>
      </c>
      <c r="B51" s="28" t="s">
        <v>1425</v>
      </c>
      <c r="C51" s="28" t="s">
        <v>1472</v>
      </c>
      <c r="D51" s="31">
        <v>1980</v>
      </c>
      <c r="F51" s="31" t="str">
        <f>MID(IDAP,LEN(IDAP)-4,4)</f>
        <v>2022</v>
      </c>
      <c r="H51" s="41" t="s">
        <v>2709</v>
      </c>
    </row>
    <row r="52" spans="1:27" ht="15" customHeight="1" x14ac:dyDescent="0.25">
      <c r="A52" s="57" t="s">
        <v>1250</v>
      </c>
      <c r="B52" s="28" t="s">
        <v>1426</v>
      </c>
      <c r="C52" s="28" t="s">
        <v>1473</v>
      </c>
      <c r="D52" s="31">
        <v>1980</v>
      </c>
      <c r="F52" s="31" t="e">
        <f>MID(INDH,LEN(INDH)-4,4)</f>
        <v>#REF!</v>
      </c>
      <c r="H52" s="14"/>
    </row>
    <row r="53" spans="1:27" ht="15" customHeight="1" x14ac:dyDescent="0.25">
      <c r="A53" s="57" t="s">
        <v>1260</v>
      </c>
      <c r="B53" s="28" t="s">
        <v>1427</v>
      </c>
      <c r="C53" s="28" t="s">
        <v>1474</v>
      </c>
      <c r="D53" s="31">
        <v>1980</v>
      </c>
      <c r="F53" s="31" t="str">
        <f>MID(RAS,LEN(RAS)-4,4)</f>
        <v>2022</v>
      </c>
      <c r="G53" s="26" t="s">
        <v>2057</v>
      </c>
      <c r="H53" s="41" t="s">
        <v>1330</v>
      </c>
    </row>
    <row r="54" spans="1:27" ht="15" customHeight="1" x14ac:dyDescent="0.25">
      <c r="A54" s="18"/>
      <c r="B54" s="28"/>
      <c r="C54" s="28"/>
      <c r="D54" s="31"/>
    </row>
    <row r="55" spans="1:27" ht="15" customHeight="1" x14ac:dyDescent="0.25">
      <c r="A55" s="19" t="s">
        <v>1331</v>
      </c>
      <c r="B55" s="28"/>
      <c r="C55" s="28"/>
      <c r="D55" s="31"/>
    </row>
    <row r="56" spans="1:27" ht="15" customHeight="1" x14ac:dyDescent="0.25">
      <c r="A56" s="14" t="s">
        <v>3366</v>
      </c>
      <c r="B56" s="28" t="s">
        <v>3509</v>
      </c>
      <c r="C56" s="28" t="s">
        <v>3510</v>
      </c>
      <c r="D56" s="31">
        <v>2008</v>
      </c>
      <c r="E56" s="31"/>
      <c r="F56" s="31">
        <v>2023</v>
      </c>
      <c r="H56" s="14" t="s">
        <v>3511</v>
      </c>
    </row>
    <row r="57" spans="1:27" ht="15" customHeight="1" x14ac:dyDescent="0.25">
      <c r="A57" s="57" t="s">
        <v>1245</v>
      </c>
      <c r="B57" s="28" t="s">
        <v>1424</v>
      </c>
      <c r="C57" s="28" t="s">
        <v>1471</v>
      </c>
      <c r="D57" s="31">
        <v>1980</v>
      </c>
      <c r="F57" s="31" t="str">
        <f>MID(IDAN,LEN(IDAN)-4,4)</f>
        <v>2022</v>
      </c>
      <c r="H57" s="41" t="s">
        <v>2708</v>
      </c>
    </row>
    <row r="58" spans="1:27" ht="15" customHeight="1" x14ac:dyDescent="0.25">
      <c r="A58" s="57" t="s">
        <v>1246</v>
      </c>
      <c r="B58" s="28" t="s">
        <v>1425</v>
      </c>
      <c r="C58" s="28" t="s">
        <v>1472</v>
      </c>
      <c r="D58" s="31">
        <v>1980</v>
      </c>
      <c r="F58" s="31" t="str">
        <f>MID(IDAP,LEN(IDAP)-4,4)</f>
        <v>2022</v>
      </c>
      <c r="H58" s="41" t="s">
        <v>2709</v>
      </c>
    </row>
    <row r="59" spans="1:27" ht="15" customHeight="1" x14ac:dyDescent="0.25">
      <c r="A59" s="57" t="s">
        <v>1257</v>
      </c>
      <c r="B59" s="28" t="s">
        <v>1428</v>
      </c>
      <c r="C59" s="28" t="s">
        <v>1475</v>
      </c>
      <c r="D59" s="31">
        <v>1997</v>
      </c>
      <c r="F59" s="31" t="str">
        <f>MID(LON,LEN(LON)-4,4)</f>
        <v>2010</v>
      </c>
      <c r="H59" s="41" t="s">
        <v>2714</v>
      </c>
    </row>
    <row r="60" spans="1:27" ht="15" customHeight="1" x14ac:dyDescent="0.25">
      <c r="A60" s="18"/>
      <c r="B60" s="28"/>
      <c r="C60" s="28"/>
      <c r="D60" s="31"/>
    </row>
    <row r="61" spans="1:27" ht="15" customHeight="1" x14ac:dyDescent="0.25">
      <c r="A61" s="19" t="s">
        <v>1332</v>
      </c>
      <c r="B61" s="28"/>
      <c r="C61" s="28"/>
      <c r="D61" s="31"/>
    </row>
    <row r="62" spans="1:27" ht="15" customHeight="1" x14ac:dyDescent="0.25">
      <c r="A62" s="57" t="s">
        <v>1278</v>
      </c>
      <c r="B62" s="28" t="s">
        <v>1526</v>
      </c>
      <c r="C62" s="28" t="s">
        <v>1473</v>
      </c>
      <c r="D62" s="31">
        <v>1980</v>
      </c>
      <c r="E62" s="31"/>
      <c r="F62" s="31" t="str">
        <f>MID(IND,LEN(IND)-4,4)</f>
        <v>2023</v>
      </c>
      <c r="H62" s="41" t="s">
        <v>1546</v>
      </c>
    </row>
    <row r="63" spans="1:27" s="16" customFormat="1" ht="15" customHeight="1" x14ac:dyDescent="0.35">
      <c r="A63" s="57" t="s">
        <v>1239</v>
      </c>
      <c r="B63" s="28" t="s">
        <v>1407</v>
      </c>
      <c r="C63" s="28" t="s">
        <v>1454</v>
      </c>
      <c r="D63" s="31">
        <v>1990</v>
      </c>
      <c r="E63" s="31"/>
      <c r="F63" s="31" t="str">
        <f>MID(FAIK,LEN(FAIK)-4,4)</f>
        <v>2023</v>
      </c>
      <c r="G63" s="26"/>
      <c r="H63" s="41" t="s">
        <v>1313</v>
      </c>
      <c r="I63"/>
      <c r="J63"/>
      <c r="K63"/>
      <c r="L63"/>
      <c r="M63"/>
      <c r="N63"/>
      <c r="O63"/>
      <c r="P63"/>
      <c r="Q63"/>
      <c r="R63"/>
      <c r="S63"/>
      <c r="T63"/>
      <c r="U63"/>
      <c r="V63"/>
      <c r="W63"/>
      <c r="X63"/>
      <c r="Y63"/>
      <c r="Z63"/>
      <c r="AA63"/>
    </row>
    <row r="64" spans="1:27" s="9" customFormat="1" ht="15" customHeight="1" x14ac:dyDescent="0.35">
      <c r="A64" s="18"/>
      <c r="B64" s="28"/>
      <c r="C64" s="28"/>
      <c r="D64" s="31"/>
      <c r="E64" s="34"/>
      <c r="F64" s="33"/>
      <c r="G64" s="26"/>
      <c r="H64"/>
    </row>
    <row r="65" spans="1:8" ht="15" customHeight="1" x14ac:dyDescent="0.25">
      <c r="A65" s="19" t="s">
        <v>1334</v>
      </c>
      <c r="B65" s="28"/>
      <c r="C65" s="28"/>
      <c r="D65" s="31"/>
    </row>
    <row r="66" spans="1:8" ht="15" customHeight="1" x14ac:dyDescent="0.25">
      <c r="A66" s="57" t="s">
        <v>1228</v>
      </c>
      <c r="B66" s="28" t="s">
        <v>1429</v>
      </c>
      <c r="C66" s="28" t="s">
        <v>1476</v>
      </c>
      <c r="D66" s="31">
        <v>1994</v>
      </c>
      <c r="E66" s="35">
        <v>2006</v>
      </c>
      <c r="F66" s="31" t="str">
        <f>MID(AMFO,LEN(AMFO)-4,4)</f>
        <v>2006</v>
      </c>
      <c r="H66" s="41" t="s">
        <v>1529</v>
      </c>
    </row>
    <row r="67" spans="1:8" ht="15" customHeight="1" x14ac:dyDescent="0.25">
      <c r="A67" s="57" t="s">
        <v>1234</v>
      </c>
      <c r="B67" s="28" t="s">
        <v>1430</v>
      </c>
      <c r="C67" s="28" t="s">
        <v>1477</v>
      </c>
      <c r="D67" s="31">
        <v>1998</v>
      </c>
      <c r="E67" s="35">
        <v>2016</v>
      </c>
      <c r="F67" s="31" t="str">
        <f>MID(DUR,LEN(DUR)-4,4)</f>
        <v>2016</v>
      </c>
      <c r="H67" s="41" t="s">
        <v>2697</v>
      </c>
    </row>
    <row r="68" spans="1:8" ht="15" customHeight="1" x14ac:dyDescent="0.25">
      <c r="A68" s="57" t="s">
        <v>1246</v>
      </c>
      <c r="B68" s="28" t="s">
        <v>1425</v>
      </c>
      <c r="C68" s="28" t="s">
        <v>1472</v>
      </c>
      <c r="D68" s="31">
        <v>1980</v>
      </c>
      <c r="F68" s="31" t="str">
        <f>MID(IDAP,LEN(IDAP)-4,4)</f>
        <v>2022</v>
      </c>
      <c r="H68" s="41" t="s">
        <v>2709</v>
      </c>
    </row>
    <row r="69" spans="1:8" ht="15" customHeight="1" x14ac:dyDescent="0.25">
      <c r="A69" s="57" t="s">
        <v>1259</v>
      </c>
      <c r="B69" s="28" t="s">
        <v>1431</v>
      </c>
      <c r="C69" s="28" t="s">
        <v>1478</v>
      </c>
      <c r="D69" s="31">
        <v>2007</v>
      </c>
      <c r="F69" s="31" t="str">
        <f>MID(OF,LEN(OF)-4,4)</f>
        <v>2023</v>
      </c>
      <c r="H69" s="41" t="s">
        <v>1530</v>
      </c>
    </row>
    <row r="70" spans="1:8" ht="15" customHeight="1" x14ac:dyDescent="0.25">
      <c r="A70" s="18"/>
      <c r="B70" s="28"/>
      <c r="C70" s="28"/>
      <c r="D70" s="31"/>
    </row>
    <row r="71" spans="1:8" ht="15" customHeight="1" x14ac:dyDescent="0.25">
      <c r="A71" s="19" t="s">
        <v>1335</v>
      </c>
      <c r="B71" s="28"/>
      <c r="C71" s="28"/>
      <c r="D71" s="31"/>
    </row>
    <row r="72" spans="1:8" ht="15" customHeight="1" x14ac:dyDescent="0.25">
      <c r="A72" s="57" t="s">
        <v>1247</v>
      </c>
      <c r="B72" s="28" t="s">
        <v>1432</v>
      </c>
      <c r="C72" s="28" t="s">
        <v>1479</v>
      </c>
      <c r="D72" s="31">
        <v>1980</v>
      </c>
      <c r="F72" s="31" t="str">
        <f>MID(IDAS,LEN(IDAS)-4,4)</f>
        <v>2022</v>
      </c>
      <c r="H72" s="41" t="s">
        <v>2710</v>
      </c>
    </row>
    <row r="73" spans="1:8" ht="15" customHeight="1" x14ac:dyDescent="0.25">
      <c r="A73" s="57" t="s">
        <v>1248</v>
      </c>
      <c r="B73" s="28" t="s">
        <v>1433</v>
      </c>
      <c r="C73" s="28" t="s">
        <v>1480</v>
      </c>
      <c r="D73" s="31">
        <v>1980</v>
      </c>
      <c r="E73" s="35">
        <v>2013</v>
      </c>
      <c r="F73" s="31" t="str">
        <f>MID(IDFI,LEN(IDFI)-4,4)</f>
        <v>2013</v>
      </c>
      <c r="H73" s="41" t="s">
        <v>1531</v>
      </c>
    </row>
    <row r="74" spans="1:8" ht="15" customHeight="1" x14ac:dyDescent="0.25">
      <c r="A74" s="18"/>
      <c r="B74" s="28"/>
      <c r="C74" s="28"/>
      <c r="D74" s="31"/>
    </row>
    <row r="75" spans="1:8" ht="15" customHeight="1" x14ac:dyDescent="0.25">
      <c r="A75" s="19" t="s">
        <v>1336</v>
      </c>
      <c r="B75" s="28"/>
      <c r="C75" s="28"/>
      <c r="D75" s="31"/>
    </row>
    <row r="76" spans="1:8" ht="15" customHeight="1" x14ac:dyDescent="0.25">
      <c r="A76" s="58" t="s">
        <v>1272</v>
      </c>
      <c r="B76" s="28" t="s">
        <v>1420</v>
      </c>
      <c r="C76" s="28" t="s">
        <v>1467</v>
      </c>
      <c r="D76" s="31">
        <v>1977</v>
      </c>
      <c r="E76" s="35">
        <v>2015</v>
      </c>
      <c r="F76" s="31" t="str">
        <f>MID(BUA,LEN(BUA)-3,4)</f>
        <v>2015</v>
      </c>
      <c r="H76" s="41" t="s">
        <v>2701</v>
      </c>
    </row>
    <row r="77" spans="1:8" ht="15" customHeight="1" x14ac:dyDescent="0.25">
      <c r="A77" s="57" t="s">
        <v>2399</v>
      </c>
      <c r="B77" s="28" t="s">
        <v>2488</v>
      </c>
      <c r="C77" s="28" t="s">
        <v>2489</v>
      </c>
      <c r="D77" s="33">
        <v>1978</v>
      </c>
      <c r="F77" s="31" t="str">
        <f>MID(BUAH,LEN(BUAH)-3,4)</f>
        <v>2023</v>
      </c>
      <c r="H77" s="41" t="s">
        <v>2490</v>
      </c>
    </row>
    <row r="78" spans="1:8" ht="15" customHeight="1" x14ac:dyDescent="0.25">
      <c r="A78" s="57" t="s">
        <v>2400</v>
      </c>
      <c r="B78" s="28" t="s">
        <v>2491</v>
      </c>
      <c r="C78" s="28" t="s">
        <v>2492</v>
      </c>
      <c r="D78" s="33">
        <v>2010</v>
      </c>
      <c r="F78" s="31" t="str">
        <f>MID(BUAS,LEN(BUAS)-4,4)</f>
        <v>2021</v>
      </c>
      <c r="H78" s="41" t="s">
        <v>2493</v>
      </c>
    </row>
    <row r="79" spans="1:8" ht="15" customHeight="1" x14ac:dyDescent="0.25">
      <c r="A79" s="58" t="s">
        <v>1273</v>
      </c>
      <c r="B79" s="28" t="s">
        <v>1421</v>
      </c>
      <c r="C79" s="28" t="s">
        <v>1468</v>
      </c>
      <c r="D79" s="31">
        <v>1977</v>
      </c>
      <c r="F79" s="31" t="str">
        <f>MID(BUFO,LEN(BUFO)-3,4)</f>
        <v>2023</v>
      </c>
      <c r="H79" s="41" t="s">
        <v>2702</v>
      </c>
    </row>
    <row r="80" spans="1:8" ht="15" customHeight="1" x14ac:dyDescent="0.25">
      <c r="A80" s="57" t="s">
        <v>1261</v>
      </c>
      <c r="B80" s="28" t="s">
        <v>1434</v>
      </c>
      <c r="C80" s="28" t="s">
        <v>1481</v>
      </c>
      <c r="D80" s="31">
        <v>1994</v>
      </c>
      <c r="E80" s="35">
        <v>2019</v>
      </c>
      <c r="F80" s="31" t="str">
        <f>MID(SGDP,LEN(SGDP)-4,4)</f>
        <v>2019</v>
      </c>
      <c r="H80" s="41" t="s">
        <v>1532</v>
      </c>
    </row>
    <row r="81" spans="1:8" ht="15" customHeight="1" x14ac:dyDescent="0.25">
      <c r="A81" s="18"/>
      <c r="B81" s="28"/>
      <c r="C81" s="28"/>
      <c r="D81" s="31"/>
    </row>
    <row r="82" spans="1:8" ht="15" customHeight="1" x14ac:dyDescent="0.25">
      <c r="A82" s="19" t="s">
        <v>1337</v>
      </c>
      <c r="B82" s="28"/>
      <c r="C82" s="28"/>
      <c r="D82" s="31"/>
    </row>
    <row r="83" spans="1:8" ht="15" customHeight="1" x14ac:dyDescent="0.25">
      <c r="A83" s="57" t="s">
        <v>1251</v>
      </c>
      <c r="B83" s="28" t="s">
        <v>1435</v>
      </c>
      <c r="C83" s="28" t="s">
        <v>1482</v>
      </c>
      <c r="D83" s="31">
        <v>1980</v>
      </c>
      <c r="F83" s="31" t="str">
        <f>MID(KRAF,LEN(KRAF)-4,4)</f>
        <v>2023</v>
      </c>
      <c r="H83" s="41" t="s">
        <v>2711</v>
      </c>
    </row>
    <row r="84" spans="1:8" ht="15" customHeight="1" x14ac:dyDescent="0.25">
      <c r="A84" s="57" t="s">
        <v>1252</v>
      </c>
      <c r="B84" s="28" t="s">
        <v>1436</v>
      </c>
      <c r="C84" s="28" t="s">
        <v>1483</v>
      </c>
      <c r="D84" s="31">
        <v>1990</v>
      </c>
      <c r="F84" s="31" t="str">
        <f>MID(KRAN,LEN(KRAN)-4,4)</f>
        <v>2023</v>
      </c>
      <c r="H84" s="41" t="s">
        <v>1533</v>
      </c>
    </row>
    <row r="85" spans="1:8" ht="15" customHeight="1" x14ac:dyDescent="0.25">
      <c r="A85" s="57" t="s">
        <v>1253</v>
      </c>
      <c r="B85" s="28" t="s">
        <v>1437</v>
      </c>
      <c r="C85" s="28" t="s">
        <v>1484</v>
      </c>
      <c r="D85" s="31">
        <v>1980</v>
      </c>
      <c r="F85" s="31" t="str">
        <f>MID(KRIN,LEN(KRIN)-4,4)</f>
        <v>2023</v>
      </c>
      <c r="G85" s="26" t="s">
        <v>1904</v>
      </c>
      <c r="H85" s="41" t="s">
        <v>2712</v>
      </c>
    </row>
    <row r="86" spans="1:8" ht="15" customHeight="1" x14ac:dyDescent="0.25">
      <c r="A86" s="57" t="s">
        <v>1254</v>
      </c>
      <c r="B86" s="28" t="s">
        <v>1438</v>
      </c>
      <c r="C86" s="28" t="s">
        <v>1485</v>
      </c>
      <c r="D86" s="31">
        <v>1980</v>
      </c>
      <c r="F86" s="31" t="str">
        <f>MID(KRKO,LEN(KRKO)-4,4)</f>
        <v>2023</v>
      </c>
      <c r="H86" s="41" t="s">
        <v>1534</v>
      </c>
    </row>
    <row r="87" spans="1:8" ht="15" customHeight="1" x14ac:dyDescent="0.25">
      <c r="A87" s="57" t="s">
        <v>1280</v>
      </c>
      <c r="B87" s="28" t="s">
        <v>2726</v>
      </c>
      <c r="C87" s="28" t="s">
        <v>2727</v>
      </c>
      <c r="D87" s="31">
        <v>2005</v>
      </c>
      <c r="F87" s="31" t="str">
        <f>MID(KRMS,LEN(KRMS)-4,4)</f>
        <v>2023</v>
      </c>
      <c r="H87" s="41" t="s">
        <v>2728</v>
      </c>
    </row>
    <row r="88" spans="1:8" ht="15" customHeight="1" x14ac:dyDescent="0.25">
      <c r="A88" s="58" t="s">
        <v>1281</v>
      </c>
      <c r="B88" s="28" t="s">
        <v>1439</v>
      </c>
      <c r="C88" s="28" t="s">
        <v>1486</v>
      </c>
      <c r="D88" s="31">
        <v>2001</v>
      </c>
      <c r="F88" s="31" t="str">
        <f>MID(KROF,LEN(KROF)-4,4)</f>
        <v>2022</v>
      </c>
      <c r="G88" s="26" t="s">
        <v>1498</v>
      </c>
      <c r="H88" s="41" t="s">
        <v>1535</v>
      </c>
    </row>
    <row r="89" spans="1:8" ht="15" customHeight="1" x14ac:dyDescent="0.25">
      <c r="A89" s="57" t="s">
        <v>1255</v>
      </c>
      <c r="B89" s="28" t="s">
        <v>1440</v>
      </c>
      <c r="C89" s="28" t="s">
        <v>1487</v>
      </c>
      <c r="D89" s="31">
        <v>1980</v>
      </c>
      <c r="F89" s="31" t="str">
        <f>MID(KRSI,LEN(KRSI)-4,4)</f>
        <v>2023</v>
      </c>
      <c r="H89" s="41" t="s">
        <v>1536</v>
      </c>
    </row>
    <row r="90" spans="1:8" ht="15" customHeight="1" x14ac:dyDescent="0.25">
      <c r="A90" s="18"/>
      <c r="B90" s="28"/>
      <c r="C90" s="28"/>
      <c r="D90" s="31"/>
    </row>
    <row r="91" spans="1:8" ht="15" customHeight="1" x14ac:dyDescent="0.25">
      <c r="A91" s="19" t="s">
        <v>1338</v>
      </c>
      <c r="B91" s="28"/>
      <c r="C91" s="28"/>
      <c r="D91" s="31"/>
    </row>
    <row r="92" spans="1:8" ht="15" customHeight="1" x14ac:dyDescent="0.25">
      <c r="A92" s="53" t="s">
        <v>3276</v>
      </c>
      <c r="B92" s="28" t="s">
        <v>3284</v>
      </c>
      <c r="C92" s="28" t="s">
        <v>3285</v>
      </c>
      <c r="D92" s="31">
        <v>196812</v>
      </c>
      <c r="F92" s="31" t="str">
        <f>MID(BBR_ADG,LEN(BBR_ADG)-5,6)</f>
        <v>202312</v>
      </c>
      <c r="H92" s="41" t="s">
        <v>3281</v>
      </c>
    </row>
    <row r="93" spans="1:8" ht="15" customHeight="1" x14ac:dyDescent="0.25">
      <c r="A93" s="57" t="s">
        <v>1270</v>
      </c>
      <c r="B93" s="28" t="s">
        <v>1504</v>
      </c>
      <c r="C93" s="28" t="s">
        <v>1548</v>
      </c>
      <c r="D93" s="31">
        <v>2005</v>
      </c>
      <c r="E93" s="35">
        <v>2017</v>
      </c>
      <c r="F93" s="31" t="str">
        <f>MID(BBRB,LEN(BBRB)-4,4)</f>
        <v>2017</v>
      </c>
      <c r="H93" s="41" t="s">
        <v>1537</v>
      </c>
    </row>
    <row r="94" spans="1:8" ht="15" customHeight="1" x14ac:dyDescent="0.25">
      <c r="A94" s="53" t="s">
        <v>3277</v>
      </c>
      <c r="B94" s="28" t="s">
        <v>3286</v>
      </c>
      <c r="C94" s="28" t="s">
        <v>3287</v>
      </c>
      <c r="D94" s="31">
        <v>200912</v>
      </c>
      <c r="F94" s="31" t="str">
        <f>MID(BBRBYGNING,LEN(BBRBYGNING)-5,6)</f>
        <v>NG2023</v>
      </c>
      <c r="H94" s="14" t="s">
        <v>3282</v>
      </c>
    </row>
    <row r="95" spans="1:8" ht="15" customHeight="1" x14ac:dyDescent="0.25">
      <c r="A95" s="57" t="s">
        <v>1271</v>
      </c>
      <c r="B95" s="28" t="s">
        <v>1505</v>
      </c>
      <c r="C95" s="28" t="s">
        <v>1549</v>
      </c>
      <c r="D95" s="31">
        <v>2005</v>
      </c>
      <c r="E95" s="35">
        <v>2017</v>
      </c>
      <c r="F95" s="31" t="str">
        <f>MID(BBRE,LEN(BBRE)-4,4)</f>
        <v>2017</v>
      </c>
      <c r="H95" s="41" t="s">
        <v>1538</v>
      </c>
    </row>
    <row r="96" spans="1:8" ht="15" customHeight="1" x14ac:dyDescent="0.25">
      <c r="A96" s="53" t="s">
        <v>3278</v>
      </c>
      <c r="B96" s="28" t="s">
        <v>3288</v>
      </c>
      <c r="C96" s="28" t="s">
        <v>3289</v>
      </c>
      <c r="D96" s="31">
        <v>200912</v>
      </c>
      <c r="F96" s="31" t="str">
        <f>MID(BBRENHED,LEN(BBRENHED)-5,6)</f>
        <v>ED2023</v>
      </c>
      <c r="H96" s="41" t="s">
        <v>3283</v>
      </c>
    </row>
    <row r="97" spans="1:8" ht="15" customHeight="1" x14ac:dyDescent="0.25">
      <c r="A97" s="57" t="s">
        <v>1230</v>
      </c>
      <c r="B97" s="28" t="s">
        <v>1441</v>
      </c>
      <c r="C97" s="28" t="s">
        <v>1488</v>
      </c>
      <c r="D97" s="31">
        <v>1981</v>
      </c>
      <c r="E97" s="35">
        <v>2017</v>
      </c>
      <c r="F97" s="31" t="str">
        <f>MID(BOL,LEN(BOL)-4,4)</f>
        <v>2017</v>
      </c>
      <c r="G97" s="26" t="s">
        <v>2904</v>
      </c>
      <c r="H97" s="41" t="s">
        <v>2700</v>
      </c>
    </row>
    <row r="98" spans="1:8" ht="15" customHeight="1" x14ac:dyDescent="0.25">
      <c r="A98" s="57" t="s">
        <v>425</v>
      </c>
      <c r="B98" s="28" t="s">
        <v>1442</v>
      </c>
      <c r="C98" s="28" t="s">
        <v>1489</v>
      </c>
      <c r="D98" s="31">
        <v>1984</v>
      </c>
      <c r="F98" s="31" t="str">
        <f>MID(EJER,LEN(EJER)-4,4)</f>
        <v>2021</v>
      </c>
      <c r="H98" s="41" t="s">
        <v>2698</v>
      </c>
    </row>
    <row r="99" spans="1:8" ht="15" customHeight="1" x14ac:dyDescent="0.25">
      <c r="A99" s="57" t="s">
        <v>1235</v>
      </c>
      <c r="B99" s="28" t="s">
        <v>1443</v>
      </c>
      <c r="C99" s="28" t="s">
        <v>1490</v>
      </c>
      <c r="D99" s="31">
        <v>1992</v>
      </c>
      <c r="F99" s="31" t="str">
        <f>MID(EJSA,LEN(EJSA)-3,4)</f>
        <v>2022</v>
      </c>
      <c r="H99" s="41" t="s">
        <v>1539</v>
      </c>
    </row>
    <row r="100" spans="1:8" ht="15" customHeight="1" x14ac:dyDescent="0.25">
      <c r="A100" s="57" t="s">
        <v>1236</v>
      </c>
      <c r="B100" s="28" t="s">
        <v>1444</v>
      </c>
      <c r="C100" s="28" t="s">
        <v>1491</v>
      </c>
      <c r="D100" s="31">
        <v>1983</v>
      </c>
      <c r="F100" s="31" t="str">
        <f>MID(EJVK,LEN(EJVK)-4,4)</f>
        <v>2021</v>
      </c>
      <c r="H100" s="41" t="s">
        <v>1540</v>
      </c>
    </row>
    <row r="101" spans="1:8" ht="15" customHeight="1" x14ac:dyDescent="0.25">
      <c r="A101" s="18"/>
      <c r="B101" s="28"/>
      <c r="C101" s="28"/>
      <c r="D101" s="31"/>
    </row>
    <row r="102" spans="1:8" ht="15" customHeight="1" x14ac:dyDescent="0.25">
      <c r="A102" s="19" t="s">
        <v>1339</v>
      </c>
      <c r="B102" s="28"/>
      <c r="C102" s="28"/>
      <c r="D102" s="31"/>
    </row>
    <row r="103" spans="1:8" ht="15" customHeight="1" x14ac:dyDescent="0.25">
      <c r="A103" s="58" t="s">
        <v>1233</v>
      </c>
      <c r="B103" s="28" t="s">
        <v>1445</v>
      </c>
      <c r="C103" s="28" t="s">
        <v>1492</v>
      </c>
      <c r="D103" s="31">
        <v>199101</v>
      </c>
      <c r="F103" s="31" t="str">
        <f>MID(DREAM,LEN(DREAM)-5,6)</f>
        <v>202409</v>
      </c>
      <c r="H103" s="41" t="s">
        <v>2696</v>
      </c>
    </row>
    <row r="104" spans="1:8" ht="15" customHeight="1" x14ac:dyDescent="0.25">
      <c r="A104" s="18"/>
      <c r="B104" s="28"/>
      <c r="C104" s="28"/>
      <c r="D104" s="31"/>
      <c r="F104" s="31"/>
    </row>
    <row r="105" spans="1:8" ht="15" customHeight="1" x14ac:dyDescent="0.25">
      <c r="A105" s="19" t="s">
        <v>1340</v>
      </c>
      <c r="B105" s="28"/>
      <c r="C105" s="28"/>
      <c r="D105" s="31"/>
      <c r="H105" s="14"/>
    </row>
    <row r="106" spans="1:8" ht="15" customHeight="1" x14ac:dyDescent="0.25">
      <c r="A106" s="57" t="s">
        <v>1256</v>
      </c>
      <c r="B106" s="28" t="s">
        <v>1446</v>
      </c>
      <c r="C106" s="28" t="s">
        <v>1493</v>
      </c>
      <c r="D106" s="31">
        <v>1995</v>
      </c>
      <c r="F106" s="31" t="str">
        <f>MID(LMDB,LEN(LMDB)-4,4)</f>
        <v>2023</v>
      </c>
      <c r="H106" s="41" t="s">
        <v>2713</v>
      </c>
    </row>
    <row r="107" spans="1:8" ht="15" customHeight="1" x14ac:dyDescent="0.25">
      <c r="A107" s="18"/>
      <c r="B107" s="28"/>
      <c r="C107" s="28"/>
      <c r="D107" s="31"/>
    </row>
    <row r="108" spans="1:8" ht="15" customHeight="1" x14ac:dyDescent="0.25">
      <c r="A108" s="19" t="s">
        <v>1341</v>
      </c>
      <c r="B108" s="28"/>
      <c r="C108" s="28"/>
      <c r="D108" s="31"/>
      <c r="H108" s="14"/>
    </row>
    <row r="109" spans="1:8" ht="15" customHeight="1" x14ac:dyDescent="0.25">
      <c r="A109" s="56" t="s">
        <v>2959</v>
      </c>
      <c r="B109" s="28" t="s">
        <v>3265</v>
      </c>
      <c r="C109" s="28" t="s">
        <v>3264</v>
      </c>
      <c r="D109" s="31">
        <v>2019</v>
      </c>
      <c r="F109" s="31" t="str">
        <f>MID(LPR_F_DIAGNOSER,LEN(LPR_F_DIAGNOSER)-3,4)</f>
        <v>2022</v>
      </c>
      <c r="H109" s="14" t="s">
        <v>3266</v>
      </c>
    </row>
    <row r="110" spans="1:8" ht="15" customHeight="1" x14ac:dyDescent="0.25">
      <c r="A110" t="s">
        <v>3255</v>
      </c>
      <c r="B110" s="28" t="s">
        <v>3265</v>
      </c>
      <c r="C110" s="28" t="s">
        <v>3264</v>
      </c>
      <c r="D110" s="31">
        <v>2019</v>
      </c>
      <c r="F110" s="31" t="str">
        <f>MID(LPR_F_FORLOEB,LEN(LPR_F_FORLOEB)-3,4)</f>
        <v>2022</v>
      </c>
      <c r="H110" s="14" t="s">
        <v>3267</v>
      </c>
    </row>
    <row r="111" spans="1:8" ht="15" customHeight="1" x14ac:dyDescent="0.25">
      <c r="A111" t="s">
        <v>3256</v>
      </c>
      <c r="B111" s="28" t="s">
        <v>3265</v>
      </c>
      <c r="C111" s="28" t="s">
        <v>3264</v>
      </c>
      <c r="D111" s="31">
        <v>2019</v>
      </c>
      <c r="F111" s="31" t="str">
        <f>MID(LPR_F_HELBREDSFORLOEB,LEN(LPR_F_HELBREDSFORLOEB)-3,4)</f>
        <v>2022</v>
      </c>
      <c r="H111" s="14" t="s">
        <v>3268</v>
      </c>
    </row>
    <row r="112" spans="1:8" ht="15" customHeight="1" x14ac:dyDescent="0.25">
      <c r="A112" t="s">
        <v>3257</v>
      </c>
      <c r="B112" s="28" t="s">
        <v>3265</v>
      </c>
      <c r="C112" s="28" t="s">
        <v>3264</v>
      </c>
      <c r="D112" s="31">
        <v>2019</v>
      </c>
      <c r="F112" s="31" t="str">
        <f>MID(LPR_F_HENVISNING_TILLAEG,LEN(LPR_F_HENVISNING_TILLAEG)-3,4)</f>
        <v>2022</v>
      </c>
      <c r="H112" s="14" t="s">
        <v>3269</v>
      </c>
    </row>
    <row r="113" spans="1:9" ht="15" customHeight="1" x14ac:dyDescent="0.25">
      <c r="A113" t="s">
        <v>3258</v>
      </c>
      <c r="B113" s="28" t="s">
        <v>3265</v>
      </c>
      <c r="C113" s="28" t="s">
        <v>3264</v>
      </c>
      <c r="D113" s="31">
        <v>2019</v>
      </c>
      <c r="F113" s="31" t="str">
        <f>MID(LPR_F_KONTAKTER,LEN(LPR_F_KONTAKTER)-3,4)</f>
        <v>2022</v>
      </c>
      <c r="H113" s="14" t="s">
        <v>3270</v>
      </c>
    </row>
    <row r="114" spans="1:9" ht="15" customHeight="1" x14ac:dyDescent="0.25">
      <c r="A114" s="14" t="s">
        <v>3515</v>
      </c>
      <c r="B114" s="72" t="s">
        <v>3516</v>
      </c>
      <c r="C114" s="28" t="s">
        <v>3517</v>
      </c>
      <c r="D114" s="31">
        <v>2019</v>
      </c>
      <c r="F114" s="31">
        <v>2022</v>
      </c>
      <c r="H114" s="14" t="s">
        <v>3518</v>
      </c>
    </row>
    <row r="115" spans="1:9" ht="15" customHeight="1" x14ac:dyDescent="0.25">
      <c r="A115" t="s">
        <v>3259</v>
      </c>
      <c r="B115" s="28" t="s">
        <v>3265</v>
      </c>
      <c r="C115" s="28" t="s">
        <v>3264</v>
      </c>
      <c r="D115" s="31">
        <v>2019</v>
      </c>
      <c r="F115" s="31" t="str">
        <f>MID(LPR_F_MORBARNFORLOEB,LEN(LPR_F_MORBARNFORLOEB)-3,4)</f>
        <v>2022</v>
      </c>
      <c r="H115" s="14" t="s">
        <v>3271</v>
      </c>
    </row>
    <row r="116" spans="1:9" ht="15" customHeight="1" x14ac:dyDescent="0.25">
      <c r="A116" s="14" t="s">
        <v>3449</v>
      </c>
      <c r="B116" s="28" t="s">
        <v>3265</v>
      </c>
      <c r="C116" s="28" t="s">
        <v>3264</v>
      </c>
      <c r="D116" s="31">
        <v>2019</v>
      </c>
      <c r="F116" s="31">
        <v>2022</v>
      </c>
      <c r="H116" s="14" t="s">
        <v>3519</v>
      </c>
    </row>
    <row r="117" spans="1:9" ht="15" customHeight="1" x14ac:dyDescent="0.25">
      <c r="A117" t="s">
        <v>3260</v>
      </c>
      <c r="B117" s="28" t="s">
        <v>3265</v>
      </c>
      <c r="C117" s="28" t="s">
        <v>3264</v>
      </c>
      <c r="D117" s="31">
        <v>2019</v>
      </c>
      <c r="F117" s="31" t="str">
        <f>MID(LPR_F_ORGANISATIONER,LEN(LPR_F_ORGANISATIONER)-3,4)</f>
        <v>2022</v>
      </c>
      <c r="H117" s="14" t="s">
        <v>3272</v>
      </c>
    </row>
    <row r="118" spans="1:9" ht="15" customHeight="1" x14ac:dyDescent="0.25">
      <c r="A118" t="s">
        <v>3261</v>
      </c>
      <c r="B118" s="28" t="s">
        <v>3265</v>
      </c>
      <c r="C118" s="28" t="s">
        <v>3264</v>
      </c>
      <c r="D118" s="31">
        <v>2019</v>
      </c>
      <c r="F118" s="31" t="str">
        <f>MID(LPR_F_PROCEDURER_ANDRE,LEN(LPR_F_PROCEDURER_ANDRE)-3,4)</f>
        <v>2022</v>
      </c>
      <c r="H118" s="14" t="s">
        <v>3273</v>
      </c>
    </row>
    <row r="119" spans="1:9" ht="15" customHeight="1" x14ac:dyDescent="0.25">
      <c r="A119" t="s">
        <v>3262</v>
      </c>
      <c r="B119" s="28" t="s">
        <v>3265</v>
      </c>
      <c r="C119" s="28" t="s">
        <v>3264</v>
      </c>
      <c r="D119" s="31">
        <v>2019</v>
      </c>
      <c r="F119" s="31" t="str">
        <f>MID(LPR_F_PROCEDURER_KIRURGI,LEN(LPR_F_PROCEDURER_KIRURGI)-3,4)</f>
        <v>2022</v>
      </c>
      <c r="H119" s="14" t="s">
        <v>3274</v>
      </c>
    </row>
    <row r="120" spans="1:9" ht="15" customHeight="1" x14ac:dyDescent="0.25">
      <c r="A120" t="s">
        <v>3263</v>
      </c>
      <c r="B120" s="28" t="s">
        <v>3265</v>
      </c>
      <c r="C120" s="28" t="s">
        <v>3264</v>
      </c>
      <c r="D120" s="31">
        <v>2019</v>
      </c>
      <c r="F120" s="31" t="str">
        <f>MID(LPR_F_RESULTATER,LEN(LPR_F_RESULTATER)-3,4)</f>
        <v>2022</v>
      </c>
      <c r="H120" s="14" t="s">
        <v>3275</v>
      </c>
    </row>
    <row r="121" spans="1:9" ht="15" customHeight="1" x14ac:dyDescent="0.25">
      <c r="A121" s="57" t="s">
        <v>3428</v>
      </c>
      <c r="B121" s="28" t="s">
        <v>1517</v>
      </c>
      <c r="C121" s="28" t="s">
        <v>1516</v>
      </c>
      <c r="D121" s="31">
        <v>1977</v>
      </c>
      <c r="E121" s="35">
        <v>2019</v>
      </c>
      <c r="F121" s="31" t="str">
        <f>MID(LPRADM,LEN(LPRADM)-4,4)</f>
        <v>2019</v>
      </c>
      <c r="H121" s="14" t="s">
        <v>2715</v>
      </c>
    </row>
    <row r="122" spans="1:9" ht="15" customHeight="1" x14ac:dyDescent="0.25">
      <c r="A122" s="58" t="s">
        <v>3429</v>
      </c>
      <c r="B122" s="28" t="s">
        <v>1513</v>
      </c>
      <c r="C122" s="28" t="s">
        <v>1510</v>
      </c>
      <c r="D122" s="31">
        <v>1994</v>
      </c>
      <c r="E122" s="35">
        <v>2019</v>
      </c>
      <c r="F122" s="31" t="str">
        <f>MID(LPRBES,LEN(LPRBES)-4,4)</f>
        <v>2019</v>
      </c>
      <c r="H122" s="14" t="s">
        <v>2716</v>
      </c>
    </row>
    <row r="123" spans="1:9" ht="15" customHeight="1" x14ac:dyDescent="0.25">
      <c r="A123" s="58" t="s">
        <v>3427</v>
      </c>
      <c r="B123" s="28" t="s">
        <v>1447</v>
      </c>
      <c r="C123" s="28" t="s">
        <v>1494</v>
      </c>
      <c r="D123" s="31">
        <v>1977</v>
      </c>
      <c r="E123" s="35">
        <v>2019</v>
      </c>
      <c r="F123" s="31" t="str">
        <f>MID(LPRDIAG,LEN(LPRDIAG)-4,4)</f>
        <v>2019</v>
      </c>
      <c r="H123" s="14" t="s">
        <v>2717</v>
      </c>
    </row>
    <row r="124" spans="1:9" ht="15" customHeight="1" x14ac:dyDescent="0.25">
      <c r="A124" s="58" t="s">
        <v>1274</v>
      </c>
      <c r="B124" s="28" t="s">
        <v>1448</v>
      </c>
      <c r="C124" s="28" t="s">
        <v>1495</v>
      </c>
      <c r="D124" s="31">
        <v>1996</v>
      </c>
      <c r="E124" s="35">
        <v>2015</v>
      </c>
      <c r="F124" s="31" t="str">
        <f>MID(LPRDRG_S,LEN(LPRDRG_S)-4,4)</f>
        <v>2015</v>
      </c>
      <c r="H124" s="41"/>
      <c r="I124" s="14"/>
    </row>
    <row r="125" spans="1:9" ht="15" customHeight="1" x14ac:dyDescent="0.25">
      <c r="A125" s="56" t="s">
        <v>3426</v>
      </c>
      <c r="B125" s="28" t="s">
        <v>3526</v>
      </c>
      <c r="C125" s="28" t="s">
        <v>3527</v>
      </c>
      <c r="D125" s="31">
        <v>1977</v>
      </c>
      <c r="E125" s="35">
        <v>2019</v>
      </c>
      <c r="F125" s="31">
        <v>2019</v>
      </c>
      <c r="H125" s="14" t="s">
        <v>3528</v>
      </c>
      <c r="I125" s="14"/>
    </row>
    <row r="126" spans="1:9" ht="15" customHeight="1" x14ac:dyDescent="0.25">
      <c r="A126" s="58" t="s">
        <v>3435</v>
      </c>
      <c r="B126" s="28" t="s">
        <v>2396</v>
      </c>
      <c r="C126" s="28" t="s">
        <v>2397</v>
      </c>
      <c r="D126" s="31">
        <v>1996</v>
      </c>
      <c r="E126" s="35">
        <v>2019</v>
      </c>
      <c r="F126" s="31" t="str">
        <f>MID(LPRSKSOP,LEN(LPRSKSOP)-4,4)</f>
        <v>2019</v>
      </c>
      <c r="H126" s="14" t="s">
        <v>2718</v>
      </c>
      <c r="I126" s="14"/>
    </row>
    <row r="127" spans="1:9" ht="15" customHeight="1" x14ac:dyDescent="0.25">
      <c r="A127" s="56" t="s">
        <v>3436</v>
      </c>
      <c r="B127" s="28" t="s">
        <v>3529</v>
      </c>
      <c r="C127" s="28" t="s">
        <v>3530</v>
      </c>
      <c r="D127" s="31">
        <v>1999</v>
      </c>
      <c r="E127" s="35">
        <v>2019</v>
      </c>
      <c r="F127" s="31">
        <v>2019</v>
      </c>
      <c r="H127" s="14" t="s">
        <v>3531</v>
      </c>
      <c r="I127" s="14"/>
    </row>
    <row r="128" spans="1:9" ht="15" customHeight="1" x14ac:dyDescent="0.25">
      <c r="A128" s="58" t="s">
        <v>2720</v>
      </c>
      <c r="B128" s="28" t="s">
        <v>1512</v>
      </c>
      <c r="C128" s="28" t="s">
        <v>1515</v>
      </c>
      <c r="D128" s="31">
        <v>1995</v>
      </c>
      <c r="E128" s="35">
        <v>2019</v>
      </c>
      <c r="F128" s="31" t="str">
        <f>MID(LPRBES,LEN(LPRBES)-4,4)</f>
        <v>2019</v>
      </c>
      <c r="H128" s="14" t="s">
        <v>2721</v>
      </c>
    </row>
    <row r="129" spans="1:16384" customFormat="1" ht="15" customHeight="1" x14ac:dyDescent="0.25">
      <c r="A129" s="58" t="s">
        <v>2719</v>
      </c>
      <c r="B129" s="28" t="s">
        <v>1511</v>
      </c>
      <c r="C129" s="28" t="s">
        <v>1514</v>
      </c>
      <c r="D129" s="31">
        <v>1995</v>
      </c>
      <c r="E129" s="35">
        <v>2019</v>
      </c>
      <c r="F129" s="31" t="str">
        <f>MID(LPRBES,LEN(LPRBES)-4,4)</f>
        <v>2019</v>
      </c>
      <c r="G129" s="26"/>
      <c r="H129" s="14" t="s">
        <v>2722</v>
      </c>
    </row>
    <row r="130" spans="1:16384" customFormat="1" ht="15" customHeight="1" x14ac:dyDescent="0.25">
      <c r="A130" s="58" t="s">
        <v>2917</v>
      </c>
      <c r="B130" s="28" t="s">
        <v>2931</v>
      </c>
      <c r="C130" s="28" t="s">
        <v>2932</v>
      </c>
      <c r="D130" s="31">
        <v>1995</v>
      </c>
      <c r="E130" s="35">
        <v>2019</v>
      </c>
      <c r="F130" s="31" t="str">
        <f>MID(PSYK_DIAG,LEN(PSYK_DIAG)-3,4)</f>
        <v>2019</v>
      </c>
      <c r="G130" s="26"/>
      <c r="H130" s="14" t="s">
        <v>2933</v>
      </c>
    </row>
    <row r="131" spans="1:16384" customFormat="1" ht="15" customHeight="1" x14ac:dyDescent="0.25">
      <c r="A131" s="58" t="s">
        <v>2918</v>
      </c>
      <c r="B131" s="28" t="s">
        <v>2934</v>
      </c>
      <c r="C131" s="28" t="s">
        <v>2935</v>
      </c>
      <c r="D131" s="31">
        <v>1995</v>
      </c>
      <c r="E131" s="35">
        <v>2019</v>
      </c>
      <c r="F131" s="31" t="str">
        <f>MID(PSYK_DIAG,LEN(PSYK_DIAG)-3,4)</f>
        <v>2019</v>
      </c>
      <c r="G131" s="26"/>
      <c r="H131" s="14" t="s">
        <v>2936</v>
      </c>
    </row>
    <row r="132" spans="1:16384" customFormat="1" ht="15" customHeight="1" x14ac:dyDescent="0.25">
      <c r="A132" s="56" t="s">
        <v>3482</v>
      </c>
      <c r="B132" s="28" t="s">
        <v>3520</v>
      </c>
      <c r="C132" s="28" t="s">
        <v>3521</v>
      </c>
      <c r="D132" s="31">
        <v>1995</v>
      </c>
      <c r="E132" s="35">
        <v>2019</v>
      </c>
      <c r="F132" s="31">
        <v>2019</v>
      </c>
      <c r="G132" s="26"/>
      <c r="H132" s="14" t="s">
        <v>3522</v>
      </c>
      <c r="I132" s="56" t="s">
        <v>3482</v>
      </c>
      <c r="J132" s="28" t="s">
        <v>3520</v>
      </c>
      <c r="K132" s="28" t="s">
        <v>3521</v>
      </c>
      <c r="L132" s="31">
        <v>1995</v>
      </c>
      <c r="M132" s="35"/>
      <c r="N132" s="31">
        <v>2019</v>
      </c>
      <c r="O132" s="26"/>
      <c r="P132" s="14" t="s">
        <v>3522</v>
      </c>
      <c r="Q132" s="56" t="s">
        <v>3482</v>
      </c>
      <c r="R132" s="28" t="s">
        <v>3520</v>
      </c>
      <c r="S132" s="28" t="s">
        <v>3521</v>
      </c>
      <c r="T132" s="31">
        <v>1995</v>
      </c>
      <c r="U132" s="35"/>
      <c r="V132" s="31">
        <v>2019</v>
      </c>
      <c r="W132" s="26"/>
      <c r="X132" s="14" t="s">
        <v>3522</v>
      </c>
      <c r="Y132" s="56" t="s">
        <v>3482</v>
      </c>
      <c r="Z132" s="28" t="s">
        <v>3520</v>
      </c>
      <c r="AA132" s="28" t="s">
        <v>3521</v>
      </c>
      <c r="AB132" s="31">
        <v>1995</v>
      </c>
      <c r="AC132" s="35"/>
      <c r="AD132" s="31">
        <v>2019</v>
      </c>
      <c r="AE132" s="26"/>
      <c r="AF132" s="14" t="s">
        <v>3522</v>
      </c>
      <c r="AG132" s="56" t="s">
        <v>3482</v>
      </c>
      <c r="AH132" s="28" t="s">
        <v>3520</v>
      </c>
      <c r="AI132" s="28" t="s">
        <v>3521</v>
      </c>
      <c r="AJ132" s="31">
        <v>1995</v>
      </c>
      <c r="AK132" s="35"/>
      <c r="AL132" s="31">
        <v>2019</v>
      </c>
      <c r="AM132" s="26"/>
      <c r="AN132" s="14" t="s">
        <v>3522</v>
      </c>
      <c r="AO132" s="56" t="s">
        <v>3482</v>
      </c>
      <c r="AP132" s="28" t="s">
        <v>3520</v>
      </c>
      <c r="AQ132" s="28" t="s">
        <v>3521</v>
      </c>
      <c r="AR132" s="31">
        <v>1995</v>
      </c>
      <c r="AS132" s="35"/>
      <c r="AT132" s="31">
        <v>2019</v>
      </c>
      <c r="AU132" s="26"/>
      <c r="AV132" s="14" t="s">
        <v>3522</v>
      </c>
      <c r="AW132" s="56" t="s">
        <v>3482</v>
      </c>
      <c r="AX132" s="28" t="s">
        <v>3520</v>
      </c>
      <c r="AY132" s="28" t="s">
        <v>3521</v>
      </c>
      <c r="AZ132" s="31">
        <v>1995</v>
      </c>
      <c r="BA132" s="35"/>
      <c r="BB132" s="31">
        <v>2019</v>
      </c>
      <c r="BC132" s="26"/>
      <c r="BD132" s="14" t="s">
        <v>3522</v>
      </c>
      <c r="BE132" s="56" t="s">
        <v>3482</v>
      </c>
      <c r="BF132" s="28" t="s">
        <v>3520</v>
      </c>
      <c r="BG132" s="28" t="s">
        <v>3521</v>
      </c>
      <c r="BH132" s="31">
        <v>1995</v>
      </c>
      <c r="BI132" s="35"/>
      <c r="BJ132" s="31">
        <v>2019</v>
      </c>
      <c r="BK132" s="26"/>
      <c r="BL132" s="14" t="s">
        <v>3522</v>
      </c>
      <c r="BM132" s="56" t="s">
        <v>3482</v>
      </c>
      <c r="BN132" s="28" t="s">
        <v>3520</v>
      </c>
      <c r="BO132" s="28" t="s">
        <v>3521</v>
      </c>
      <c r="BP132" s="31">
        <v>1995</v>
      </c>
      <c r="BQ132" s="35"/>
      <c r="BR132" s="31">
        <v>2019</v>
      </c>
      <c r="BS132" s="26"/>
      <c r="BT132" s="14" t="s">
        <v>3522</v>
      </c>
      <c r="BU132" s="56" t="s">
        <v>3482</v>
      </c>
      <c r="BV132" s="28" t="s">
        <v>3520</v>
      </c>
      <c r="BW132" s="28" t="s">
        <v>3521</v>
      </c>
      <c r="BX132" s="31">
        <v>1995</v>
      </c>
      <c r="BY132" s="35"/>
      <c r="BZ132" s="31">
        <v>2019</v>
      </c>
      <c r="CA132" s="26"/>
      <c r="CB132" s="14" t="s">
        <v>3522</v>
      </c>
      <c r="CC132" s="56" t="s">
        <v>3482</v>
      </c>
      <c r="CD132" s="28" t="s">
        <v>3520</v>
      </c>
      <c r="CE132" s="28" t="s">
        <v>3521</v>
      </c>
      <c r="CF132" s="31">
        <v>1995</v>
      </c>
      <c r="CG132" s="35"/>
      <c r="CH132" s="31">
        <v>2019</v>
      </c>
      <c r="CI132" s="26"/>
      <c r="CJ132" s="14" t="s">
        <v>3522</v>
      </c>
      <c r="CK132" s="56" t="s">
        <v>3482</v>
      </c>
      <c r="CL132" s="28" t="s">
        <v>3520</v>
      </c>
      <c r="CM132" s="28" t="s">
        <v>3521</v>
      </c>
      <c r="CN132" s="31">
        <v>1995</v>
      </c>
      <c r="CO132" s="35"/>
      <c r="CP132" s="31">
        <v>2019</v>
      </c>
      <c r="CQ132" s="26"/>
      <c r="CR132" s="14" t="s">
        <v>3522</v>
      </c>
      <c r="CS132" s="56" t="s">
        <v>3482</v>
      </c>
      <c r="CT132" s="28" t="s">
        <v>3520</v>
      </c>
      <c r="CU132" s="28" t="s">
        <v>3521</v>
      </c>
      <c r="CV132" s="31">
        <v>1995</v>
      </c>
      <c r="CW132" s="35"/>
      <c r="CX132" s="31">
        <v>2019</v>
      </c>
      <c r="CY132" s="26"/>
      <c r="CZ132" s="14" t="s">
        <v>3522</v>
      </c>
      <c r="DA132" s="56" t="s">
        <v>3482</v>
      </c>
      <c r="DB132" s="28" t="s">
        <v>3520</v>
      </c>
      <c r="DC132" s="28" t="s">
        <v>3521</v>
      </c>
      <c r="DD132" s="31">
        <v>1995</v>
      </c>
      <c r="DE132" s="35"/>
      <c r="DF132" s="31">
        <v>2019</v>
      </c>
      <c r="DG132" s="26"/>
      <c r="DH132" s="14" t="s">
        <v>3522</v>
      </c>
      <c r="DI132" s="56" t="s">
        <v>3482</v>
      </c>
      <c r="DJ132" s="28" t="s">
        <v>3520</v>
      </c>
      <c r="DK132" s="28" t="s">
        <v>3521</v>
      </c>
      <c r="DL132" s="31">
        <v>1995</v>
      </c>
      <c r="DM132" s="35"/>
      <c r="DN132" s="31">
        <v>2019</v>
      </c>
      <c r="DO132" s="26"/>
      <c r="DP132" s="14" t="s">
        <v>3522</v>
      </c>
      <c r="DQ132" s="56" t="s">
        <v>3482</v>
      </c>
      <c r="DR132" s="28" t="s">
        <v>3520</v>
      </c>
      <c r="DS132" s="28" t="s">
        <v>3521</v>
      </c>
      <c r="DT132" s="31">
        <v>1995</v>
      </c>
      <c r="DU132" s="35"/>
      <c r="DV132" s="31">
        <v>2019</v>
      </c>
      <c r="DW132" s="26"/>
      <c r="DX132" s="14" t="s">
        <v>3522</v>
      </c>
      <c r="DY132" s="56" t="s">
        <v>3482</v>
      </c>
      <c r="DZ132" s="28" t="s">
        <v>3520</v>
      </c>
      <c r="EA132" s="28" t="s">
        <v>3521</v>
      </c>
      <c r="EB132" s="31">
        <v>1995</v>
      </c>
      <c r="EC132" s="35"/>
      <c r="ED132" s="31">
        <v>2019</v>
      </c>
      <c r="EE132" s="26"/>
      <c r="EF132" s="14" t="s">
        <v>3522</v>
      </c>
      <c r="EG132" s="56" t="s">
        <v>3482</v>
      </c>
      <c r="EH132" s="28" t="s">
        <v>3520</v>
      </c>
      <c r="EI132" s="28" t="s">
        <v>3521</v>
      </c>
      <c r="EJ132" s="31">
        <v>1995</v>
      </c>
      <c r="EK132" s="35"/>
      <c r="EL132" s="31">
        <v>2019</v>
      </c>
      <c r="EM132" s="26"/>
      <c r="EN132" s="14" t="s">
        <v>3522</v>
      </c>
      <c r="EO132" s="56" t="s">
        <v>3482</v>
      </c>
      <c r="EP132" s="28" t="s">
        <v>3520</v>
      </c>
      <c r="EQ132" s="28" t="s">
        <v>3521</v>
      </c>
      <c r="ER132" s="31">
        <v>1995</v>
      </c>
      <c r="ES132" s="35"/>
      <c r="ET132" s="31">
        <v>2019</v>
      </c>
      <c r="EU132" s="26"/>
      <c r="EV132" s="14" t="s">
        <v>3522</v>
      </c>
      <c r="EW132" s="56" t="s">
        <v>3482</v>
      </c>
      <c r="EX132" s="28" t="s">
        <v>3520</v>
      </c>
      <c r="EY132" s="28" t="s">
        <v>3521</v>
      </c>
      <c r="EZ132" s="31">
        <v>1995</v>
      </c>
      <c r="FA132" s="35"/>
      <c r="FB132" s="31">
        <v>2019</v>
      </c>
      <c r="FC132" s="26"/>
      <c r="FD132" s="14" t="s">
        <v>3522</v>
      </c>
      <c r="FE132" s="56" t="s">
        <v>3482</v>
      </c>
      <c r="FF132" s="28" t="s">
        <v>3520</v>
      </c>
      <c r="FG132" s="28" t="s">
        <v>3521</v>
      </c>
      <c r="FH132" s="31">
        <v>1995</v>
      </c>
      <c r="FI132" s="35"/>
      <c r="FJ132" s="31">
        <v>2019</v>
      </c>
      <c r="FK132" s="26"/>
      <c r="FL132" s="14" t="s">
        <v>3522</v>
      </c>
      <c r="FM132" s="56" t="s">
        <v>3482</v>
      </c>
      <c r="FN132" s="28" t="s">
        <v>3520</v>
      </c>
      <c r="FO132" s="28" t="s">
        <v>3521</v>
      </c>
      <c r="FP132" s="31">
        <v>1995</v>
      </c>
      <c r="FQ132" s="35"/>
      <c r="FR132" s="31">
        <v>2019</v>
      </c>
      <c r="FS132" s="26"/>
      <c r="FT132" s="14" t="s">
        <v>3522</v>
      </c>
      <c r="FU132" s="56" t="s">
        <v>3482</v>
      </c>
      <c r="FV132" s="28" t="s">
        <v>3520</v>
      </c>
      <c r="FW132" s="28" t="s">
        <v>3521</v>
      </c>
      <c r="FX132" s="31">
        <v>1995</v>
      </c>
      <c r="FY132" s="35"/>
      <c r="FZ132" s="31">
        <v>2019</v>
      </c>
      <c r="GA132" s="26"/>
      <c r="GB132" s="14" t="s">
        <v>3522</v>
      </c>
      <c r="GC132" s="56" t="s">
        <v>3482</v>
      </c>
      <c r="GD132" s="28" t="s">
        <v>3520</v>
      </c>
      <c r="GE132" s="28" t="s">
        <v>3521</v>
      </c>
      <c r="GF132" s="31">
        <v>1995</v>
      </c>
      <c r="GG132" s="35"/>
      <c r="GH132" s="31">
        <v>2019</v>
      </c>
      <c r="GI132" s="26"/>
      <c r="GJ132" s="14" t="s">
        <v>3522</v>
      </c>
      <c r="GK132" s="56" t="s">
        <v>3482</v>
      </c>
      <c r="GL132" s="28" t="s">
        <v>3520</v>
      </c>
      <c r="GM132" s="28" t="s">
        <v>3521</v>
      </c>
      <c r="GN132" s="31">
        <v>1995</v>
      </c>
      <c r="GO132" s="35"/>
      <c r="GP132" s="31">
        <v>2019</v>
      </c>
      <c r="GQ132" s="26"/>
      <c r="GR132" s="14" t="s">
        <v>3522</v>
      </c>
      <c r="GS132" s="56" t="s">
        <v>3482</v>
      </c>
      <c r="GT132" s="28" t="s">
        <v>3520</v>
      </c>
      <c r="GU132" s="28" t="s">
        <v>3521</v>
      </c>
      <c r="GV132" s="31">
        <v>1995</v>
      </c>
      <c r="GW132" s="35"/>
      <c r="GX132" s="31">
        <v>2019</v>
      </c>
      <c r="GY132" s="26"/>
      <c r="GZ132" s="14" t="s">
        <v>3522</v>
      </c>
      <c r="HA132" s="56" t="s">
        <v>3482</v>
      </c>
      <c r="HB132" s="28" t="s">
        <v>3520</v>
      </c>
      <c r="HC132" s="28" t="s">
        <v>3521</v>
      </c>
      <c r="HD132" s="31">
        <v>1995</v>
      </c>
      <c r="HE132" s="35"/>
      <c r="HF132" s="31">
        <v>2019</v>
      </c>
      <c r="HG132" s="26"/>
      <c r="HH132" s="14" t="s">
        <v>3522</v>
      </c>
      <c r="HI132" s="56" t="s">
        <v>3482</v>
      </c>
      <c r="HJ132" s="28" t="s">
        <v>3520</v>
      </c>
      <c r="HK132" s="28" t="s">
        <v>3521</v>
      </c>
      <c r="HL132" s="31">
        <v>1995</v>
      </c>
      <c r="HM132" s="35"/>
      <c r="HN132" s="31">
        <v>2019</v>
      </c>
      <c r="HO132" s="26"/>
      <c r="HP132" s="14" t="s">
        <v>3522</v>
      </c>
      <c r="HQ132" s="56" t="s">
        <v>3482</v>
      </c>
      <c r="HR132" s="28" t="s">
        <v>3520</v>
      </c>
      <c r="HS132" s="28" t="s">
        <v>3521</v>
      </c>
      <c r="HT132" s="31">
        <v>1995</v>
      </c>
      <c r="HU132" s="35"/>
      <c r="HV132" s="31">
        <v>2019</v>
      </c>
      <c r="HW132" s="26"/>
      <c r="HX132" s="14" t="s">
        <v>3522</v>
      </c>
      <c r="HY132" s="56" t="s">
        <v>3482</v>
      </c>
      <c r="HZ132" s="28" t="s">
        <v>3520</v>
      </c>
      <c r="IA132" s="28" t="s">
        <v>3521</v>
      </c>
      <c r="IB132" s="31">
        <v>1995</v>
      </c>
      <c r="IC132" s="35"/>
      <c r="ID132" s="31">
        <v>2019</v>
      </c>
      <c r="IE132" s="26"/>
      <c r="IF132" s="14" t="s">
        <v>3522</v>
      </c>
      <c r="IG132" s="56" t="s">
        <v>3482</v>
      </c>
      <c r="IH132" s="28" t="s">
        <v>3520</v>
      </c>
      <c r="II132" s="28" t="s">
        <v>3521</v>
      </c>
      <c r="IJ132" s="31">
        <v>1995</v>
      </c>
      <c r="IK132" s="35"/>
      <c r="IL132" s="31">
        <v>2019</v>
      </c>
      <c r="IM132" s="26"/>
      <c r="IN132" s="14" t="s">
        <v>3522</v>
      </c>
      <c r="IO132" s="56" t="s">
        <v>3482</v>
      </c>
      <c r="IP132" s="28" t="s">
        <v>3520</v>
      </c>
      <c r="IQ132" s="28" t="s">
        <v>3521</v>
      </c>
      <c r="IR132" s="31">
        <v>1995</v>
      </c>
      <c r="IS132" s="35"/>
      <c r="IT132" s="31">
        <v>2019</v>
      </c>
      <c r="IU132" s="26"/>
      <c r="IV132" s="14" t="s">
        <v>3522</v>
      </c>
      <c r="IW132" s="56" t="s">
        <v>3482</v>
      </c>
      <c r="IX132" s="28" t="s">
        <v>3520</v>
      </c>
      <c r="IY132" s="28" t="s">
        <v>3521</v>
      </c>
      <c r="IZ132" s="31">
        <v>1995</v>
      </c>
      <c r="JA132" s="35"/>
      <c r="JB132" s="31">
        <v>2019</v>
      </c>
      <c r="JC132" s="26"/>
      <c r="JD132" s="14" t="s">
        <v>3522</v>
      </c>
      <c r="JE132" s="56" t="s">
        <v>3482</v>
      </c>
      <c r="JF132" s="28" t="s">
        <v>3520</v>
      </c>
      <c r="JG132" s="28" t="s">
        <v>3521</v>
      </c>
      <c r="JH132" s="31">
        <v>1995</v>
      </c>
      <c r="JI132" s="35"/>
      <c r="JJ132" s="31">
        <v>2019</v>
      </c>
      <c r="JK132" s="26"/>
      <c r="JL132" s="14" t="s">
        <v>3522</v>
      </c>
      <c r="JM132" s="56" t="s">
        <v>3482</v>
      </c>
      <c r="JN132" s="28" t="s">
        <v>3520</v>
      </c>
      <c r="JO132" s="28" t="s">
        <v>3521</v>
      </c>
      <c r="JP132" s="31">
        <v>1995</v>
      </c>
      <c r="JQ132" s="35"/>
      <c r="JR132" s="31">
        <v>2019</v>
      </c>
      <c r="JS132" s="26"/>
      <c r="JT132" s="14" t="s">
        <v>3522</v>
      </c>
      <c r="JU132" s="56" t="s">
        <v>3482</v>
      </c>
      <c r="JV132" s="28" t="s">
        <v>3520</v>
      </c>
      <c r="JW132" s="28" t="s">
        <v>3521</v>
      </c>
      <c r="JX132" s="31">
        <v>1995</v>
      </c>
      <c r="JY132" s="35"/>
      <c r="JZ132" s="31">
        <v>2019</v>
      </c>
      <c r="KA132" s="26"/>
      <c r="KB132" s="14" t="s">
        <v>3522</v>
      </c>
      <c r="KC132" s="56" t="s">
        <v>3482</v>
      </c>
      <c r="KD132" s="28" t="s">
        <v>3520</v>
      </c>
      <c r="KE132" s="28" t="s">
        <v>3521</v>
      </c>
      <c r="KF132" s="31">
        <v>1995</v>
      </c>
      <c r="KG132" s="35"/>
      <c r="KH132" s="31">
        <v>2019</v>
      </c>
      <c r="KI132" s="26"/>
      <c r="KJ132" s="14" t="s">
        <v>3522</v>
      </c>
      <c r="KK132" s="56" t="s">
        <v>3482</v>
      </c>
      <c r="KL132" s="28" t="s">
        <v>3520</v>
      </c>
      <c r="KM132" s="28" t="s">
        <v>3521</v>
      </c>
      <c r="KN132" s="31">
        <v>1995</v>
      </c>
      <c r="KO132" s="35"/>
      <c r="KP132" s="31">
        <v>2019</v>
      </c>
      <c r="KQ132" s="26"/>
      <c r="KR132" s="14" t="s">
        <v>3522</v>
      </c>
      <c r="KS132" s="56" t="s">
        <v>3482</v>
      </c>
      <c r="KT132" s="28" t="s">
        <v>3520</v>
      </c>
      <c r="KU132" s="28" t="s">
        <v>3521</v>
      </c>
      <c r="KV132" s="31">
        <v>1995</v>
      </c>
      <c r="KW132" s="35"/>
      <c r="KX132" s="31">
        <v>2019</v>
      </c>
      <c r="KY132" s="26"/>
      <c r="KZ132" s="14" t="s">
        <v>3522</v>
      </c>
      <c r="LA132" s="56" t="s">
        <v>3482</v>
      </c>
      <c r="LB132" s="28" t="s">
        <v>3520</v>
      </c>
      <c r="LC132" s="28" t="s">
        <v>3521</v>
      </c>
      <c r="LD132" s="31">
        <v>1995</v>
      </c>
      <c r="LE132" s="35"/>
      <c r="LF132" s="31">
        <v>2019</v>
      </c>
      <c r="LG132" s="26"/>
      <c r="LH132" s="14" t="s">
        <v>3522</v>
      </c>
      <c r="LI132" s="56" t="s">
        <v>3482</v>
      </c>
      <c r="LJ132" s="28" t="s">
        <v>3520</v>
      </c>
      <c r="LK132" s="28" t="s">
        <v>3521</v>
      </c>
      <c r="LL132" s="31">
        <v>1995</v>
      </c>
      <c r="LM132" s="35"/>
      <c r="LN132" s="31">
        <v>2019</v>
      </c>
      <c r="LO132" s="26"/>
      <c r="LP132" s="14" t="s">
        <v>3522</v>
      </c>
      <c r="LQ132" s="56" t="s">
        <v>3482</v>
      </c>
      <c r="LR132" s="28" t="s">
        <v>3520</v>
      </c>
      <c r="LS132" s="28" t="s">
        <v>3521</v>
      </c>
      <c r="LT132" s="31">
        <v>1995</v>
      </c>
      <c r="LU132" s="35"/>
      <c r="LV132" s="31">
        <v>2019</v>
      </c>
      <c r="LW132" s="26"/>
      <c r="LX132" s="14" t="s">
        <v>3522</v>
      </c>
      <c r="LY132" s="56" t="s">
        <v>3482</v>
      </c>
      <c r="LZ132" s="28" t="s">
        <v>3520</v>
      </c>
      <c r="MA132" s="28" t="s">
        <v>3521</v>
      </c>
      <c r="MB132" s="31">
        <v>1995</v>
      </c>
      <c r="MC132" s="35"/>
      <c r="MD132" s="31">
        <v>2019</v>
      </c>
      <c r="ME132" s="26"/>
      <c r="MF132" s="14" t="s">
        <v>3522</v>
      </c>
      <c r="MG132" s="56" t="s">
        <v>3482</v>
      </c>
      <c r="MH132" s="28" t="s">
        <v>3520</v>
      </c>
      <c r="MI132" s="28" t="s">
        <v>3521</v>
      </c>
      <c r="MJ132" s="31">
        <v>1995</v>
      </c>
      <c r="MK132" s="35"/>
      <c r="ML132" s="31">
        <v>2019</v>
      </c>
      <c r="MM132" s="26"/>
      <c r="MN132" s="14" t="s">
        <v>3522</v>
      </c>
      <c r="MO132" s="56" t="s">
        <v>3482</v>
      </c>
      <c r="MP132" s="28" t="s">
        <v>3520</v>
      </c>
      <c r="MQ132" s="28" t="s">
        <v>3521</v>
      </c>
      <c r="MR132" s="31">
        <v>1995</v>
      </c>
      <c r="MS132" s="35"/>
      <c r="MT132" s="31">
        <v>2019</v>
      </c>
      <c r="MU132" s="26"/>
      <c r="MV132" s="14" t="s">
        <v>3522</v>
      </c>
      <c r="MW132" s="56" t="s">
        <v>3482</v>
      </c>
      <c r="MX132" s="28" t="s">
        <v>3520</v>
      </c>
      <c r="MY132" s="28" t="s">
        <v>3521</v>
      </c>
      <c r="MZ132" s="31">
        <v>1995</v>
      </c>
      <c r="NA132" s="35"/>
      <c r="NB132" s="31">
        <v>2019</v>
      </c>
      <c r="NC132" s="26"/>
      <c r="ND132" s="14" t="s">
        <v>3522</v>
      </c>
      <c r="NE132" s="56" t="s">
        <v>3482</v>
      </c>
      <c r="NF132" s="28" t="s">
        <v>3520</v>
      </c>
      <c r="NG132" s="28" t="s">
        <v>3521</v>
      </c>
      <c r="NH132" s="31">
        <v>1995</v>
      </c>
      <c r="NI132" s="35"/>
      <c r="NJ132" s="31">
        <v>2019</v>
      </c>
      <c r="NK132" s="26"/>
      <c r="NL132" s="14" t="s">
        <v>3522</v>
      </c>
      <c r="NM132" s="56" t="s">
        <v>3482</v>
      </c>
      <c r="NN132" s="28" t="s">
        <v>3520</v>
      </c>
      <c r="NO132" s="28" t="s">
        <v>3521</v>
      </c>
      <c r="NP132" s="31">
        <v>1995</v>
      </c>
      <c r="NQ132" s="35"/>
      <c r="NR132" s="31">
        <v>2019</v>
      </c>
      <c r="NS132" s="26"/>
      <c r="NT132" s="14" t="s">
        <v>3522</v>
      </c>
      <c r="NU132" s="56" t="s">
        <v>3482</v>
      </c>
      <c r="NV132" s="28" t="s">
        <v>3520</v>
      </c>
      <c r="NW132" s="28" t="s">
        <v>3521</v>
      </c>
      <c r="NX132" s="31">
        <v>1995</v>
      </c>
      <c r="NY132" s="35"/>
      <c r="NZ132" s="31">
        <v>2019</v>
      </c>
      <c r="OA132" s="26"/>
      <c r="OB132" s="14" t="s">
        <v>3522</v>
      </c>
      <c r="OC132" s="56" t="s">
        <v>3482</v>
      </c>
      <c r="OD132" s="28" t="s">
        <v>3520</v>
      </c>
      <c r="OE132" s="28" t="s">
        <v>3521</v>
      </c>
      <c r="OF132" s="31">
        <v>1995</v>
      </c>
      <c r="OG132" s="35"/>
      <c r="OH132" s="31">
        <v>2019</v>
      </c>
      <c r="OI132" s="26"/>
      <c r="OJ132" s="14" t="s">
        <v>3522</v>
      </c>
      <c r="OK132" s="56" t="s">
        <v>3482</v>
      </c>
      <c r="OL132" s="28" t="s">
        <v>3520</v>
      </c>
      <c r="OM132" s="28" t="s">
        <v>3521</v>
      </c>
      <c r="ON132" s="31">
        <v>1995</v>
      </c>
      <c r="OO132" s="35"/>
      <c r="OP132" s="31">
        <v>2019</v>
      </c>
      <c r="OQ132" s="26"/>
      <c r="OR132" s="14" t="s">
        <v>3522</v>
      </c>
      <c r="OS132" s="56" t="s">
        <v>3482</v>
      </c>
      <c r="OT132" s="28" t="s">
        <v>3520</v>
      </c>
      <c r="OU132" s="28" t="s">
        <v>3521</v>
      </c>
      <c r="OV132" s="31">
        <v>1995</v>
      </c>
      <c r="OW132" s="35"/>
      <c r="OX132" s="31">
        <v>2019</v>
      </c>
      <c r="OY132" s="26"/>
      <c r="OZ132" s="14" t="s">
        <v>3522</v>
      </c>
      <c r="PA132" s="56" t="s">
        <v>3482</v>
      </c>
      <c r="PB132" s="28" t="s">
        <v>3520</v>
      </c>
      <c r="PC132" s="28" t="s">
        <v>3521</v>
      </c>
      <c r="PD132" s="31">
        <v>1995</v>
      </c>
      <c r="PE132" s="35"/>
      <c r="PF132" s="31">
        <v>2019</v>
      </c>
      <c r="PG132" s="26"/>
      <c r="PH132" s="14" t="s">
        <v>3522</v>
      </c>
      <c r="PI132" s="56" t="s">
        <v>3482</v>
      </c>
      <c r="PJ132" s="28" t="s">
        <v>3520</v>
      </c>
      <c r="PK132" s="28" t="s">
        <v>3521</v>
      </c>
      <c r="PL132" s="31">
        <v>1995</v>
      </c>
      <c r="PM132" s="35"/>
      <c r="PN132" s="31">
        <v>2019</v>
      </c>
      <c r="PO132" s="26"/>
      <c r="PP132" s="14" t="s">
        <v>3522</v>
      </c>
      <c r="PQ132" s="56" t="s">
        <v>3482</v>
      </c>
      <c r="PR132" s="28" t="s">
        <v>3520</v>
      </c>
      <c r="PS132" s="28" t="s">
        <v>3521</v>
      </c>
      <c r="PT132" s="31">
        <v>1995</v>
      </c>
      <c r="PU132" s="35"/>
      <c r="PV132" s="31">
        <v>2019</v>
      </c>
      <c r="PW132" s="26"/>
      <c r="PX132" s="14" t="s">
        <v>3522</v>
      </c>
      <c r="PY132" s="56" t="s">
        <v>3482</v>
      </c>
      <c r="PZ132" s="28" t="s">
        <v>3520</v>
      </c>
      <c r="QA132" s="28" t="s">
        <v>3521</v>
      </c>
      <c r="QB132" s="31">
        <v>1995</v>
      </c>
      <c r="QC132" s="35"/>
      <c r="QD132" s="31">
        <v>2019</v>
      </c>
      <c r="QE132" s="26"/>
      <c r="QF132" s="14" t="s">
        <v>3522</v>
      </c>
      <c r="QG132" s="56" t="s">
        <v>3482</v>
      </c>
      <c r="QH132" s="28" t="s">
        <v>3520</v>
      </c>
      <c r="QI132" s="28" t="s">
        <v>3521</v>
      </c>
      <c r="QJ132" s="31">
        <v>1995</v>
      </c>
      <c r="QK132" s="35"/>
      <c r="QL132" s="31">
        <v>2019</v>
      </c>
      <c r="QM132" s="26"/>
      <c r="QN132" s="14" t="s">
        <v>3522</v>
      </c>
      <c r="QO132" s="56" t="s">
        <v>3482</v>
      </c>
      <c r="QP132" s="28" t="s">
        <v>3520</v>
      </c>
      <c r="QQ132" s="28" t="s">
        <v>3521</v>
      </c>
      <c r="QR132" s="31">
        <v>1995</v>
      </c>
      <c r="QS132" s="35"/>
      <c r="QT132" s="31">
        <v>2019</v>
      </c>
      <c r="QU132" s="26"/>
      <c r="QV132" s="14" t="s">
        <v>3522</v>
      </c>
      <c r="QW132" s="56" t="s">
        <v>3482</v>
      </c>
      <c r="QX132" s="28" t="s">
        <v>3520</v>
      </c>
      <c r="QY132" s="28" t="s">
        <v>3521</v>
      </c>
      <c r="QZ132" s="31">
        <v>1995</v>
      </c>
      <c r="RA132" s="35"/>
      <c r="RB132" s="31">
        <v>2019</v>
      </c>
      <c r="RC132" s="26"/>
      <c r="RD132" s="14" t="s">
        <v>3522</v>
      </c>
      <c r="RE132" s="56" t="s">
        <v>3482</v>
      </c>
      <c r="RF132" s="28" t="s">
        <v>3520</v>
      </c>
      <c r="RG132" s="28" t="s">
        <v>3521</v>
      </c>
      <c r="RH132" s="31">
        <v>1995</v>
      </c>
      <c r="RI132" s="35"/>
      <c r="RJ132" s="31">
        <v>2019</v>
      </c>
      <c r="RK132" s="26"/>
      <c r="RL132" s="14" t="s">
        <v>3522</v>
      </c>
      <c r="RM132" s="56" t="s">
        <v>3482</v>
      </c>
      <c r="RN132" s="28" t="s">
        <v>3520</v>
      </c>
      <c r="RO132" s="28" t="s">
        <v>3521</v>
      </c>
      <c r="RP132" s="31">
        <v>1995</v>
      </c>
      <c r="RQ132" s="35"/>
      <c r="RR132" s="31">
        <v>2019</v>
      </c>
      <c r="RS132" s="26"/>
      <c r="RT132" s="14" t="s">
        <v>3522</v>
      </c>
      <c r="RU132" s="56" t="s">
        <v>3482</v>
      </c>
      <c r="RV132" s="28" t="s">
        <v>3520</v>
      </c>
      <c r="RW132" s="28" t="s">
        <v>3521</v>
      </c>
      <c r="RX132" s="31">
        <v>1995</v>
      </c>
      <c r="RY132" s="35"/>
      <c r="RZ132" s="31">
        <v>2019</v>
      </c>
      <c r="SA132" s="26"/>
      <c r="SB132" s="14" t="s">
        <v>3522</v>
      </c>
      <c r="SC132" s="56" t="s">
        <v>3482</v>
      </c>
      <c r="SD132" s="28" t="s">
        <v>3520</v>
      </c>
      <c r="SE132" s="28" t="s">
        <v>3521</v>
      </c>
      <c r="SF132" s="31">
        <v>1995</v>
      </c>
      <c r="SG132" s="35"/>
      <c r="SH132" s="31">
        <v>2019</v>
      </c>
      <c r="SI132" s="26"/>
      <c r="SJ132" s="14" t="s">
        <v>3522</v>
      </c>
      <c r="SK132" s="56" t="s">
        <v>3482</v>
      </c>
      <c r="SL132" s="28" t="s">
        <v>3520</v>
      </c>
      <c r="SM132" s="28" t="s">
        <v>3521</v>
      </c>
      <c r="SN132" s="31">
        <v>1995</v>
      </c>
      <c r="SO132" s="35"/>
      <c r="SP132" s="31">
        <v>2019</v>
      </c>
      <c r="SQ132" s="26"/>
      <c r="SR132" s="14" t="s">
        <v>3522</v>
      </c>
      <c r="SS132" s="56" t="s">
        <v>3482</v>
      </c>
      <c r="ST132" s="28" t="s">
        <v>3520</v>
      </c>
      <c r="SU132" s="28" t="s">
        <v>3521</v>
      </c>
      <c r="SV132" s="31">
        <v>1995</v>
      </c>
      <c r="SW132" s="35"/>
      <c r="SX132" s="31">
        <v>2019</v>
      </c>
      <c r="SY132" s="26"/>
      <c r="SZ132" s="14" t="s">
        <v>3522</v>
      </c>
      <c r="TA132" s="56" t="s">
        <v>3482</v>
      </c>
      <c r="TB132" s="28" t="s">
        <v>3520</v>
      </c>
      <c r="TC132" s="28" t="s">
        <v>3521</v>
      </c>
      <c r="TD132" s="31">
        <v>1995</v>
      </c>
      <c r="TE132" s="35"/>
      <c r="TF132" s="31">
        <v>2019</v>
      </c>
      <c r="TG132" s="26"/>
      <c r="TH132" s="14" t="s">
        <v>3522</v>
      </c>
      <c r="TI132" s="56" t="s">
        <v>3482</v>
      </c>
      <c r="TJ132" s="28" t="s">
        <v>3520</v>
      </c>
      <c r="TK132" s="28" t="s">
        <v>3521</v>
      </c>
      <c r="TL132" s="31">
        <v>1995</v>
      </c>
      <c r="TM132" s="35"/>
      <c r="TN132" s="31">
        <v>2019</v>
      </c>
      <c r="TO132" s="26"/>
      <c r="TP132" s="14" t="s">
        <v>3522</v>
      </c>
      <c r="TQ132" s="56" t="s">
        <v>3482</v>
      </c>
      <c r="TR132" s="28" t="s">
        <v>3520</v>
      </c>
      <c r="TS132" s="28" t="s">
        <v>3521</v>
      </c>
      <c r="TT132" s="31">
        <v>1995</v>
      </c>
      <c r="TU132" s="35"/>
      <c r="TV132" s="31">
        <v>2019</v>
      </c>
      <c r="TW132" s="26"/>
      <c r="TX132" s="14" t="s">
        <v>3522</v>
      </c>
      <c r="TY132" s="56" t="s">
        <v>3482</v>
      </c>
      <c r="TZ132" s="28" t="s">
        <v>3520</v>
      </c>
      <c r="UA132" s="28" t="s">
        <v>3521</v>
      </c>
      <c r="UB132" s="31">
        <v>1995</v>
      </c>
      <c r="UC132" s="35"/>
      <c r="UD132" s="31">
        <v>2019</v>
      </c>
      <c r="UE132" s="26"/>
      <c r="UF132" s="14" t="s">
        <v>3522</v>
      </c>
      <c r="UG132" s="56" t="s">
        <v>3482</v>
      </c>
      <c r="UH132" s="28" t="s">
        <v>3520</v>
      </c>
      <c r="UI132" s="28" t="s">
        <v>3521</v>
      </c>
      <c r="UJ132" s="31">
        <v>1995</v>
      </c>
      <c r="UK132" s="35"/>
      <c r="UL132" s="31">
        <v>2019</v>
      </c>
      <c r="UM132" s="26"/>
      <c r="UN132" s="14" t="s">
        <v>3522</v>
      </c>
      <c r="UO132" s="56" t="s">
        <v>3482</v>
      </c>
      <c r="UP132" s="28" t="s">
        <v>3520</v>
      </c>
      <c r="UQ132" s="28" t="s">
        <v>3521</v>
      </c>
      <c r="UR132" s="31">
        <v>1995</v>
      </c>
      <c r="US132" s="35"/>
      <c r="UT132" s="31">
        <v>2019</v>
      </c>
      <c r="UU132" s="26"/>
      <c r="UV132" s="14" t="s">
        <v>3522</v>
      </c>
      <c r="UW132" s="56" t="s">
        <v>3482</v>
      </c>
      <c r="UX132" s="28" t="s">
        <v>3520</v>
      </c>
      <c r="UY132" s="28" t="s">
        <v>3521</v>
      </c>
      <c r="UZ132" s="31">
        <v>1995</v>
      </c>
      <c r="VA132" s="35"/>
      <c r="VB132" s="31">
        <v>2019</v>
      </c>
      <c r="VC132" s="26"/>
      <c r="VD132" s="14" t="s">
        <v>3522</v>
      </c>
      <c r="VE132" s="56" t="s">
        <v>3482</v>
      </c>
      <c r="VF132" s="28" t="s">
        <v>3520</v>
      </c>
      <c r="VG132" s="28" t="s">
        <v>3521</v>
      </c>
      <c r="VH132" s="31">
        <v>1995</v>
      </c>
      <c r="VI132" s="35"/>
      <c r="VJ132" s="31">
        <v>2019</v>
      </c>
      <c r="VK132" s="26"/>
      <c r="VL132" s="14" t="s">
        <v>3522</v>
      </c>
      <c r="VM132" s="56" t="s">
        <v>3482</v>
      </c>
      <c r="VN132" s="28" t="s">
        <v>3520</v>
      </c>
      <c r="VO132" s="28" t="s">
        <v>3521</v>
      </c>
      <c r="VP132" s="31">
        <v>1995</v>
      </c>
      <c r="VQ132" s="35"/>
      <c r="VR132" s="31">
        <v>2019</v>
      </c>
      <c r="VS132" s="26"/>
      <c r="VT132" s="14" t="s">
        <v>3522</v>
      </c>
      <c r="VU132" s="56" t="s">
        <v>3482</v>
      </c>
      <c r="VV132" s="28" t="s">
        <v>3520</v>
      </c>
      <c r="VW132" s="28" t="s">
        <v>3521</v>
      </c>
      <c r="VX132" s="31">
        <v>1995</v>
      </c>
      <c r="VY132" s="35"/>
      <c r="VZ132" s="31">
        <v>2019</v>
      </c>
      <c r="WA132" s="26"/>
      <c r="WB132" s="14" t="s">
        <v>3522</v>
      </c>
      <c r="WC132" s="56" t="s">
        <v>3482</v>
      </c>
      <c r="WD132" s="28" t="s">
        <v>3520</v>
      </c>
      <c r="WE132" s="28" t="s">
        <v>3521</v>
      </c>
      <c r="WF132" s="31">
        <v>1995</v>
      </c>
      <c r="WG132" s="35"/>
      <c r="WH132" s="31">
        <v>2019</v>
      </c>
      <c r="WI132" s="26"/>
      <c r="WJ132" s="14" t="s">
        <v>3522</v>
      </c>
      <c r="WK132" s="56" t="s">
        <v>3482</v>
      </c>
      <c r="WL132" s="28" t="s">
        <v>3520</v>
      </c>
      <c r="WM132" s="28" t="s">
        <v>3521</v>
      </c>
      <c r="WN132" s="31">
        <v>1995</v>
      </c>
      <c r="WO132" s="35"/>
      <c r="WP132" s="31">
        <v>2019</v>
      </c>
      <c r="WQ132" s="26"/>
      <c r="WR132" s="14" t="s">
        <v>3522</v>
      </c>
      <c r="WS132" s="56" t="s">
        <v>3482</v>
      </c>
      <c r="WT132" s="28" t="s">
        <v>3520</v>
      </c>
      <c r="WU132" s="28" t="s">
        <v>3521</v>
      </c>
      <c r="WV132" s="31">
        <v>1995</v>
      </c>
      <c r="WW132" s="35"/>
      <c r="WX132" s="31">
        <v>2019</v>
      </c>
      <c r="WY132" s="26"/>
      <c r="WZ132" s="14" t="s">
        <v>3522</v>
      </c>
      <c r="XA132" s="56" t="s">
        <v>3482</v>
      </c>
      <c r="XB132" s="28" t="s">
        <v>3520</v>
      </c>
      <c r="XC132" s="28" t="s">
        <v>3521</v>
      </c>
      <c r="XD132" s="31">
        <v>1995</v>
      </c>
      <c r="XE132" s="35"/>
      <c r="XF132" s="31">
        <v>2019</v>
      </c>
      <c r="XG132" s="26"/>
      <c r="XH132" s="14" t="s">
        <v>3522</v>
      </c>
      <c r="XI132" s="56" t="s">
        <v>3482</v>
      </c>
      <c r="XJ132" s="28" t="s">
        <v>3520</v>
      </c>
      <c r="XK132" s="28" t="s">
        <v>3521</v>
      </c>
      <c r="XL132" s="31">
        <v>1995</v>
      </c>
      <c r="XM132" s="35"/>
      <c r="XN132" s="31">
        <v>2019</v>
      </c>
      <c r="XO132" s="26"/>
      <c r="XP132" s="14" t="s">
        <v>3522</v>
      </c>
      <c r="XQ132" s="56" t="s">
        <v>3482</v>
      </c>
      <c r="XR132" s="28" t="s">
        <v>3520</v>
      </c>
      <c r="XS132" s="28" t="s">
        <v>3521</v>
      </c>
      <c r="XT132" s="31">
        <v>1995</v>
      </c>
      <c r="XU132" s="35"/>
      <c r="XV132" s="31">
        <v>2019</v>
      </c>
      <c r="XW132" s="26"/>
      <c r="XX132" s="14" t="s">
        <v>3522</v>
      </c>
      <c r="XY132" s="56" t="s">
        <v>3482</v>
      </c>
      <c r="XZ132" s="28" t="s">
        <v>3520</v>
      </c>
      <c r="YA132" s="28" t="s">
        <v>3521</v>
      </c>
      <c r="YB132" s="31">
        <v>1995</v>
      </c>
      <c r="YC132" s="35"/>
      <c r="YD132" s="31">
        <v>2019</v>
      </c>
      <c r="YE132" s="26"/>
      <c r="YF132" s="14" t="s">
        <v>3522</v>
      </c>
      <c r="YG132" s="56" t="s">
        <v>3482</v>
      </c>
      <c r="YH132" s="28" t="s">
        <v>3520</v>
      </c>
      <c r="YI132" s="28" t="s">
        <v>3521</v>
      </c>
      <c r="YJ132" s="31">
        <v>1995</v>
      </c>
      <c r="YK132" s="35"/>
      <c r="YL132" s="31">
        <v>2019</v>
      </c>
      <c r="YM132" s="26"/>
      <c r="YN132" s="14" t="s">
        <v>3522</v>
      </c>
      <c r="YO132" s="56" t="s">
        <v>3482</v>
      </c>
      <c r="YP132" s="28" t="s">
        <v>3520</v>
      </c>
      <c r="YQ132" s="28" t="s">
        <v>3521</v>
      </c>
      <c r="YR132" s="31">
        <v>1995</v>
      </c>
      <c r="YS132" s="35"/>
      <c r="YT132" s="31">
        <v>2019</v>
      </c>
      <c r="YU132" s="26"/>
      <c r="YV132" s="14" t="s">
        <v>3522</v>
      </c>
      <c r="YW132" s="56" t="s">
        <v>3482</v>
      </c>
      <c r="YX132" s="28" t="s">
        <v>3520</v>
      </c>
      <c r="YY132" s="28" t="s">
        <v>3521</v>
      </c>
      <c r="YZ132" s="31">
        <v>1995</v>
      </c>
      <c r="ZA132" s="35"/>
      <c r="ZB132" s="31">
        <v>2019</v>
      </c>
      <c r="ZC132" s="26"/>
      <c r="ZD132" s="14" t="s">
        <v>3522</v>
      </c>
      <c r="ZE132" s="56" t="s">
        <v>3482</v>
      </c>
      <c r="ZF132" s="28" t="s">
        <v>3520</v>
      </c>
      <c r="ZG132" s="28" t="s">
        <v>3521</v>
      </c>
      <c r="ZH132" s="31">
        <v>1995</v>
      </c>
      <c r="ZI132" s="35"/>
      <c r="ZJ132" s="31">
        <v>2019</v>
      </c>
      <c r="ZK132" s="26"/>
      <c r="ZL132" s="14" t="s">
        <v>3522</v>
      </c>
      <c r="ZM132" s="56" t="s">
        <v>3482</v>
      </c>
      <c r="ZN132" s="28" t="s">
        <v>3520</v>
      </c>
      <c r="ZO132" s="28" t="s">
        <v>3521</v>
      </c>
      <c r="ZP132" s="31">
        <v>1995</v>
      </c>
      <c r="ZQ132" s="35"/>
      <c r="ZR132" s="31">
        <v>2019</v>
      </c>
      <c r="ZS132" s="26"/>
      <c r="ZT132" s="14" t="s">
        <v>3522</v>
      </c>
      <c r="ZU132" s="56" t="s">
        <v>3482</v>
      </c>
      <c r="ZV132" s="28" t="s">
        <v>3520</v>
      </c>
      <c r="ZW132" s="28" t="s">
        <v>3521</v>
      </c>
      <c r="ZX132" s="31">
        <v>1995</v>
      </c>
      <c r="ZY132" s="35"/>
      <c r="ZZ132" s="31">
        <v>2019</v>
      </c>
      <c r="AAA132" s="26"/>
      <c r="AAB132" s="14" t="s">
        <v>3522</v>
      </c>
      <c r="AAC132" s="56" t="s">
        <v>3482</v>
      </c>
      <c r="AAD132" s="28" t="s">
        <v>3520</v>
      </c>
      <c r="AAE132" s="28" t="s">
        <v>3521</v>
      </c>
      <c r="AAF132" s="31">
        <v>1995</v>
      </c>
      <c r="AAG132" s="35"/>
      <c r="AAH132" s="31">
        <v>2019</v>
      </c>
      <c r="AAI132" s="26"/>
      <c r="AAJ132" s="14" t="s">
        <v>3522</v>
      </c>
      <c r="AAK132" s="56" t="s">
        <v>3482</v>
      </c>
      <c r="AAL132" s="28" t="s">
        <v>3520</v>
      </c>
      <c r="AAM132" s="28" t="s">
        <v>3521</v>
      </c>
      <c r="AAN132" s="31">
        <v>1995</v>
      </c>
      <c r="AAO132" s="35"/>
      <c r="AAP132" s="31">
        <v>2019</v>
      </c>
      <c r="AAQ132" s="26"/>
      <c r="AAR132" s="14" t="s">
        <v>3522</v>
      </c>
      <c r="AAS132" s="56" t="s">
        <v>3482</v>
      </c>
      <c r="AAT132" s="28" t="s">
        <v>3520</v>
      </c>
      <c r="AAU132" s="28" t="s">
        <v>3521</v>
      </c>
      <c r="AAV132" s="31">
        <v>1995</v>
      </c>
      <c r="AAW132" s="35"/>
      <c r="AAX132" s="31">
        <v>2019</v>
      </c>
      <c r="AAY132" s="26"/>
      <c r="AAZ132" s="14" t="s">
        <v>3522</v>
      </c>
      <c r="ABA132" s="56" t="s">
        <v>3482</v>
      </c>
      <c r="ABB132" s="28" t="s">
        <v>3520</v>
      </c>
      <c r="ABC132" s="28" t="s">
        <v>3521</v>
      </c>
      <c r="ABD132" s="31">
        <v>1995</v>
      </c>
      <c r="ABE132" s="35"/>
      <c r="ABF132" s="31">
        <v>2019</v>
      </c>
      <c r="ABG132" s="26"/>
      <c r="ABH132" s="14" t="s">
        <v>3522</v>
      </c>
      <c r="ABI132" s="56" t="s">
        <v>3482</v>
      </c>
      <c r="ABJ132" s="28" t="s">
        <v>3520</v>
      </c>
      <c r="ABK132" s="28" t="s">
        <v>3521</v>
      </c>
      <c r="ABL132" s="31">
        <v>1995</v>
      </c>
      <c r="ABM132" s="35"/>
      <c r="ABN132" s="31">
        <v>2019</v>
      </c>
      <c r="ABO132" s="26"/>
      <c r="ABP132" s="14" t="s">
        <v>3522</v>
      </c>
      <c r="ABQ132" s="56" t="s">
        <v>3482</v>
      </c>
      <c r="ABR132" s="28" t="s">
        <v>3520</v>
      </c>
      <c r="ABS132" s="28" t="s">
        <v>3521</v>
      </c>
      <c r="ABT132" s="31">
        <v>1995</v>
      </c>
      <c r="ABU132" s="35"/>
      <c r="ABV132" s="31">
        <v>2019</v>
      </c>
      <c r="ABW132" s="26"/>
      <c r="ABX132" s="14" t="s">
        <v>3522</v>
      </c>
      <c r="ABY132" s="56" t="s">
        <v>3482</v>
      </c>
      <c r="ABZ132" s="28" t="s">
        <v>3520</v>
      </c>
      <c r="ACA132" s="28" t="s">
        <v>3521</v>
      </c>
      <c r="ACB132" s="31">
        <v>1995</v>
      </c>
      <c r="ACC132" s="35"/>
      <c r="ACD132" s="31">
        <v>2019</v>
      </c>
      <c r="ACE132" s="26"/>
      <c r="ACF132" s="14" t="s">
        <v>3522</v>
      </c>
      <c r="ACG132" s="56" t="s">
        <v>3482</v>
      </c>
      <c r="ACH132" s="28" t="s">
        <v>3520</v>
      </c>
      <c r="ACI132" s="28" t="s">
        <v>3521</v>
      </c>
      <c r="ACJ132" s="31">
        <v>1995</v>
      </c>
      <c r="ACK132" s="35"/>
      <c r="ACL132" s="31">
        <v>2019</v>
      </c>
      <c r="ACM132" s="26"/>
      <c r="ACN132" s="14" t="s">
        <v>3522</v>
      </c>
      <c r="ACO132" s="56" t="s">
        <v>3482</v>
      </c>
      <c r="ACP132" s="28" t="s">
        <v>3520</v>
      </c>
      <c r="ACQ132" s="28" t="s">
        <v>3521</v>
      </c>
      <c r="ACR132" s="31">
        <v>1995</v>
      </c>
      <c r="ACS132" s="35"/>
      <c r="ACT132" s="31">
        <v>2019</v>
      </c>
      <c r="ACU132" s="26"/>
      <c r="ACV132" s="14" t="s">
        <v>3522</v>
      </c>
      <c r="ACW132" s="56" t="s">
        <v>3482</v>
      </c>
      <c r="ACX132" s="28" t="s">
        <v>3520</v>
      </c>
      <c r="ACY132" s="28" t="s">
        <v>3521</v>
      </c>
      <c r="ACZ132" s="31">
        <v>1995</v>
      </c>
      <c r="ADA132" s="35"/>
      <c r="ADB132" s="31">
        <v>2019</v>
      </c>
      <c r="ADC132" s="26"/>
      <c r="ADD132" s="14" t="s">
        <v>3522</v>
      </c>
      <c r="ADE132" s="56" t="s">
        <v>3482</v>
      </c>
      <c r="ADF132" s="28" t="s">
        <v>3520</v>
      </c>
      <c r="ADG132" s="28" t="s">
        <v>3521</v>
      </c>
      <c r="ADH132" s="31">
        <v>1995</v>
      </c>
      <c r="ADI132" s="35"/>
      <c r="ADJ132" s="31">
        <v>2019</v>
      </c>
      <c r="ADK132" s="26"/>
      <c r="ADL132" s="14" t="s">
        <v>3522</v>
      </c>
      <c r="ADM132" s="56" t="s">
        <v>3482</v>
      </c>
      <c r="ADN132" s="28" t="s">
        <v>3520</v>
      </c>
      <c r="ADO132" s="28" t="s">
        <v>3521</v>
      </c>
      <c r="ADP132" s="31">
        <v>1995</v>
      </c>
      <c r="ADQ132" s="35"/>
      <c r="ADR132" s="31">
        <v>2019</v>
      </c>
      <c r="ADS132" s="26"/>
      <c r="ADT132" s="14" t="s">
        <v>3522</v>
      </c>
      <c r="ADU132" s="56" t="s">
        <v>3482</v>
      </c>
      <c r="ADV132" s="28" t="s">
        <v>3520</v>
      </c>
      <c r="ADW132" s="28" t="s">
        <v>3521</v>
      </c>
      <c r="ADX132" s="31">
        <v>1995</v>
      </c>
      <c r="ADY132" s="35"/>
      <c r="ADZ132" s="31">
        <v>2019</v>
      </c>
      <c r="AEA132" s="26"/>
      <c r="AEB132" s="14" t="s">
        <v>3522</v>
      </c>
      <c r="AEC132" s="56" t="s">
        <v>3482</v>
      </c>
      <c r="AED132" s="28" t="s">
        <v>3520</v>
      </c>
      <c r="AEE132" s="28" t="s">
        <v>3521</v>
      </c>
      <c r="AEF132" s="31">
        <v>1995</v>
      </c>
      <c r="AEG132" s="35"/>
      <c r="AEH132" s="31">
        <v>2019</v>
      </c>
      <c r="AEI132" s="26"/>
      <c r="AEJ132" s="14" t="s">
        <v>3522</v>
      </c>
      <c r="AEK132" s="56" t="s">
        <v>3482</v>
      </c>
      <c r="AEL132" s="28" t="s">
        <v>3520</v>
      </c>
      <c r="AEM132" s="28" t="s">
        <v>3521</v>
      </c>
      <c r="AEN132" s="31">
        <v>1995</v>
      </c>
      <c r="AEO132" s="35"/>
      <c r="AEP132" s="31">
        <v>2019</v>
      </c>
      <c r="AEQ132" s="26"/>
      <c r="AER132" s="14" t="s">
        <v>3522</v>
      </c>
      <c r="AES132" s="56" t="s">
        <v>3482</v>
      </c>
      <c r="AET132" s="28" t="s">
        <v>3520</v>
      </c>
      <c r="AEU132" s="28" t="s">
        <v>3521</v>
      </c>
      <c r="AEV132" s="31">
        <v>1995</v>
      </c>
      <c r="AEW132" s="35"/>
      <c r="AEX132" s="31">
        <v>2019</v>
      </c>
      <c r="AEY132" s="26"/>
      <c r="AEZ132" s="14" t="s">
        <v>3522</v>
      </c>
      <c r="AFA132" s="56" t="s">
        <v>3482</v>
      </c>
      <c r="AFB132" s="28" t="s">
        <v>3520</v>
      </c>
      <c r="AFC132" s="28" t="s">
        <v>3521</v>
      </c>
      <c r="AFD132" s="31">
        <v>1995</v>
      </c>
      <c r="AFE132" s="35"/>
      <c r="AFF132" s="31">
        <v>2019</v>
      </c>
      <c r="AFG132" s="26"/>
      <c r="AFH132" s="14" t="s">
        <v>3522</v>
      </c>
      <c r="AFI132" s="56" t="s">
        <v>3482</v>
      </c>
      <c r="AFJ132" s="28" t="s">
        <v>3520</v>
      </c>
      <c r="AFK132" s="28" t="s">
        <v>3521</v>
      </c>
      <c r="AFL132" s="31">
        <v>1995</v>
      </c>
      <c r="AFM132" s="35"/>
      <c r="AFN132" s="31">
        <v>2019</v>
      </c>
      <c r="AFO132" s="26"/>
      <c r="AFP132" s="14" t="s">
        <v>3522</v>
      </c>
      <c r="AFQ132" s="56" t="s">
        <v>3482</v>
      </c>
      <c r="AFR132" s="28" t="s">
        <v>3520</v>
      </c>
      <c r="AFS132" s="28" t="s">
        <v>3521</v>
      </c>
      <c r="AFT132" s="31">
        <v>1995</v>
      </c>
      <c r="AFU132" s="35"/>
      <c r="AFV132" s="31">
        <v>2019</v>
      </c>
      <c r="AFW132" s="26"/>
      <c r="AFX132" s="14" t="s">
        <v>3522</v>
      </c>
      <c r="AFY132" s="56" t="s">
        <v>3482</v>
      </c>
      <c r="AFZ132" s="28" t="s">
        <v>3520</v>
      </c>
      <c r="AGA132" s="28" t="s">
        <v>3521</v>
      </c>
      <c r="AGB132" s="31">
        <v>1995</v>
      </c>
      <c r="AGC132" s="35"/>
      <c r="AGD132" s="31">
        <v>2019</v>
      </c>
      <c r="AGE132" s="26"/>
      <c r="AGF132" s="14" t="s">
        <v>3522</v>
      </c>
      <c r="AGG132" s="56" t="s">
        <v>3482</v>
      </c>
      <c r="AGH132" s="28" t="s">
        <v>3520</v>
      </c>
      <c r="AGI132" s="28" t="s">
        <v>3521</v>
      </c>
      <c r="AGJ132" s="31">
        <v>1995</v>
      </c>
      <c r="AGK132" s="35"/>
      <c r="AGL132" s="31">
        <v>2019</v>
      </c>
      <c r="AGM132" s="26"/>
      <c r="AGN132" s="14" t="s">
        <v>3522</v>
      </c>
      <c r="AGO132" s="56" t="s">
        <v>3482</v>
      </c>
      <c r="AGP132" s="28" t="s">
        <v>3520</v>
      </c>
      <c r="AGQ132" s="28" t="s">
        <v>3521</v>
      </c>
      <c r="AGR132" s="31">
        <v>1995</v>
      </c>
      <c r="AGS132" s="35"/>
      <c r="AGT132" s="31">
        <v>2019</v>
      </c>
      <c r="AGU132" s="26"/>
      <c r="AGV132" s="14" t="s">
        <v>3522</v>
      </c>
      <c r="AGW132" s="56" t="s">
        <v>3482</v>
      </c>
      <c r="AGX132" s="28" t="s">
        <v>3520</v>
      </c>
      <c r="AGY132" s="28" t="s">
        <v>3521</v>
      </c>
      <c r="AGZ132" s="31">
        <v>1995</v>
      </c>
      <c r="AHA132" s="35"/>
      <c r="AHB132" s="31">
        <v>2019</v>
      </c>
      <c r="AHC132" s="26"/>
      <c r="AHD132" s="14" t="s">
        <v>3522</v>
      </c>
      <c r="AHE132" s="56" t="s">
        <v>3482</v>
      </c>
      <c r="AHF132" s="28" t="s">
        <v>3520</v>
      </c>
      <c r="AHG132" s="28" t="s">
        <v>3521</v>
      </c>
      <c r="AHH132" s="31">
        <v>1995</v>
      </c>
      <c r="AHI132" s="35"/>
      <c r="AHJ132" s="31">
        <v>2019</v>
      </c>
      <c r="AHK132" s="26"/>
      <c r="AHL132" s="14" t="s">
        <v>3522</v>
      </c>
      <c r="AHM132" s="56" t="s">
        <v>3482</v>
      </c>
      <c r="AHN132" s="28" t="s">
        <v>3520</v>
      </c>
      <c r="AHO132" s="28" t="s">
        <v>3521</v>
      </c>
      <c r="AHP132" s="31">
        <v>1995</v>
      </c>
      <c r="AHQ132" s="35"/>
      <c r="AHR132" s="31">
        <v>2019</v>
      </c>
      <c r="AHS132" s="26"/>
      <c r="AHT132" s="14" t="s">
        <v>3522</v>
      </c>
      <c r="AHU132" s="56" t="s">
        <v>3482</v>
      </c>
      <c r="AHV132" s="28" t="s">
        <v>3520</v>
      </c>
      <c r="AHW132" s="28" t="s">
        <v>3521</v>
      </c>
      <c r="AHX132" s="31">
        <v>1995</v>
      </c>
      <c r="AHY132" s="35"/>
      <c r="AHZ132" s="31">
        <v>2019</v>
      </c>
      <c r="AIA132" s="26"/>
      <c r="AIB132" s="14" t="s">
        <v>3522</v>
      </c>
      <c r="AIC132" s="56" t="s">
        <v>3482</v>
      </c>
      <c r="AID132" s="28" t="s">
        <v>3520</v>
      </c>
      <c r="AIE132" s="28" t="s">
        <v>3521</v>
      </c>
      <c r="AIF132" s="31">
        <v>1995</v>
      </c>
      <c r="AIG132" s="35"/>
      <c r="AIH132" s="31">
        <v>2019</v>
      </c>
      <c r="AII132" s="26"/>
      <c r="AIJ132" s="14" t="s">
        <v>3522</v>
      </c>
      <c r="AIK132" s="56" t="s">
        <v>3482</v>
      </c>
      <c r="AIL132" s="28" t="s">
        <v>3520</v>
      </c>
      <c r="AIM132" s="28" t="s">
        <v>3521</v>
      </c>
      <c r="AIN132" s="31">
        <v>1995</v>
      </c>
      <c r="AIO132" s="35"/>
      <c r="AIP132" s="31">
        <v>2019</v>
      </c>
      <c r="AIQ132" s="26"/>
      <c r="AIR132" s="14" t="s">
        <v>3522</v>
      </c>
      <c r="AIS132" s="56" t="s">
        <v>3482</v>
      </c>
      <c r="AIT132" s="28" t="s">
        <v>3520</v>
      </c>
      <c r="AIU132" s="28" t="s">
        <v>3521</v>
      </c>
      <c r="AIV132" s="31">
        <v>1995</v>
      </c>
      <c r="AIW132" s="35"/>
      <c r="AIX132" s="31">
        <v>2019</v>
      </c>
      <c r="AIY132" s="26"/>
      <c r="AIZ132" s="14" t="s">
        <v>3522</v>
      </c>
      <c r="AJA132" s="56" t="s">
        <v>3482</v>
      </c>
      <c r="AJB132" s="28" t="s">
        <v>3520</v>
      </c>
      <c r="AJC132" s="28" t="s">
        <v>3521</v>
      </c>
      <c r="AJD132" s="31">
        <v>1995</v>
      </c>
      <c r="AJE132" s="35"/>
      <c r="AJF132" s="31">
        <v>2019</v>
      </c>
      <c r="AJG132" s="26"/>
      <c r="AJH132" s="14" t="s">
        <v>3522</v>
      </c>
      <c r="AJI132" s="56" t="s">
        <v>3482</v>
      </c>
      <c r="AJJ132" s="28" t="s">
        <v>3520</v>
      </c>
      <c r="AJK132" s="28" t="s">
        <v>3521</v>
      </c>
      <c r="AJL132" s="31">
        <v>1995</v>
      </c>
      <c r="AJM132" s="35"/>
      <c r="AJN132" s="31">
        <v>2019</v>
      </c>
      <c r="AJO132" s="26"/>
      <c r="AJP132" s="14" t="s">
        <v>3522</v>
      </c>
      <c r="AJQ132" s="56" t="s">
        <v>3482</v>
      </c>
      <c r="AJR132" s="28" t="s">
        <v>3520</v>
      </c>
      <c r="AJS132" s="28" t="s">
        <v>3521</v>
      </c>
      <c r="AJT132" s="31">
        <v>1995</v>
      </c>
      <c r="AJU132" s="35"/>
      <c r="AJV132" s="31">
        <v>2019</v>
      </c>
      <c r="AJW132" s="26"/>
      <c r="AJX132" s="14" t="s">
        <v>3522</v>
      </c>
      <c r="AJY132" s="56" t="s">
        <v>3482</v>
      </c>
      <c r="AJZ132" s="28" t="s">
        <v>3520</v>
      </c>
      <c r="AKA132" s="28" t="s">
        <v>3521</v>
      </c>
      <c r="AKB132" s="31">
        <v>1995</v>
      </c>
      <c r="AKC132" s="35"/>
      <c r="AKD132" s="31">
        <v>2019</v>
      </c>
      <c r="AKE132" s="26"/>
      <c r="AKF132" s="14" t="s">
        <v>3522</v>
      </c>
      <c r="AKG132" s="56" t="s">
        <v>3482</v>
      </c>
      <c r="AKH132" s="28" t="s">
        <v>3520</v>
      </c>
      <c r="AKI132" s="28" t="s">
        <v>3521</v>
      </c>
      <c r="AKJ132" s="31">
        <v>1995</v>
      </c>
      <c r="AKK132" s="35"/>
      <c r="AKL132" s="31">
        <v>2019</v>
      </c>
      <c r="AKM132" s="26"/>
      <c r="AKN132" s="14" t="s">
        <v>3522</v>
      </c>
      <c r="AKO132" s="56" t="s">
        <v>3482</v>
      </c>
      <c r="AKP132" s="28" t="s">
        <v>3520</v>
      </c>
      <c r="AKQ132" s="28" t="s">
        <v>3521</v>
      </c>
      <c r="AKR132" s="31">
        <v>1995</v>
      </c>
      <c r="AKS132" s="35"/>
      <c r="AKT132" s="31">
        <v>2019</v>
      </c>
      <c r="AKU132" s="26"/>
      <c r="AKV132" s="14" t="s">
        <v>3522</v>
      </c>
      <c r="AKW132" s="56" t="s">
        <v>3482</v>
      </c>
      <c r="AKX132" s="28" t="s">
        <v>3520</v>
      </c>
      <c r="AKY132" s="28" t="s">
        <v>3521</v>
      </c>
      <c r="AKZ132" s="31">
        <v>1995</v>
      </c>
      <c r="ALA132" s="35"/>
      <c r="ALB132" s="31">
        <v>2019</v>
      </c>
      <c r="ALC132" s="26"/>
      <c r="ALD132" s="14" t="s">
        <v>3522</v>
      </c>
      <c r="ALE132" s="56" t="s">
        <v>3482</v>
      </c>
      <c r="ALF132" s="28" t="s">
        <v>3520</v>
      </c>
      <c r="ALG132" s="28" t="s">
        <v>3521</v>
      </c>
      <c r="ALH132" s="31">
        <v>1995</v>
      </c>
      <c r="ALI132" s="35"/>
      <c r="ALJ132" s="31">
        <v>2019</v>
      </c>
      <c r="ALK132" s="26"/>
      <c r="ALL132" s="14" t="s">
        <v>3522</v>
      </c>
      <c r="ALM132" s="56" t="s">
        <v>3482</v>
      </c>
      <c r="ALN132" s="28" t="s">
        <v>3520</v>
      </c>
      <c r="ALO132" s="28" t="s">
        <v>3521</v>
      </c>
      <c r="ALP132" s="31">
        <v>1995</v>
      </c>
      <c r="ALQ132" s="35"/>
      <c r="ALR132" s="31">
        <v>2019</v>
      </c>
      <c r="ALS132" s="26"/>
      <c r="ALT132" s="14" t="s">
        <v>3522</v>
      </c>
      <c r="ALU132" s="56" t="s">
        <v>3482</v>
      </c>
      <c r="ALV132" s="28" t="s">
        <v>3520</v>
      </c>
      <c r="ALW132" s="28" t="s">
        <v>3521</v>
      </c>
      <c r="ALX132" s="31">
        <v>1995</v>
      </c>
      <c r="ALY132" s="35"/>
      <c r="ALZ132" s="31">
        <v>2019</v>
      </c>
      <c r="AMA132" s="26"/>
      <c r="AMB132" s="14" t="s">
        <v>3522</v>
      </c>
      <c r="AMC132" s="56" t="s">
        <v>3482</v>
      </c>
      <c r="AMD132" s="28" t="s">
        <v>3520</v>
      </c>
      <c r="AME132" s="28" t="s">
        <v>3521</v>
      </c>
      <c r="AMF132" s="31">
        <v>1995</v>
      </c>
      <c r="AMG132" s="35"/>
      <c r="AMH132" s="31">
        <v>2019</v>
      </c>
      <c r="AMI132" s="26"/>
      <c r="AMJ132" s="14" t="s">
        <v>3522</v>
      </c>
      <c r="AMK132" s="56" t="s">
        <v>3482</v>
      </c>
      <c r="AML132" s="28" t="s">
        <v>3520</v>
      </c>
      <c r="AMM132" s="28" t="s">
        <v>3521</v>
      </c>
      <c r="AMN132" s="31">
        <v>1995</v>
      </c>
      <c r="AMO132" s="35"/>
      <c r="AMP132" s="31">
        <v>2019</v>
      </c>
      <c r="AMQ132" s="26"/>
      <c r="AMR132" s="14" t="s">
        <v>3522</v>
      </c>
      <c r="AMS132" s="56" t="s">
        <v>3482</v>
      </c>
      <c r="AMT132" s="28" t="s">
        <v>3520</v>
      </c>
      <c r="AMU132" s="28" t="s">
        <v>3521</v>
      </c>
      <c r="AMV132" s="31">
        <v>1995</v>
      </c>
      <c r="AMW132" s="35"/>
      <c r="AMX132" s="31">
        <v>2019</v>
      </c>
      <c r="AMY132" s="26"/>
      <c r="AMZ132" s="14" t="s">
        <v>3522</v>
      </c>
      <c r="ANA132" s="56" t="s">
        <v>3482</v>
      </c>
      <c r="ANB132" s="28" t="s">
        <v>3520</v>
      </c>
      <c r="ANC132" s="28" t="s">
        <v>3521</v>
      </c>
      <c r="AND132" s="31">
        <v>1995</v>
      </c>
      <c r="ANE132" s="35"/>
      <c r="ANF132" s="31">
        <v>2019</v>
      </c>
      <c r="ANG132" s="26"/>
      <c r="ANH132" s="14" t="s">
        <v>3522</v>
      </c>
      <c r="ANI132" s="56" t="s">
        <v>3482</v>
      </c>
      <c r="ANJ132" s="28" t="s">
        <v>3520</v>
      </c>
      <c r="ANK132" s="28" t="s">
        <v>3521</v>
      </c>
      <c r="ANL132" s="31">
        <v>1995</v>
      </c>
      <c r="ANM132" s="35"/>
      <c r="ANN132" s="31">
        <v>2019</v>
      </c>
      <c r="ANO132" s="26"/>
      <c r="ANP132" s="14" t="s">
        <v>3522</v>
      </c>
      <c r="ANQ132" s="56" t="s">
        <v>3482</v>
      </c>
      <c r="ANR132" s="28" t="s">
        <v>3520</v>
      </c>
      <c r="ANS132" s="28" t="s">
        <v>3521</v>
      </c>
      <c r="ANT132" s="31">
        <v>1995</v>
      </c>
      <c r="ANU132" s="35"/>
      <c r="ANV132" s="31">
        <v>2019</v>
      </c>
      <c r="ANW132" s="26"/>
      <c r="ANX132" s="14" t="s">
        <v>3522</v>
      </c>
      <c r="ANY132" s="56" t="s">
        <v>3482</v>
      </c>
      <c r="ANZ132" s="28" t="s">
        <v>3520</v>
      </c>
      <c r="AOA132" s="28" t="s">
        <v>3521</v>
      </c>
      <c r="AOB132" s="31">
        <v>1995</v>
      </c>
      <c r="AOC132" s="35"/>
      <c r="AOD132" s="31">
        <v>2019</v>
      </c>
      <c r="AOE132" s="26"/>
      <c r="AOF132" s="14" t="s">
        <v>3522</v>
      </c>
      <c r="AOG132" s="56" t="s">
        <v>3482</v>
      </c>
      <c r="AOH132" s="28" t="s">
        <v>3520</v>
      </c>
      <c r="AOI132" s="28" t="s">
        <v>3521</v>
      </c>
      <c r="AOJ132" s="31">
        <v>1995</v>
      </c>
      <c r="AOK132" s="35"/>
      <c r="AOL132" s="31">
        <v>2019</v>
      </c>
      <c r="AOM132" s="26"/>
      <c r="AON132" s="14" t="s">
        <v>3522</v>
      </c>
      <c r="AOO132" s="56" t="s">
        <v>3482</v>
      </c>
      <c r="AOP132" s="28" t="s">
        <v>3520</v>
      </c>
      <c r="AOQ132" s="28" t="s">
        <v>3521</v>
      </c>
      <c r="AOR132" s="31">
        <v>1995</v>
      </c>
      <c r="AOS132" s="35"/>
      <c r="AOT132" s="31">
        <v>2019</v>
      </c>
      <c r="AOU132" s="26"/>
      <c r="AOV132" s="14" t="s">
        <v>3522</v>
      </c>
      <c r="AOW132" s="56" t="s">
        <v>3482</v>
      </c>
      <c r="AOX132" s="28" t="s">
        <v>3520</v>
      </c>
      <c r="AOY132" s="28" t="s">
        <v>3521</v>
      </c>
      <c r="AOZ132" s="31">
        <v>1995</v>
      </c>
      <c r="APA132" s="35"/>
      <c r="APB132" s="31">
        <v>2019</v>
      </c>
      <c r="APC132" s="26"/>
      <c r="APD132" s="14" t="s">
        <v>3522</v>
      </c>
      <c r="APE132" s="56" t="s">
        <v>3482</v>
      </c>
      <c r="APF132" s="28" t="s">
        <v>3520</v>
      </c>
      <c r="APG132" s="28" t="s">
        <v>3521</v>
      </c>
      <c r="APH132" s="31">
        <v>1995</v>
      </c>
      <c r="API132" s="35"/>
      <c r="APJ132" s="31">
        <v>2019</v>
      </c>
      <c r="APK132" s="26"/>
      <c r="APL132" s="14" t="s">
        <v>3522</v>
      </c>
      <c r="APM132" s="56" t="s">
        <v>3482</v>
      </c>
      <c r="APN132" s="28" t="s">
        <v>3520</v>
      </c>
      <c r="APO132" s="28" t="s">
        <v>3521</v>
      </c>
      <c r="APP132" s="31">
        <v>1995</v>
      </c>
      <c r="APQ132" s="35"/>
      <c r="APR132" s="31">
        <v>2019</v>
      </c>
      <c r="APS132" s="26"/>
      <c r="APT132" s="14" t="s">
        <v>3522</v>
      </c>
      <c r="APU132" s="56" t="s">
        <v>3482</v>
      </c>
      <c r="APV132" s="28" t="s">
        <v>3520</v>
      </c>
      <c r="APW132" s="28" t="s">
        <v>3521</v>
      </c>
      <c r="APX132" s="31">
        <v>1995</v>
      </c>
      <c r="APY132" s="35"/>
      <c r="APZ132" s="31">
        <v>2019</v>
      </c>
      <c r="AQA132" s="26"/>
      <c r="AQB132" s="14" t="s">
        <v>3522</v>
      </c>
      <c r="AQC132" s="56" t="s">
        <v>3482</v>
      </c>
      <c r="AQD132" s="28" t="s">
        <v>3520</v>
      </c>
      <c r="AQE132" s="28" t="s">
        <v>3521</v>
      </c>
      <c r="AQF132" s="31">
        <v>1995</v>
      </c>
      <c r="AQG132" s="35"/>
      <c r="AQH132" s="31">
        <v>2019</v>
      </c>
      <c r="AQI132" s="26"/>
      <c r="AQJ132" s="14" t="s">
        <v>3522</v>
      </c>
      <c r="AQK132" s="56" t="s">
        <v>3482</v>
      </c>
      <c r="AQL132" s="28" t="s">
        <v>3520</v>
      </c>
      <c r="AQM132" s="28" t="s">
        <v>3521</v>
      </c>
      <c r="AQN132" s="31">
        <v>1995</v>
      </c>
      <c r="AQO132" s="35"/>
      <c r="AQP132" s="31">
        <v>2019</v>
      </c>
      <c r="AQQ132" s="26"/>
      <c r="AQR132" s="14" t="s">
        <v>3522</v>
      </c>
      <c r="AQS132" s="56" t="s">
        <v>3482</v>
      </c>
      <c r="AQT132" s="28" t="s">
        <v>3520</v>
      </c>
      <c r="AQU132" s="28" t="s">
        <v>3521</v>
      </c>
      <c r="AQV132" s="31">
        <v>1995</v>
      </c>
      <c r="AQW132" s="35"/>
      <c r="AQX132" s="31">
        <v>2019</v>
      </c>
      <c r="AQY132" s="26"/>
      <c r="AQZ132" s="14" t="s">
        <v>3522</v>
      </c>
      <c r="ARA132" s="56" t="s">
        <v>3482</v>
      </c>
      <c r="ARB132" s="28" t="s">
        <v>3520</v>
      </c>
      <c r="ARC132" s="28" t="s">
        <v>3521</v>
      </c>
      <c r="ARD132" s="31">
        <v>1995</v>
      </c>
      <c r="ARE132" s="35"/>
      <c r="ARF132" s="31">
        <v>2019</v>
      </c>
      <c r="ARG132" s="26"/>
      <c r="ARH132" s="14" t="s">
        <v>3522</v>
      </c>
      <c r="ARI132" s="56" t="s">
        <v>3482</v>
      </c>
      <c r="ARJ132" s="28" t="s">
        <v>3520</v>
      </c>
      <c r="ARK132" s="28" t="s">
        <v>3521</v>
      </c>
      <c r="ARL132" s="31">
        <v>1995</v>
      </c>
      <c r="ARM132" s="35"/>
      <c r="ARN132" s="31">
        <v>2019</v>
      </c>
      <c r="ARO132" s="26"/>
      <c r="ARP132" s="14" t="s">
        <v>3522</v>
      </c>
      <c r="ARQ132" s="56" t="s">
        <v>3482</v>
      </c>
      <c r="ARR132" s="28" t="s">
        <v>3520</v>
      </c>
      <c r="ARS132" s="28" t="s">
        <v>3521</v>
      </c>
      <c r="ART132" s="31">
        <v>1995</v>
      </c>
      <c r="ARU132" s="35"/>
      <c r="ARV132" s="31">
        <v>2019</v>
      </c>
      <c r="ARW132" s="26"/>
      <c r="ARX132" s="14" t="s">
        <v>3522</v>
      </c>
      <c r="ARY132" s="56" t="s">
        <v>3482</v>
      </c>
      <c r="ARZ132" s="28" t="s">
        <v>3520</v>
      </c>
      <c r="ASA132" s="28" t="s">
        <v>3521</v>
      </c>
      <c r="ASB132" s="31">
        <v>1995</v>
      </c>
      <c r="ASC132" s="35"/>
      <c r="ASD132" s="31">
        <v>2019</v>
      </c>
      <c r="ASE132" s="26"/>
      <c r="ASF132" s="14" t="s">
        <v>3522</v>
      </c>
      <c r="ASG132" s="56" t="s">
        <v>3482</v>
      </c>
      <c r="ASH132" s="28" t="s">
        <v>3520</v>
      </c>
      <c r="ASI132" s="28" t="s">
        <v>3521</v>
      </c>
      <c r="ASJ132" s="31">
        <v>1995</v>
      </c>
      <c r="ASK132" s="35"/>
      <c r="ASL132" s="31">
        <v>2019</v>
      </c>
      <c r="ASM132" s="26"/>
      <c r="ASN132" s="14" t="s">
        <v>3522</v>
      </c>
      <c r="ASO132" s="56" t="s">
        <v>3482</v>
      </c>
      <c r="ASP132" s="28" t="s">
        <v>3520</v>
      </c>
      <c r="ASQ132" s="28" t="s">
        <v>3521</v>
      </c>
      <c r="ASR132" s="31">
        <v>1995</v>
      </c>
      <c r="ASS132" s="35"/>
      <c r="AST132" s="31">
        <v>2019</v>
      </c>
      <c r="ASU132" s="26"/>
      <c r="ASV132" s="14" t="s">
        <v>3522</v>
      </c>
      <c r="ASW132" s="56" t="s">
        <v>3482</v>
      </c>
      <c r="ASX132" s="28" t="s">
        <v>3520</v>
      </c>
      <c r="ASY132" s="28" t="s">
        <v>3521</v>
      </c>
      <c r="ASZ132" s="31">
        <v>1995</v>
      </c>
      <c r="ATA132" s="35"/>
      <c r="ATB132" s="31">
        <v>2019</v>
      </c>
      <c r="ATC132" s="26"/>
      <c r="ATD132" s="14" t="s">
        <v>3522</v>
      </c>
      <c r="ATE132" s="56" t="s">
        <v>3482</v>
      </c>
      <c r="ATF132" s="28" t="s">
        <v>3520</v>
      </c>
      <c r="ATG132" s="28" t="s">
        <v>3521</v>
      </c>
      <c r="ATH132" s="31">
        <v>1995</v>
      </c>
      <c r="ATI132" s="35"/>
      <c r="ATJ132" s="31">
        <v>2019</v>
      </c>
      <c r="ATK132" s="26"/>
      <c r="ATL132" s="14" t="s">
        <v>3522</v>
      </c>
      <c r="ATM132" s="56" t="s">
        <v>3482</v>
      </c>
      <c r="ATN132" s="28" t="s">
        <v>3520</v>
      </c>
      <c r="ATO132" s="28" t="s">
        <v>3521</v>
      </c>
      <c r="ATP132" s="31">
        <v>1995</v>
      </c>
      <c r="ATQ132" s="35"/>
      <c r="ATR132" s="31">
        <v>2019</v>
      </c>
      <c r="ATS132" s="26"/>
      <c r="ATT132" s="14" t="s">
        <v>3522</v>
      </c>
      <c r="ATU132" s="56" t="s">
        <v>3482</v>
      </c>
      <c r="ATV132" s="28" t="s">
        <v>3520</v>
      </c>
      <c r="ATW132" s="28" t="s">
        <v>3521</v>
      </c>
      <c r="ATX132" s="31">
        <v>1995</v>
      </c>
      <c r="ATY132" s="35"/>
      <c r="ATZ132" s="31">
        <v>2019</v>
      </c>
      <c r="AUA132" s="26"/>
      <c r="AUB132" s="14" t="s">
        <v>3522</v>
      </c>
      <c r="AUC132" s="56" t="s">
        <v>3482</v>
      </c>
      <c r="AUD132" s="28" t="s">
        <v>3520</v>
      </c>
      <c r="AUE132" s="28" t="s">
        <v>3521</v>
      </c>
      <c r="AUF132" s="31">
        <v>1995</v>
      </c>
      <c r="AUG132" s="35"/>
      <c r="AUH132" s="31">
        <v>2019</v>
      </c>
      <c r="AUI132" s="26"/>
      <c r="AUJ132" s="14" t="s">
        <v>3522</v>
      </c>
      <c r="AUK132" s="56" t="s">
        <v>3482</v>
      </c>
      <c r="AUL132" s="28" t="s">
        <v>3520</v>
      </c>
      <c r="AUM132" s="28" t="s">
        <v>3521</v>
      </c>
      <c r="AUN132" s="31">
        <v>1995</v>
      </c>
      <c r="AUO132" s="35"/>
      <c r="AUP132" s="31">
        <v>2019</v>
      </c>
      <c r="AUQ132" s="26"/>
      <c r="AUR132" s="14" t="s">
        <v>3522</v>
      </c>
      <c r="AUS132" s="56" t="s">
        <v>3482</v>
      </c>
      <c r="AUT132" s="28" t="s">
        <v>3520</v>
      </c>
      <c r="AUU132" s="28" t="s">
        <v>3521</v>
      </c>
      <c r="AUV132" s="31">
        <v>1995</v>
      </c>
      <c r="AUW132" s="35"/>
      <c r="AUX132" s="31">
        <v>2019</v>
      </c>
      <c r="AUY132" s="26"/>
      <c r="AUZ132" s="14" t="s">
        <v>3522</v>
      </c>
      <c r="AVA132" s="56" t="s">
        <v>3482</v>
      </c>
      <c r="AVB132" s="28" t="s">
        <v>3520</v>
      </c>
      <c r="AVC132" s="28" t="s">
        <v>3521</v>
      </c>
      <c r="AVD132" s="31">
        <v>1995</v>
      </c>
      <c r="AVE132" s="35"/>
      <c r="AVF132" s="31">
        <v>2019</v>
      </c>
      <c r="AVG132" s="26"/>
      <c r="AVH132" s="14" t="s">
        <v>3522</v>
      </c>
      <c r="AVI132" s="56" t="s">
        <v>3482</v>
      </c>
      <c r="AVJ132" s="28" t="s">
        <v>3520</v>
      </c>
      <c r="AVK132" s="28" t="s">
        <v>3521</v>
      </c>
      <c r="AVL132" s="31">
        <v>1995</v>
      </c>
      <c r="AVM132" s="35"/>
      <c r="AVN132" s="31">
        <v>2019</v>
      </c>
      <c r="AVO132" s="26"/>
      <c r="AVP132" s="14" t="s">
        <v>3522</v>
      </c>
      <c r="AVQ132" s="56" t="s">
        <v>3482</v>
      </c>
      <c r="AVR132" s="28" t="s">
        <v>3520</v>
      </c>
      <c r="AVS132" s="28" t="s">
        <v>3521</v>
      </c>
      <c r="AVT132" s="31">
        <v>1995</v>
      </c>
      <c r="AVU132" s="35"/>
      <c r="AVV132" s="31">
        <v>2019</v>
      </c>
      <c r="AVW132" s="26"/>
      <c r="AVX132" s="14" t="s">
        <v>3522</v>
      </c>
      <c r="AVY132" s="56" t="s">
        <v>3482</v>
      </c>
      <c r="AVZ132" s="28" t="s">
        <v>3520</v>
      </c>
      <c r="AWA132" s="28" t="s">
        <v>3521</v>
      </c>
      <c r="AWB132" s="31">
        <v>1995</v>
      </c>
      <c r="AWC132" s="35"/>
      <c r="AWD132" s="31">
        <v>2019</v>
      </c>
      <c r="AWE132" s="26"/>
      <c r="AWF132" s="14" t="s">
        <v>3522</v>
      </c>
      <c r="AWG132" s="56" t="s">
        <v>3482</v>
      </c>
      <c r="AWH132" s="28" t="s">
        <v>3520</v>
      </c>
      <c r="AWI132" s="28" t="s">
        <v>3521</v>
      </c>
      <c r="AWJ132" s="31">
        <v>1995</v>
      </c>
      <c r="AWK132" s="35"/>
      <c r="AWL132" s="31">
        <v>2019</v>
      </c>
      <c r="AWM132" s="26"/>
      <c r="AWN132" s="14" t="s">
        <v>3522</v>
      </c>
      <c r="AWO132" s="56" t="s">
        <v>3482</v>
      </c>
      <c r="AWP132" s="28" t="s">
        <v>3520</v>
      </c>
      <c r="AWQ132" s="28" t="s">
        <v>3521</v>
      </c>
      <c r="AWR132" s="31">
        <v>1995</v>
      </c>
      <c r="AWS132" s="35"/>
      <c r="AWT132" s="31">
        <v>2019</v>
      </c>
      <c r="AWU132" s="26"/>
      <c r="AWV132" s="14" t="s">
        <v>3522</v>
      </c>
      <c r="AWW132" s="56" t="s">
        <v>3482</v>
      </c>
      <c r="AWX132" s="28" t="s">
        <v>3520</v>
      </c>
      <c r="AWY132" s="28" t="s">
        <v>3521</v>
      </c>
      <c r="AWZ132" s="31">
        <v>1995</v>
      </c>
      <c r="AXA132" s="35"/>
      <c r="AXB132" s="31">
        <v>2019</v>
      </c>
      <c r="AXC132" s="26"/>
      <c r="AXD132" s="14" t="s">
        <v>3522</v>
      </c>
      <c r="AXE132" s="56" t="s">
        <v>3482</v>
      </c>
      <c r="AXF132" s="28" t="s">
        <v>3520</v>
      </c>
      <c r="AXG132" s="28" t="s">
        <v>3521</v>
      </c>
      <c r="AXH132" s="31">
        <v>1995</v>
      </c>
      <c r="AXI132" s="35"/>
      <c r="AXJ132" s="31">
        <v>2019</v>
      </c>
      <c r="AXK132" s="26"/>
      <c r="AXL132" s="14" t="s">
        <v>3522</v>
      </c>
      <c r="AXM132" s="56" t="s">
        <v>3482</v>
      </c>
      <c r="AXN132" s="28" t="s">
        <v>3520</v>
      </c>
      <c r="AXO132" s="28" t="s">
        <v>3521</v>
      </c>
      <c r="AXP132" s="31">
        <v>1995</v>
      </c>
      <c r="AXQ132" s="35"/>
      <c r="AXR132" s="31">
        <v>2019</v>
      </c>
      <c r="AXS132" s="26"/>
      <c r="AXT132" s="14" t="s">
        <v>3522</v>
      </c>
      <c r="AXU132" s="56" t="s">
        <v>3482</v>
      </c>
      <c r="AXV132" s="28" t="s">
        <v>3520</v>
      </c>
      <c r="AXW132" s="28" t="s">
        <v>3521</v>
      </c>
      <c r="AXX132" s="31">
        <v>1995</v>
      </c>
      <c r="AXY132" s="35"/>
      <c r="AXZ132" s="31">
        <v>2019</v>
      </c>
      <c r="AYA132" s="26"/>
      <c r="AYB132" s="14" t="s">
        <v>3522</v>
      </c>
      <c r="AYC132" s="56" t="s">
        <v>3482</v>
      </c>
      <c r="AYD132" s="28" t="s">
        <v>3520</v>
      </c>
      <c r="AYE132" s="28" t="s">
        <v>3521</v>
      </c>
      <c r="AYF132" s="31">
        <v>1995</v>
      </c>
      <c r="AYG132" s="35"/>
      <c r="AYH132" s="31">
        <v>2019</v>
      </c>
      <c r="AYI132" s="26"/>
      <c r="AYJ132" s="14" t="s">
        <v>3522</v>
      </c>
      <c r="AYK132" s="56" t="s">
        <v>3482</v>
      </c>
      <c r="AYL132" s="28" t="s">
        <v>3520</v>
      </c>
      <c r="AYM132" s="28" t="s">
        <v>3521</v>
      </c>
      <c r="AYN132" s="31">
        <v>1995</v>
      </c>
      <c r="AYO132" s="35"/>
      <c r="AYP132" s="31">
        <v>2019</v>
      </c>
      <c r="AYQ132" s="26"/>
      <c r="AYR132" s="14" t="s">
        <v>3522</v>
      </c>
      <c r="AYS132" s="56" t="s">
        <v>3482</v>
      </c>
      <c r="AYT132" s="28" t="s">
        <v>3520</v>
      </c>
      <c r="AYU132" s="28" t="s">
        <v>3521</v>
      </c>
      <c r="AYV132" s="31">
        <v>1995</v>
      </c>
      <c r="AYW132" s="35"/>
      <c r="AYX132" s="31">
        <v>2019</v>
      </c>
      <c r="AYY132" s="26"/>
      <c r="AYZ132" s="14" t="s">
        <v>3522</v>
      </c>
      <c r="AZA132" s="56" t="s">
        <v>3482</v>
      </c>
      <c r="AZB132" s="28" t="s">
        <v>3520</v>
      </c>
      <c r="AZC132" s="28" t="s">
        <v>3521</v>
      </c>
      <c r="AZD132" s="31">
        <v>1995</v>
      </c>
      <c r="AZE132" s="35"/>
      <c r="AZF132" s="31">
        <v>2019</v>
      </c>
      <c r="AZG132" s="26"/>
      <c r="AZH132" s="14" t="s">
        <v>3522</v>
      </c>
      <c r="AZI132" s="56" t="s">
        <v>3482</v>
      </c>
      <c r="AZJ132" s="28" t="s">
        <v>3520</v>
      </c>
      <c r="AZK132" s="28" t="s">
        <v>3521</v>
      </c>
      <c r="AZL132" s="31">
        <v>1995</v>
      </c>
      <c r="AZM132" s="35"/>
      <c r="AZN132" s="31">
        <v>2019</v>
      </c>
      <c r="AZO132" s="26"/>
      <c r="AZP132" s="14" t="s">
        <v>3522</v>
      </c>
      <c r="AZQ132" s="56" t="s">
        <v>3482</v>
      </c>
      <c r="AZR132" s="28" t="s">
        <v>3520</v>
      </c>
      <c r="AZS132" s="28" t="s">
        <v>3521</v>
      </c>
      <c r="AZT132" s="31">
        <v>1995</v>
      </c>
      <c r="AZU132" s="35"/>
      <c r="AZV132" s="31">
        <v>2019</v>
      </c>
      <c r="AZW132" s="26"/>
      <c r="AZX132" s="14" t="s">
        <v>3522</v>
      </c>
      <c r="AZY132" s="56" t="s">
        <v>3482</v>
      </c>
      <c r="AZZ132" s="28" t="s">
        <v>3520</v>
      </c>
      <c r="BAA132" s="28" t="s">
        <v>3521</v>
      </c>
      <c r="BAB132" s="31">
        <v>1995</v>
      </c>
      <c r="BAC132" s="35"/>
      <c r="BAD132" s="31">
        <v>2019</v>
      </c>
      <c r="BAE132" s="26"/>
      <c r="BAF132" s="14" t="s">
        <v>3522</v>
      </c>
      <c r="BAG132" s="56" t="s">
        <v>3482</v>
      </c>
      <c r="BAH132" s="28" t="s">
        <v>3520</v>
      </c>
      <c r="BAI132" s="28" t="s">
        <v>3521</v>
      </c>
      <c r="BAJ132" s="31">
        <v>1995</v>
      </c>
      <c r="BAK132" s="35"/>
      <c r="BAL132" s="31">
        <v>2019</v>
      </c>
      <c r="BAM132" s="26"/>
      <c r="BAN132" s="14" t="s">
        <v>3522</v>
      </c>
      <c r="BAO132" s="56" t="s">
        <v>3482</v>
      </c>
      <c r="BAP132" s="28" t="s">
        <v>3520</v>
      </c>
      <c r="BAQ132" s="28" t="s">
        <v>3521</v>
      </c>
      <c r="BAR132" s="31">
        <v>1995</v>
      </c>
      <c r="BAS132" s="35"/>
      <c r="BAT132" s="31">
        <v>2019</v>
      </c>
      <c r="BAU132" s="26"/>
      <c r="BAV132" s="14" t="s">
        <v>3522</v>
      </c>
      <c r="BAW132" s="56" t="s">
        <v>3482</v>
      </c>
      <c r="BAX132" s="28" t="s">
        <v>3520</v>
      </c>
      <c r="BAY132" s="28" t="s">
        <v>3521</v>
      </c>
      <c r="BAZ132" s="31">
        <v>1995</v>
      </c>
      <c r="BBA132" s="35"/>
      <c r="BBB132" s="31">
        <v>2019</v>
      </c>
      <c r="BBC132" s="26"/>
      <c r="BBD132" s="14" t="s">
        <v>3522</v>
      </c>
      <c r="BBE132" s="56" t="s">
        <v>3482</v>
      </c>
      <c r="BBF132" s="28" t="s">
        <v>3520</v>
      </c>
      <c r="BBG132" s="28" t="s">
        <v>3521</v>
      </c>
      <c r="BBH132" s="31">
        <v>1995</v>
      </c>
      <c r="BBI132" s="35"/>
      <c r="BBJ132" s="31">
        <v>2019</v>
      </c>
      <c r="BBK132" s="26"/>
      <c r="BBL132" s="14" t="s">
        <v>3522</v>
      </c>
      <c r="BBM132" s="56" t="s">
        <v>3482</v>
      </c>
      <c r="BBN132" s="28" t="s">
        <v>3520</v>
      </c>
      <c r="BBO132" s="28" t="s">
        <v>3521</v>
      </c>
      <c r="BBP132" s="31">
        <v>1995</v>
      </c>
      <c r="BBQ132" s="35"/>
      <c r="BBR132" s="31">
        <v>2019</v>
      </c>
      <c r="BBS132" s="26"/>
      <c r="BBT132" s="14" t="s">
        <v>3522</v>
      </c>
      <c r="BBU132" s="56" t="s">
        <v>3482</v>
      </c>
      <c r="BBV132" s="28" t="s">
        <v>3520</v>
      </c>
      <c r="BBW132" s="28" t="s">
        <v>3521</v>
      </c>
      <c r="BBX132" s="31">
        <v>1995</v>
      </c>
      <c r="BBY132" s="35"/>
      <c r="BBZ132" s="31">
        <v>2019</v>
      </c>
      <c r="BCA132" s="26"/>
      <c r="BCB132" s="14" t="s">
        <v>3522</v>
      </c>
      <c r="BCC132" s="56" t="s">
        <v>3482</v>
      </c>
      <c r="BCD132" s="28" t="s">
        <v>3520</v>
      </c>
      <c r="BCE132" s="28" t="s">
        <v>3521</v>
      </c>
      <c r="BCF132" s="31">
        <v>1995</v>
      </c>
      <c r="BCG132" s="35"/>
      <c r="BCH132" s="31">
        <v>2019</v>
      </c>
      <c r="BCI132" s="26"/>
      <c r="BCJ132" s="14" t="s">
        <v>3522</v>
      </c>
      <c r="BCK132" s="56" t="s">
        <v>3482</v>
      </c>
      <c r="BCL132" s="28" t="s">
        <v>3520</v>
      </c>
      <c r="BCM132" s="28" t="s">
        <v>3521</v>
      </c>
      <c r="BCN132" s="31">
        <v>1995</v>
      </c>
      <c r="BCO132" s="35"/>
      <c r="BCP132" s="31">
        <v>2019</v>
      </c>
      <c r="BCQ132" s="26"/>
      <c r="BCR132" s="14" t="s">
        <v>3522</v>
      </c>
      <c r="BCS132" s="56" t="s">
        <v>3482</v>
      </c>
      <c r="BCT132" s="28" t="s">
        <v>3520</v>
      </c>
      <c r="BCU132" s="28" t="s">
        <v>3521</v>
      </c>
      <c r="BCV132" s="31">
        <v>1995</v>
      </c>
      <c r="BCW132" s="35"/>
      <c r="BCX132" s="31">
        <v>2019</v>
      </c>
      <c r="BCY132" s="26"/>
      <c r="BCZ132" s="14" t="s">
        <v>3522</v>
      </c>
      <c r="BDA132" s="56" t="s">
        <v>3482</v>
      </c>
      <c r="BDB132" s="28" t="s">
        <v>3520</v>
      </c>
      <c r="BDC132" s="28" t="s">
        <v>3521</v>
      </c>
      <c r="BDD132" s="31">
        <v>1995</v>
      </c>
      <c r="BDE132" s="35"/>
      <c r="BDF132" s="31">
        <v>2019</v>
      </c>
      <c r="BDG132" s="26"/>
      <c r="BDH132" s="14" t="s">
        <v>3522</v>
      </c>
      <c r="BDI132" s="56" t="s">
        <v>3482</v>
      </c>
      <c r="BDJ132" s="28" t="s">
        <v>3520</v>
      </c>
      <c r="BDK132" s="28" t="s">
        <v>3521</v>
      </c>
      <c r="BDL132" s="31">
        <v>1995</v>
      </c>
      <c r="BDM132" s="35"/>
      <c r="BDN132" s="31">
        <v>2019</v>
      </c>
      <c r="BDO132" s="26"/>
      <c r="BDP132" s="14" t="s">
        <v>3522</v>
      </c>
      <c r="BDQ132" s="56" t="s">
        <v>3482</v>
      </c>
      <c r="BDR132" s="28" t="s">
        <v>3520</v>
      </c>
      <c r="BDS132" s="28" t="s">
        <v>3521</v>
      </c>
      <c r="BDT132" s="31">
        <v>1995</v>
      </c>
      <c r="BDU132" s="35"/>
      <c r="BDV132" s="31">
        <v>2019</v>
      </c>
      <c r="BDW132" s="26"/>
      <c r="BDX132" s="14" t="s">
        <v>3522</v>
      </c>
      <c r="BDY132" s="56" t="s">
        <v>3482</v>
      </c>
      <c r="BDZ132" s="28" t="s">
        <v>3520</v>
      </c>
      <c r="BEA132" s="28" t="s">
        <v>3521</v>
      </c>
      <c r="BEB132" s="31">
        <v>1995</v>
      </c>
      <c r="BEC132" s="35"/>
      <c r="BED132" s="31">
        <v>2019</v>
      </c>
      <c r="BEE132" s="26"/>
      <c r="BEF132" s="14" t="s">
        <v>3522</v>
      </c>
      <c r="BEG132" s="56" t="s">
        <v>3482</v>
      </c>
      <c r="BEH132" s="28" t="s">
        <v>3520</v>
      </c>
      <c r="BEI132" s="28" t="s">
        <v>3521</v>
      </c>
      <c r="BEJ132" s="31">
        <v>1995</v>
      </c>
      <c r="BEK132" s="35"/>
      <c r="BEL132" s="31">
        <v>2019</v>
      </c>
      <c r="BEM132" s="26"/>
      <c r="BEN132" s="14" t="s">
        <v>3522</v>
      </c>
      <c r="BEO132" s="56" t="s">
        <v>3482</v>
      </c>
      <c r="BEP132" s="28" t="s">
        <v>3520</v>
      </c>
      <c r="BEQ132" s="28" t="s">
        <v>3521</v>
      </c>
      <c r="BER132" s="31">
        <v>1995</v>
      </c>
      <c r="BES132" s="35"/>
      <c r="BET132" s="31">
        <v>2019</v>
      </c>
      <c r="BEU132" s="26"/>
      <c r="BEV132" s="14" t="s">
        <v>3522</v>
      </c>
      <c r="BEW132" s="56" t="s">
        <v>3482</v>
      </c>
      <c r="BEX132" s="28" t="s">
        <v>3520</v>
      </c>
      <c r="BEY132" s="28" t="s">
        <v>3521</v>
      </c>
      <c r="BEZ132" s="31">
        <v>1995</v>
      </c>
      <c r="BFA132" s="35"/>
      <c r="BFB132" s="31">
        <v>2019</v>
      </c>
      <c r="BFC132" s="26"/>
      <c r="BFD132" s="14" t="s">
        <v>3522</v>
      </c>
      <c r="BFE132" s="56" t="s">
        <v>3482</v>
      </c>
      <c r="BFF132" s="28" t="s">
        <v>3520</v>
      </c>
      <c r="BFG132" s="28" t="s">
        <v>3521</v>
      </c>
      <c r="BFH132" s="31">
        <v>1995</v>
      </c>
      <c r="BFI132" s="35"/>
      <c r="BFJ132" s="31">
        <v>2019</v>
      </c>
      <c r="BFK132" s="26"/>
      <c r="BFL132" s="14" t="s">
        <v>3522</v>
      </c>
      <c r="BFM132" s="56" t="s">
        <v>3482</v>
      </c>
      <c r="BFN132" s="28" t="s">
        <v>3520</v>
      </c>
      <c r="BFO132" s="28" t="s">
        <v>3521</v>
      </c>
      <c r="BFP132" s="31">
        <v>1995</v>
      </c>
      <c r="BFQ132" s="35"/>
      <c r="BFR132" s="31">
        <v>2019</v>
      </c>
      <c r="BFS132" s="26"/>
      <c r="BFT132" s="14" t="s">
        <v>3522</v>
      </c>
      <c r="BFU132" s="56" t="s">
        <v>3482</v>
      </c>
      <c r="BFV132" s="28" t="s">
        <v>3520</v>
      </c>
      <c r="BFW132" s="28" t="s">
        <v>3521</v>
      </c>
      <c r="BFX132" s="31">
        <v>1995</v>
      </c>
      <c r="BFY132" s="35"/>
      <c r="BFZ132" s="31">
        <v>2019</v>
      </c>
      <c r="BGA132" s="26"/>
      <c r="BGB132" s="14" t="s">
        <v>3522</v>
      </c>
      <c r="BGC132" s="56" t="s">
        <v>3482</v>
      </c>
      <c r="BGD132" s="28" t="s">
        <v>3520</v>
      </c>
      <c r="BGE132" s="28" t="s">
        <v>3521</v>
      </c>
      <c r="BGF132" s="31">
        <v>1995</v>
      </c>
      <c r="BGG132" s="35"/>
      <c r="BGH132" s="31">
        <v>2019</v>
      </c>
      <c r="BGI132" s="26"/>
      <c r="BGJ132" s="14" t="s">
        <v>3522</v>
      </c>
      <c r="BGK132" s="56" t="s">
        <v>3482</v>
      </c>
      <c r="BGL132" s="28" t="s">
        <v>3520</v>
      </c>
      <c r="BGM132" s="28" t="s">
        <v>3521</v>
      </c>
      <c r="BGN132" s="31">
        <v>1995</v>
      </c>
      <c r="BGO132" s="35"/>
      <c r="BGP132" s="31">
        <v>2019</v>
      </c>
      <c r="BGQ132" s="26"/>
      <c r="BGR132" s="14" t="s">
        <v>3522</v>
      </c>
      <c r="BGS132" s="56" t="s">
        <v>3482</v>
      </c>
      <c r="BGT132" s="28" t="s">
        <v>3520</v>
      </c>
      <c r="BGU132" s="28" t="s">
        <v>3521</v>
      </c>
      <c r="BGV132" s="31">
        <v>1995</v>
      </c>
      <c r="BGW132" s="35"/>
      <c r="BGX132" s="31">
        <v>2019</v>
      </c>
      <c r="BGY132" s="26"/>
      <c r="BGZ132" s="14" t="s">
        <v>3522</v>
      </c>
      <c r="BHA132" s="56" t="s">
        <v>3482</v>
      </c>
      <c r="BHB132" s="28" t="s">
        <v>3520</v>
      </c>
      <c r="BHC132" s="28" t="s">
        <v>3521</v>
      </c>
      <c r="BHD132" s="31">
        <v>1995</v>
      </c>
      <c r="BHE132" s="35"/>
      <c r="BHF132" s="31">
        <v>2019</v>
      </c>
      <c r="BHG132" s="26"/>
      <c r="BHH132" s="14" t="s">
        <v>3522</v>
      </c>
      <c r="BHI132" s="56" t="s">
        <v>3482</v>
      </c>
      <c r="BHJ132" s="28" t="s">
        <v>3520</v>
      </c>
      <c r="BHK132" s="28" t="s">
        <v>3521</v>
      </c>
      <c r="BHL132" s="31">
        <v>1995</v>
      </c>
      <c r="BHM132" s="35"/>
      <c r="BHN132" s="31">
        <v>2019</v>
      </c>
      <c r="BHO132" s="26"/>
      <c r="BHP132" s="14" t="s">
        <v>3522</v>
      </c>
      <c r="BHQ132" s="56" t="s">
        <v>3482</v>
      </c>
      <c r="BHR132" s="28" t="s">
        <v>3520</v>
      </c>
      <c r="BHS132" s="28" t="s">
        <v>3521</v>
      </c>
      <c r="BHT132" s="31">
        <v>1995</v>
      </c>
      <c r="BHU132" s="35"/>
      <c r="BHV132" s="31">
        <v>2019</v>
      </c>
      <c r="BHW132" s="26"/>
      <c r="BHX132" s="14" t="s">
        <v>3522</v>
      </c>
      <c r="BHY132" s="56" t="s">
        <v>3482</v>
      </c>
      <c r="BHZ132" s="28" t="s">
        <v>3520</v>
      </c>
      <c r="BIA132" s="28" t="s">
        <v>3521</v>
      </c>
      <c r="BIB132" s="31">
        <v>1995</v>
      </c>
      <c r="BIC132" s="35"/>
      <c r="BID132" s="31">
        <v>2019</v>
      </c>
      <c r="BIE132" s="26"/>
      <c r="BIF132" s="14" t="s">
        <v>3522</v>
      </c>
      <c r="BIG132" s="56" t="s">
        <v>3482</v>
      </c>
      <c r="BIH132" s="28" t="s">
        <v>3520</v>
      </c>
      <c r="BII132" s="28" t="s">
        <v>3521</v>
      </c>
      <c r="BIJ132" s="31">
        <v>1995</v>
      </c>
      <c r="BIK132" s="35"/>
      <c r="BIL132" s="31">
        <v>2019</v>
      </c>
      <c r="BIM132" s="26"/>
      <c r="BIN132" s="14" t="s">
        <v>3522</v>
      </c>
      <c r="BIO132" s="56" t="s">
        <v>3482</v>
      </c>
      <c r="BIP132" s="28" t="s">
        <v>3520</v>
      </c>
      <c r="BIQ132" s="28" t="s">
        <v>3521</v>
      </c>
      <c r="BIR132" s="31">
        <v>1995</v>
      </c>
      <c r="BIS132" s="35"/>
      <c r="BIT132" s="31">
        <v>2019</v>
      </c>
      <c r="BIU132" s="26"/>
      <c r="BIV132" s="14" t="s">
        <v>3522</v>
      </c>
      <c r="BIW132" s="56" t="s">
        <v>3482</v>
      </c>
      <c r="BIX132" s="28" t="s">
        <v>3520</v>
      </c>
      <c r="BIY132" s="28" t="s">
        <v>3521</v>
      </c>
      <c r="BIZ132" s="31">
        <v>1995</v>
      </c>
      <c r="BJA132" s="35"/>
      <c r="BJB132" s="31">
        <v>2019</v>
      </c>
      <c r="BJC132" s="26"/>
      <c r="BJD132" s="14" t="s">
        <v>3522</v>
      </c>
      <c r="BJE132" s="56" t="s">
        <v>3482</v>
      </c>
      <c r="BJF132" s="28" t="s">
        <v>3520</v>
      </c>
      <c r="BJG132" s="28" t="s">
        <v>3521</v>
      </c>
      <c r="BJH132" s="31">
        <v>1995</v>
      </c>
      <c r="BJI132" s="35"/>
      <c r="BJJ132" s="31">
        <v>2019</v>
      </c>
      <c r="BJK132" s="26"/>
      <c r="BJL132" s="14" t="s">
        <v>3522</v>
      </c>
      <c r="BJM132" s="56" t="s">
        <v>3482</v>
      </c>
      <c r="BJN132" s="28" t="s">
        <v>3520</v>
      </c>
      <c r="BJO132" s="28" t="s">
        <v>3521</v>
      </c>
      <c r="BJP132" s="31">
        <v>1995</v>
      </c>
      <c r="BJQ132" s="35"/>
      <c r="BJR132" s="31">
        <v>2019</v>
      </c>
      <c r="BJS132" s="26"/>
      <c r="BJT132" s="14" t="s">
        <v>3522</v>
      </c>
      <c r="BJU132" s="56" t="s">
        <v>3482</v>
      </c>
      <c r="BJV132" s="28" t="s">
        <v>3520</v>
      </c>
      <c r="BJW132" s="28" t="s">
        <v>3521</v>
      </c>
      <c r="BJX132" s="31">
        <v>1995</v>
      </c>
      <c r="BJY132" s="35"/>
      <c r="BJZ132" s="31">
        <v>2019</v>
      </c>
      <c r="BKA132" s="26"/>
      <c r="BKB132" s="14" t="s">
        <v>3522</v>
      </c>
      <c r="BKC132" s="56" t="s">
        <v>3482</v>
      </c>
      <c r="BKD132" s="28" t="s">
        <v>3520</v>
      </c>
      <c r="BKE132" s="28" t="s">
        <v>3521</v>
      </c>
      <c r="BKF132" s="31">
        <v>1995</v>
      </c>
      <c r="BKG132" s="35"/>
      <c r="BKH132" s="31">
        <v>2019</v>
      </c>
      <c r="BKI132" s="26"/>
      <c r="BKJ132" s="14" t="s">
        <v>3522</v>
      </c>
      <c r="BKK132" s="56" t="s">
        <v>3482</v>
      </c>
      <c r="BKL132" s="28" t="s">
        <v>3520</v>
      </c>
      <c r="BKM132" s="28" t="s">
        <v>3521</v>
      </c>
      <c r="BKN132" s="31">
        <v>1995</v>
      </c>
      <c r="BKO132" s="35"/>
      <c r="BKP132" s="31">
        <v>2019</v>
      </c>
      <c r="BKQ132" s="26"/>
      <c r="BKR132" s="14" t="s">
        <v>3522</v>
      </c>
      <c r="BKS132" s="56" t="s">
        <v>3482</v>
      </c>
      <c r="BKT132" s="28" t="s">
        <v>3520</v>
      </c>
      <c r="BKU132" s="28" t="s">
        <v>3521</v>
      </c>
      <c r="BKV132" s="31">
        <v>1995</v>
      </c>
      <c r="BKW132" s="35"/>
      <c r="BKX132" s="31">
        <v>2019</v>
      </c>
      <c r="BKY132" s="26"/>
      <c r="BKZ132" s="14" t="s">
        <v>3522</v>
      </c>
      <c r="BLA132" s="56" t="s">
        <v>3482</v>
      </c>
      <c r="BLB132" s="28" t="s">
        <v>3520</v>
      </c>
      <c r="BLC132" s="28" t="s">
        <v>3521</v>
      </c>
      <c r="BLD132" s="31">
        <v>1995</v>
      </c>
      <c r="BLE132" s="35"/>
      <c r="BLF132" s="31">
        <v>2019</v>
      </c>
      <c r="BLG132" s="26"/>
      <c r="BLH132" s="14" t="s">
        <v>3522</v>
      </c>
      <c r="BLI132" s="56" t="s">
        <v>3482</v>
      </c>
      <c r="BLJ132" s="28" t="s">
        <v>3520</v>
      </c>
      <c r="BLK132" s="28" t="s">
        <v>3521</v>
      </c>
      <c r="BLL132" s="31">
        <v>1995</v>
      </c>
      <c r="BLM132" s="35"/>
      <c r="BLN132" s="31">
        <v>2019</v>
      </c>
      <c r="BLO132" s="26"/>
      <c r="BLP132" s="14" t="s">
        <v>3522</v>
      </c>
      <c r="BLQ132" s="56" t="s">
        <v>3482</v>
      </c>
      <c r="BLR132" s="28" t="s">
        <v>3520</v>
      </c>
      <c r="BLS132" s="28" t="s">
        <v>3521</v>
      </c>
      <c r="BLT132" s="31">
        <v>1995</v>
      </c>
      <c r="BLU132" s="35"/>
      <c r="BLV132" s="31">
        <v>2019</v>
      </c>
      <c r="BLW132" s="26"/>
      <c r="BLX132" s="14" t="s">
        <v>3522</v>
      </c>
      <c r="BLY132" s="56" t="s">
        <v>3482</v>
      </c>
      <c r="BLZ132" s="28" t="s">
        <v>3520</v>
      </c>
      <c r="BMA132" s="28" t="s">
        <v>3521</v>
      </c>
      <c r="BMB132" s="31">
        <v>1995</v>
      </c>
      <c r="BMC132" s="35"/>
      <c r="BMD132" s="31">
        <v>2019</v>
      </c>
      <c r="BME132" s="26"/>
      <c r="BMF132" s="14" t="s">
        <v>3522</v>
      </c>
      <c r="BMG132" s="56" t="s">
        <v>3482</v>
      </c>
      <c r="BMH132" s="28" t="s">
        <v>3520</v>
      </c>
      <c r="BMI132" s="28" t="s">
        <v>3521</v>
      </c>
      <c r="BMJ132" s="31">
        <v>1995</v>
      </c>
      <c r="BMK132" s="35"/>
      <c r="BML132" s="31">
        <v>2019</v>
      </c>
      <c r="BMM132" s="26"/>
      <c r="BMN132" s="14" t="s">
        <v>3522</v>
      </c>
      <c r="BMO132" s="56" t="s">
        <v>3482</v>
      </c>
      <c r="BMP132" s="28" t="s">
        <v>3520</v>
      </c>
      <c r="BMQ132" s="28" t="s">
        <v>3521</v>
      </c>
      <c r="BMR132" s="31">
        <v>1995</v>
      </c>
      <c r="BMS132" s="35"/>
      <c r="BMT132" s="31">
        <v>2019</v>
      </c>
      <c r="BMU132" s="26"/>
      <c r="BMV132" s="14" t="s">
        <v>3522</v>
      </c>
      <c r="BMW132" s="56" t="s">
        <v>3482</v>
      </c>
      <c r="BMX132" s="28" t="s">
        <v>3520</v>
      </c>
      <c r="BMY132" s="28" t="s">
        <v>3521</v>
      </c>
      <c r="BMZ132" s="31">
        <v>1995</v>
      </c>
      <c r="BNA132" s="35"/>
      <c r="BNB132" s="31">
        <v>2019</v>
      </c>
      <c r="BNC132" s="26"/>
      <c r="BND132" s="14" t="s">
        <v>3522</v>
      </c>
      <c r="BNE132" s="56" t="s">
        <v>3482</v>
      </c>
      <c r="BNF132" s="28" t="s">
        <v>3520</v>
      </c>
      <c r="BNG132" s="28" t="s">
        <v>3521</v>
      </c>
      <c r="BNH132" s="31">
        <v>1995</v>
      </c>
      <c r="BNI132" s="35"/>
      <c r="BNJ132" s="31">
        <v>2019</v>
      </c>
      <c r="BNK132" s="26"/>
      <c r="BNL132" s="14" t="s">
        <v>3522</v>
      </c>
      <c r="BNM132" s="56" t="s">
        <v>3482</v>
      </c>
      <c r="BNN132" s="28" t="s">
        <v>3520</v>
      </c>
      <c r="BNO132" s="28" t="s">
        <v>3521</v>
      </c>
      <c r="BNP132" s="31">
        <v>1995</v>
      </c>
      <c r="BNQ132" s="35"/>
      <c r="BNR132" s="31">
        <v>2019</v>
      </c>
      <c r="BNS132" s="26"/>
      <c r="BNT132" s="14" t="s">
        <v>3522</v>
      </c>
      <c r="BNU132" s="56" t="s">
        <v>3482</v>
      </c>
      <c r="BNV132" s="28" t="s">
        <v>3520</v>
      </c>
      <c r="BNW132" s="28" t="s">
        <v>3521</v>
      </c>
      <c r="BNX132" s="31">
        <v>1995</v>
      </c>
      <c r="BNY132" s="35"/>
      <c r="BNZ132" s="31">
        <v>2019</v>
      </c>
      <c r="BOA132" s="26"/>
      <c r="BOB132" s="14" t="s">
        <v>3522</v>
      </c>
      <c r="BOC132" s="56" t="s">
        <v>3482</v>
      </c>
      <c r="BOD132" s="28" t="s">
        <v>3520</v>
      </c>
      <c r="BOE132" s="28" t="s">
        <v>3521</v>
      </c>
      <c r="BOF132" s="31">
        <v>1995</v>
      </c>
      <c r="BOG132" s="35"/>
      <c r="BOH132" s="31">
        <v>2019</v>
      </c>
      <c r="BOI132" s="26"/>
      <c r="BOJ132" s="14" t="s">
        <v>3522</v>
      </c>
      <c r="BOK132" s="56" t="s">
        <v>3482</v>
      </c>
      <c r="BOL132" s="28" t="s">
        <v>3520</v>
      </c>
      <c r="BOM132" s="28" t="s">
        <v>3521</v>
      </c>
      <c r="BON132" s="31">
        <v>1995</v>
      </c>
      <c r="BOO132" s="35"/>
      <c r="BOP132" s="31">
        <v>2019</v>
      </c>
      <c r="BOQ132" s="26"/>
      <c r="BOR132" s="14" t="s">
        <v>3522</v>
      </c>
      <c r="BOS132" s="56" t="s">
        <v>3482</v>
      </c>
      <c r="BOT132" s="28" t="s">
        <v>3520</v>
      </c>
      <c r="BOU132" s="28" t="s">
        <v>3521</v>
      </c>
      <c r="BOV132" s="31">
        <v>1995</v>
      </c>
      <c r="BOW132" s="35"/>
      <c r="BOX132" s="31">
        <v>2019</v>
      </c>
      <c r="BOY132" s="26"/>
      <c r="BOZ132" s="14" t="s">
        <v>3522</v>
      </c>
      <c r="BPA132" s="56" t="s">
        <v>3482</v>
      </c>
      <c r="BPB132" s="28" t="s">
        <v>3520</v>
      </c>
      <c r="BPC132" s="28" t="s">
        <v>3521</v>
      </c>
      <c r="BPD132" s="31">
        <v>1995</v>
      </c>
      <c r="BPE132" s="35"/>
      <c r="BPF132" s="31">
        <v>2019</v>
      </c>
      <c r="BPG132" s="26"/>
      <c r="BPH132" s="14" t="s">
        <v>3522</v>
      </c>
      <c r="BPI132" s="56" t="s">
        <v>3482</v>
      </c>
      <c r="BPJ132" s="28" t="s">
        <v>3520</v>
      </c>
      <c r="BPK132" s="28" t="s">
        <v>3521</v>
      </c>
      <c r="BPL132" s="31">
        <v>1995</v>
      </c>
      <c r="BPM132" s="35"/>
      <c r="BPN132" s="31">
        <v>2019</v>
      </c>
      <c r="BPO132" s="26"/>
      <c r="BPP132" s="14" t="s">
        <v>3522</v>
      </c>
      <c r="BPQ132" s="56" t="s">
        <v>3482</v>
      </c>
      <c r="BPR132" s="28" t="s">
        <v>3520</v>
      </c>
      <c r="BPS132" s="28" t="s">
        <v>3521</v>
      </c>
      <c r="BPT132" s="31">
        <v>1995</v>
      </c>
      <c r="BPU132" s="35"/>
      <c r="BPV132" s="31">
        <v>2019</v>
      </c>
      <c r="BPW132" s="26"/>
      <c r="BPX132" s="14" t="s">
        <v>3522</v>
      </c>
      <c r="BPY132" s="56" t="s">
        <v>3482</v>
      </c>
      <c r="BPZ132" s="28" t="s">
        <v>3520</v>
      </c>
      <c r="BQA132" s="28" t="s">
        <v>3521</v>
      </c>
      <c r="BQB132" s="31">
        <v>1995</v>
      </c>
      <c r="BQC132" s="35"/>
      <c r="BQD132" s="31">
        <v>2019</v>
      </c>
      <c r="BQE132" s="26"/>
      <c r="BQF132" s="14" t="s">
        <v>3522</v>
      </c>
      <c r="BQG132" s="56" t="s">
        <v>3482</v>
      </c>
      <c r="BQH132" s="28" t="s">
        <v>3520</v>
      </c>
      <c r="BQI132" s="28" t="s">
        <v>3521</v>
      </c>
      <c r="BQJ132" s="31">
        <v>1995</v>
      </c>
      <c r="BQK132" s="35"/>
      <c r="BQL132" s="31">
        <v>2019</v>
      </c>
      <c r="BQM132" s="26"/>
      <c r="BQN132" s="14" t="s">
        <v>3522</v>
      </c>
      <c r="BQO132" s="56" t="s">
        <v>3482</v>
      </c>
      <c r="BQP132" s="28" t="s">
        <v>3520</v>
      </c>
      <c r="BQQ132" s="28" t="s">
        <v>3521</v>
      </c>
      <c r="BQR132" s="31">
        <v>1995</v>
      </c>
      <c r="BQS132" s="35"/>
      <c r="BQT132" s="31">
        <v>2019</v>
      </c>
      <c r="BQU132" s="26"/>
      <c r="BQV132" s="14" t="s">
        <v>3522</v>
      </c>
      <c r="BQW132" s="56" t="s">
        <v>3482</v>
      </c>
      <c r="BQX132" s="28" t="s">
        <v>3520</v>
      </c>
      <c r="BQY132" s="28" t="s">
        <v>3521</v>
      </c>
      <c r="BQZ132" s="31">
        <v>1995</v>
      </c>
      <c r="BRA132" s="35"/>
      <c r="BRB132" s="31">
        <v>2019</v>
      </c>
      <c r="BRC132" s="26"/>
      <c r="BRD132" s="14" t="s">
        <v>3522</v>
      </c>
      <c r="BRE132" s="56" t="s">
        <v>3482</v>
      </c>
      <c r="BRF132" s="28" t="s">
        <v>3520</v>
      </c>
      <c r="BRG132" s="28" t="s">
        <v>3521</v>
      </c>
      <c r="BRH132" s="31">
        <v>1995</v>
      </c>
      <c r="BRI132" s="35"/>
      <c r="BRJ132" s="31">
        <v>2019</v>
      </c>
      <c r="BRK132" s="26"/>
      <c r="BRL132" s="14" t="s">
        <v>3522</v>
      </c>
      <c r="BRM132" s="56" t="s">
        <v>3482</v>
      </c>
      <c r="BRN132" s="28" t="s">
        <v>3520</v>
      </c>
      <c r="BRO132" s="28" t="s">
        <v>3521</v>
      </c>
      <c r="BRP132" s="31">
        <v>1995</v>
      </c>
      <c r="BRQ132" s="35"/>
      <c r="BRR132" s="31">
        <v>2019</v>
      </c>
      <c r="BRS132" s="26"/>
      <c r="BRT132" s="14" t="s">
        <v>3522</v>
      </c>
      <c r="BRU132" s="56" t="s">
        <v>3482</v>
      </c>
      <c r="BRV132" s="28" t="s">
        <v>3520</v>
      </c>
      <c r="BRW132" s="28" t="s">
        <v>3521</v>
      </c>
      <c r="BRX132" s="31">
        <v>1995</v>
      </c>
      <c r="BRY132" s="35"/>
      <c r="BRZ132" s="31">
        <v>2019</v>
      </c>
      <c r="BSA132" s="26"/>
      <c r="BSB132" s="14" t="s">
        <v>3522</v>
      </c>
      <c r="BSC132" s="56" t="s">
        <v>3482</v>
      </c>
      <c r="BSD132" s="28" t="s">
        <v>3520</v>
      </c>
      <c r="BSE132" s="28" t="s">
        <v>3521</v>
      </c>
      <c r="BSF132" s="31">
        <v>1995</v>
      </c>
      <c r="BSG132" s="35"/>
      <c r="BSH132" s="31">
        <v>2019</v>
      </c>
      <c r="BSI132" s="26"/>
      <c r="BSJ132" s="14" t="s">
        <v>3522</v>
      </c>
      <c r="BSK132" s="56" t="s">
        <v>3482</v>
      </c>
      <c r="BSL132" s="28" t="s">
        <v>3520</v>
      </c>
      <c r="BSM132" s="28" t="s">
        <v>3521</v>
      </c>
      <c r="BSN132" s="31">
        <v>1995</v>
      </c>
      <c r="BSO132" s="35"/>
      <c r="BSP132" s="31">
        <v>2019</v>
      </c>
      <c r="BSQ132" s="26"/>
      <c r="BSR132" s="14" t="s">
        <v>3522</v>
      </c>
      <c r="BSS132" s="56" t="s">
        <v>3482</v>
      </c>
      <c r="BST132" s="28" t="s">
        <v>3520</v>
      </c>
      <c r="BSU132" s="28" t="s">
        <v>3521</v>
      </c>
      <c r="BSV132" s="31">
        <v>1995</v>
      </c>
      <c r="BSW132" s="35"/>
      <c r="BSX132" s="31">
        <v>2019</v>
      </c>
      <c r="BSY132" s="26"/>
      <c r="BSZ132" s="14" t="s">
        <v>3522</v>
      </c>
      <c r="BTA132" s="56" t="s">
        <v>3482</v>
      </c>
      <c r="BTB132" s="28" t="s">
        <v>3520</v>
      </c>
      <c r="BTC132" s="28" t="s">
        <v>3521</v>
      </c>
      <c r="BTD132" s="31">
        <v>1995</v>
      </c>
      <c r="BTE132" s="35"/>
      <c r="BTF132" s="31">
        <v>2019</v>
      </c>
      <c r="BTG132" s="26"/>
      <c r="BTH132" s="14" t="s">
        <v>3522</v>
      </c>
      <c r="BTI132" s="56" t="s">
        <v>3482</v>
      </c>
      <c r="BTJ132" s="28" t="s">
        <v>3520</v>
      </c>
      <c r="BTK132" s="28" t="s">
        <v>3521</v>
      </c>
      <c r="BTL132" s="31">
        <v>1995</v>
      </c>
      <c r="BTM132" s="35"/>
      <c r="BTN132" s="31">
        <v>2019</v>
      </c>
      <c r="BTO132" s="26"/>
      <c r="BTP132" s="14" t="s">
        <v>3522</v>
      </c>
      <c r="BTQ132" s="56" t="s">
        <v>3482</v>
      </c>
      <c r="BTR132" s="28" t="s">
        <v>3520</v>
      </c>
      <c r="BTS132" s="28" t="s">
        <v>3521</v>
      </c>
      <c r="BTT132" s="31">
        <v>1995</v>
      </c>
      <c r="BTU132" s="35"/>
      <c r="BTV132" s="31">
        <v>2019</v>
      </c>
      <c r="BTW132" s="26"/>
      <c r="BTX132" s="14" t="s">
        <v>3522</v>
      </c>
      <c r="BTY132" s="56" t="s">
        <v>3482</v>
      </c>
      <c r="BTZ132" s="28" t="s">
        <v>3520</v>
      </c>
      <c r="BUA132" s="28" t="s">
        <v>3521</v>
      </c>
      <c r="BUB132" s="31">
        <v>1995</v>
      </c>
      <c r="BUC132" s="35"/>
      <c r="BUD132" s="31">
        <v>2019</v>
      </c>
      <c r="BUE132" s="26"/>
      <c r="BUF132" s="14" t="s">
        <v>3522</v>
      </c>
      <c r="BUG132" s="56" t="s">
        <v>3482</v>
      </c>
      <c r="BUH132" s="28" t="s">
        <v>3520</v>
      </c>
      <c r="BUI132" s="28" t="s">
        <v>3521</v>
      </c>
      <c r="BUJ132" s="31">
        <v>1995</v>
      </c>
      <c r="BUK132" s="35"/>
      <c r="BUL132" s="31">
        <v>2019</v>
      </c>
      <c r="BUM132" s="26"/>
      <c r="BUN132" s="14" t="s">
        <v>3522</v>
      </c>
      <c r="BUO132" s="56" t="s">
        <v>3482</v>
      </c>
      <c r="BUP132" s="28" t="s">
        <v>3520</v>
      </c>
      <c r="BUQ132" s="28" t="s">
        <v>3521</v>
      </c>
      <c r="BUR132" s="31">
        <v>1995</v>
      </c>
      <c r="BUS132" s="35"/>
      <c r="BUT132" s="31">
        <v>2019</v>
      </c>
      <c r="BUU132" s="26"/>
      <c r="BUV132" s="14" t="s">
        <v>3522</v>
      </c>
      <c r="BUW132" s="56" t="s">
        <v>3482</v>
      </c>
      <c r="BUX132" s="28" t="s">
        <v>3520</v>
      </c>
      <c r="BUY132" s="28" t="s">
        <v>3521</v>
      </c>
      <c r="BUZ132" s="31">
        <v>1995</v>
      </c>
      <c r="BVA132" s="35"/>
      <c r="BVB132" s="31">
        <v>2019</v>
      </c>
      <c r="BVC132" s="26"/>
      <c r="BVD132" s="14" t="s">
        <v>3522</v>
      </c>
      <c r="BVE132" s="56" t="s">
        <v>3482</v>
      </c>
      <c r="BVF132" s="28" t="s">
        <v>3520</v>
      </c>
      <c r="BVG132" s="28" t="s">
        <v>3521</v>
      </c>
      <c r="BVH132" s="31">
        <v>1995</v>
      </c>
      <c r="BVI132" s="35"/>
      <c r="BVJ132" s="31">
        <v>2019</v>
      </c>
      <c r="BVK132" s="26"/>
      <c r="BVL132" s="14" t="s">
        <v>3522</v>
      </c>
      <c r="BVM132" s="56" t="s">
        <v>3482</v>
      </c>
      <c r="BVN132" s="28" t="s">
        <v>3520</v>
      </c>
      <c r="BVO132" s="28" t="s">
        <v>3521</v>
      </c>
      <c r="BVP132" s="31">
        <v>1995</v>
      </c>
      <c r="BVQ132" s="35"/>
      <c r="BVR132" s="31">
        <v>2019</v>
      </c>
      <c r="BVS132" s="26"/>
      <c r="BVT132" s="14" t="s">
        <v>3522</v>
      </c>
      <c r="BVU132" s="56" t="s">
        <v>3482</v>
      </c>
      <c r="BVV132" s="28" t="s">
        <v>3520</v>
      </c>
      <c r="BVW132" s="28" t="s">
        <v>3521</v>
      </c>
      <c r="BVX132" s="31">
        <v>1995</v>
      </c>
      <c r="BVY132" s="35"/>
      <c r="BVZ132" s="31">
        <v>2019</v>
      </c>
      <c r="BWA132" s="26"/>
      <c r="BWB132" s="14" t="s">
        <v>3522</v>
      </c>
      <c r="BWC132" s="56" t="s">
        <v>3482</v>
      </c>
      <c r="BWD132" s="28" t="s">
        <v>3520</v>
      </c>
      <c r="BWE132" s="28" t="s">
        <v>3521</v>
      </c>
      <c r="BWF132" s="31">
        <v>1995</v>
      </c>
      <c r="BWG132" s="35"/>
      <c r="BWH132" s="31">
        <v>2019</v>
      </c>
      <c r="BWI132" s="26"/>
      <c r="BWJ132" s="14" t="s">
        <v>3522</v>
      </c>
      <c r="BWK132" s="56" t="s">
        <v>3482</v>
      </c>
      <c r="BWL132" s="28" t="s">
        <v>3520</v>
      </c>
      <c r="BWM132" s="28" t="s">
        <v>3521</v>
      </c>
      <c r="BWN132" s="31">
        <v>1995</v>
      </c>
      <c r="BWO132" s="35"/>
      <c r="BWP132" s="31">
        <v>2019</v>
      </c>
      <c r="BWQ132" s="26"/>
      <c r="BWR132" s="14" t="s">
        <v>3522</v>
      </c>
      <c r="BWS132" s="56" t="s">
        <v>3482</v>
      </c>
      <c r="BWT132" s="28" t="s">
        <v>3520</v>
      </c>
      <c r="BWU132" s="28" t="s">
        <v>3521</v>
      </c>
      <c r="BWV132" s="31">
        <v>1995</v>
      </c>
      <c r="BWW132" s="35"/>
      <c r="BWX132" s="31">
        <v>2019</v>
      </c>
      <c r="BWY132" s="26"/>
      <c r="BWZ132" s="14" t="s">
        <v>3522</v>
      </c>
      <c r="BXA132" s="56" t="s">
        <v>3482</v>
      </c>
      <c r="BXB132" s="28" t="s">
        <v>3520</v>
      </c>
      <c r="BXC132" s="28" t="s">
        <v>3521</v>
      </c>
      <c r="BXD132" s="31">
        <v>1995</v>
      </c>
      <c r="BXE132" s="35"/>
      <c r="BXF132" s="31">
        <v>2019</v>
      </c>
      <c r="BXG132" s="26"/>
      <c r="BXH132" s="14" t="s">
        <v>3522</v>
      </c>
      <c r="BXI132" s="56" t="s">
        <v>3482</v>
      </c>
      <c r="BXJ132" s="28" t="s">
        <v>3520</v>
      </c>
      <c r="BXK132" s="28" t="s">
        <v>3521</v>
      </c>
      <c r="BXL132" s="31">
        <v>1995</v>
      </c>
      <c r="BXM132" s="35"/>
      <c r="BXN132" s="31">
        <v>2019</v>
      </c>
      <c r="BXO132" s="26"/>
      <c r="BXP132" s="14" t="s">
        <v>3522</v>
      </c>
      <c r="BXQ132" s="56" t="s">
        <v>3482</v>
      </c>
      <c r="BXR132" s="28" t="s">
        <v>3520</v>
      </c>
      <c r="BXS132" s="28" t="s">
        <v>3521</v>
      </c>
      <c r="BXT132" s="31">
        <v>1995</v>
      </c>
      <c r="BXU132" s="35"/>
      <c r="BXV132" s="31">
        <v>2019</v>
      </c>
      <c r="BXW132" s="26"/>
      <c r="BXX132" s="14" t="s">
        <v>3522</v>
      </c>
      <c r="BXY132" s="56" t="s">
        <v>3482</v>
      </c>
      <c r="BXZ132" s="28" t="s">
        <v>3520</v>
      </c>
      <c r="BYA132" s="28" t="s">
        <v>3521</v>
      </c>
      <c r="BYB132" s="31">
        <v>1995</v>
      </c>
      <c r="BYC132" s="35"/>
      <c r="BYD132" s="31">
        <v>2019</v>
      </c>
      <c r="BYE132" s="26"/>
      <c r="BYF132" s="14" t="s">
        <v>3522</v>
      </c>
      <c r="BYG132" s="56" t="s">
        <v>3482</v>
      </c>
      <c r="BYH132" s="28" t="s">
        <v>3520</v>
      </c>
      <c r="BYI132" s="28" t="s">
        <v>3521</v>
      </c>
      <c r="BYJ132" s="31">
        <v>1995</v>
      </c>
      <c r="BYK132" s="35"/>
      <c r="BYL132" s="31">
        <v>2019</v>
      </c>
      <c r="BYM132" s="26"/>
      <c r="BYN132" s="14" t="s">
        <v>3522</v>
      </c>
      <c r="BYO132" s="56" t="s">
        <v>3482</v>
      </c>
      <c r="BYP132" s="28" t="s">
        <v>3520</v>
      </c>
      <c r="BYQ132" s="28" t="s">
        <v>3521</v>
      </c>
      <c r="BYR132" s="31">
        <v>1995</v>
      </c>
      <c r="BYS132" s="35"/>
      <c r="BYT132" s="31">
        <v>2019</v>
      </c>
      <c r="BYU132" s="26"/>
      <c r="BYV132" s="14" t="s">
        <v>3522</v>
      </c>
      <c r="BYW132" s="56" t="s">
        <v>3482</v>
      </c>
      <c r="BYX132" s="28" t="s">
        <v>3520</v>
      </c>
      <c r="BYY132" s="28" t="s">
        <v>3521</v>
      </c>
      <c r="BYZ132" s="31">
        <v>1995</v>
      </c>
      <c r="BZA132" s="35"/>
      <c r="BZB132" s="31">
        <v>2019</v>
      </c>
      <c r="BZC132" s="26"/>
      <c r="BZD132" s="14" t="s">
        <v>3522</v>
      </c>
      <c r="BZE132" s="56" t="s">
        <v>3482</v>
      </c>
      <c r="BZF132" s="28" t="s">
        <v>3520</v>
      </c>
      <c r="BZG132" s="28" t="s">
        <v>3521</v>
      </c>
      <c r="BZH132" s="31">
        <v>1995</v>
      </c>
      <c r="BZI132" s="35"/>
      <c r="BZJ132" s="31">
        <v>2019</v>
      </c>
      <c r="BZK132" s="26"/>
      <c r="BZL132" s="14" t="s">
        <v>3522</v>
      </c>
      <c r="BZM132" s="56" t="s">
        <v>3482</v>
      </c>
      <c r="BZN132" s="28" t="s">
        <v>3520</v>
      </c>
      <c r="BZO132" s="28" t="s">
        <v>3521</v>
      </c>
      <c r="BZP132" s="31">
        <v>1995</v>
      </c>
      <c r="BZQ132" s="35"/>
      <c r="BZR132" s="31">
        <v>2019</v>
      </c>
      <c r="BZS132" s="26"/>
      <c r="BZT132" s="14" t="s">
        <v>3522</v>
      </c>
      <c r="BZU132" s="56" t="s">
        <v>3482</v>
      </c>
      <c r="BZV132" s="28" t="s">
        <v>3520</v>
      </c>
      <c r="BZW132" s="28" t="s">
        <v>3521</v>
      </c>
      <c r="BZX132" s="31">
        <v>1995</v>
      </c>
      <c r="BZY132" s="35"/>
      <c r="BZZ132" s="31">
        <v>2019</v>
      </c>
      <c r="CAA132" s="26"/>
      <c r="CAB132" s="14" t="s">
        <v>3522</v>
      </c>
      <c r="CAC132" s="56" t="s">
        <v>3482</v>
      </c>
      <c r="CAD132" s="28" t="s">
        <v>3520</v>
      </c>
      <c r="CAE132" s="28" t="s">
        <v>3521</v>
      </c>
      <c r="CAF132" s="31">
        <v>1995</v>
      </c>
      <c r="CAG132" s="35"/>
      <c r="CAH132" s="31">
        <v>2019</v>
      </c>
      <c r="CAI132" s="26"/>
      <c r="CAJ132" s="14" t="s">
        <v>3522</v>
      </c>
      <c r="CAK132" s="56" t="s">
        <v>3482</v>
      </c>
      <c r="CAL132" s="28" t="s">
        <v>3520</v>
      </c>
      <c r="CAM132" s="28" t="s">
        <v>3521</v>
      </c>
      <c r="CAN132" s="31">
        <v>1995</v>
      </c>
      <c r="CAO132" s="35"/>
      <c r="CAP132" s="31">
        <v>2019</v>
      </c>
      <c r="CAQ132" s="26"/>
      <c r="CAR132" s="14" t="s">
        <v>3522</v>
      </c>
      <c r="CAS132" s="56" t="s">
        <v>3482</v>
      </c>
      <c r="CAT132" s="28" t="s">
        <v>3520</v>
      </c>
      <c r="CAU132" s="28" t="s">
        <v>3521</v>
      </c>
      <c r="CAV132" s="31">
        <v>1995</v>
      </c>
      <c r="CAW132" s="35"/>
      <c r="CAX132" s="31">
        <v>2019</v>
      </c>
      <c r="CAY132" s="26"/>
      <c r="CAZ132" s="14" t="s">
        <v>3522</v>
      </c>
      <c r="CBA132" s="56" t="s">
        <v>3482</v>
      </c>
      <c r="CBB132" s="28" t="s">
        <v>3520</v>
      </c>
      <c r="CBC132" s="28" t="s">
        <v>3521</v>
      </c>
      <c r="CBD132" s="31">
        <v>1995</v>
      </c>
      <c r="CBE132" s="35"/>
      <c r="CBF132" s="31">
        <v>2019</v>
      </c>
      <c r="CBG132" s="26"/>
      <c r="CBH132" s="14" t="s">
        <v>3522</v>
      </c>
      <c r="CBI132" s="56" t="s">
        <v>3482</v>
      </c>
      <c r="CBJ132" s="28" t="s">
        <v>3520</v>
      </c>
      <c r="CBK132" s="28" t="s">
        <v>3521</v>
      </c>
      <c r="CBL132" s="31">
        <v>1995</v>
      </c>
      <c r="CBM132" s="35"/>
      <c r="CBN132" s="31">
        <v>2019</v>
      </c>
      <c r="CBO132" s="26"/>
      <c r="CBP132" s="14" t="s">
        <v>3522</v>
      </c>
      <c r="CBQ132" s="56" t="s">
        <v>3482</v>
      </c>
      <c r="CBR132" s="28" t="s">
        <v>3520</v>
      </c>
      <c r="CBS132" s="28" t="s">
        <v>3521</v>
      </c>
      <c r="CBT132" s="31">
        <v>1995</v>
      </c>
      <c r="CBU132" s="35"/>
      <c r="CBV132" s="31">
        <v>2019</v>
      </c>
      <c r="CBW132" s="26"/>
      <c r="CBX132" s="14" t="s">
        <v>3522</v>
      </c>
      <c r="CBY132" s="56" t="s">
        <v>3482</v>
      </c>
      <c r="CBZ132" s="28" t="s">
        <v>3520</v>
      </c>
      <c r="CCA132" s="28" t="s">
        <v>3521</v>
      </c>
      <c r="CCB132" s="31">
        <v>1995</v>
      </c>
      <c r="CCC132" s="35"/>
      <c r="CCD132" s="31">
        <v>2019</v>
      </c>
      <c r="CCE132" s="26"/>
      <c r="CCF132" s="14" t="s">
        <v>3522</v>
      </c>
      <c r="CCG132" s="56" t="s">
        <v>3482</v>
      </c>
      <c r="CCH132" s="28" t="s">
        <v>3520</v>
      </c>
      <c r="CCI132" s="28" t="s">
        <v>3521</v>
      </c>
      <c r="CCJ132" s="31">
        <v>1995</v>
      </c>
      <c r="CCK132" s="35"/>
      <c r="CCL132" s="31">
        <v>2019</v>
      </c>
      <c r="CCM132" s="26"/>
      <c r="CCN132" s="14" t="s">
        <v>3522</v>
      </c>
      <c r="CCO132" s="56" t="s">
        <v>3482</v>
      </c>
      <c r="CCP132" s="28" t="s">
        <v>3520</v>
      </c>
      <c r="CCQ132" s="28" t="s">
        <v>3521</v>
      </c>
      <c r="CCR132" s="31">
        <v>1995</v>
      </c>
      <c r="CCS132" s="35"/>
      <c r="CCT132" s="31">
        <v>2019</v>
      </c>
      <c r="CCU132" s="26"/>
      <c r="CCV132" s="14" t="s">
        <v>3522</v>
      </c>
      <c r="CCW132" s="56" t="s">
        <v>3482</v>
      </c>
      <c r="CCX132" s="28" t="s">
        <v>3520</v>
      </c>
      <c r="CCY132" s="28" t="s">
        <v>3521</v>
      </c>
      <c r="CCZ132" s="31">
        <v>1995</v>
      </c>
      <c r="CDA132" s="35"/>
      <c r="CDB132" s="31">
        <v>2019</v>
      </c>
      <c r="CDC132" s="26"/>
      <c r="CDD132" s="14" t="s">
        <v>3522</v>
      </c>
      <c r="CDE132" s="56" t="s">
        <v>3482</v>
      </c>
      <c r="CDF132" s="28" t="s">
        <v>3520</v>
      </c>
      <c r="CDG132" s="28" t="s">
        <v>3521</v>
      </c>
      <c r="CDH132" s="31">
        <v>1995</v>
      </c>
      <c r="CDI132" s="35"/>
      <c r="CDJ132" s="31">
        <v>2019</v>
      </c>
      <c r="CDK132" s="26"/>
      <c r="CDL132" s="14" t="s">
        <v>3522</v>
      </c>
      <c r="CDM132" s="56" t="s">
        <v>3482</v>
      </c>
      <c r="CDN132" s="28" t="s">
        <v>3520</v>
      </c>
      <c r="CDO132" s="28" t="s">
        <v>3521</v>
      </c>
      <c r="CDP132" s="31">
        <v>1995</v>
      </c>
      <c r="CDQ132" s="35"/>
      <c r="CDR132" s="31">
        <v>2019</v>
      </c>
      <c r="CDS132" s="26"/>
      <c r="CDT132" s="14" t="s">
        <v>3522</v>
      </c>
      <c r="CDU132" s="56" t="s">
        <v>3482</v>
      </c>
      <c r="CDV132" s="28" t="s">
        <v>3520</v>
      </c>
      <c r="CDW132" s="28" t="s">
        <v>3521</v>
      </c>
      <c r="CDX132" s="31">
        <v>1995</v>
      </c>
      <c r="CDY132" s="35"/>
      <c r="CDZ132" s="31">
        <v>2019</v>
      </c>
      <c r="CEA132" s="26"/>
      <c r="CEB132" s="14" t="s">
        <v>3522</v>
      </c>
      <c r="CEC132" s="56" t="s">
        <v>3482</v>
      </c>
      <c r="CED132" s="28" t="s">
        <v>3520</v>
      </c>
      <c r="CEE132" s="28" t="s">
        <v>3521</v>
      </c>
      <c r="CEF132" s="31">
        <v>1995</v>
      </c>
      <c r="CEG132" s="35"/>
      <c r="CEH132" s="31">
        <v>2019</v>
      </c>
      <c r="CEI132" s="26"/>
      <c r="CEJ132" s="14" t="s">
        <v>3522</v>
      </c>
      <c r="CEK132" s="56" t="s">
        <v>3482</v>
      </c>
      <c r="CEL132" s="28" t="s">
        <v>3520</v>
      </c>
      <c r="CEM132" s="28" t="s">
        <v>3521</v>
      </c>
      <c r="CEN132" s="31">
        <v>1995</v>
      </c>
      <c r="CEO132" s="35"/>
      <c r="CEP132" s="31">
        <v>2019</v>
      </c>
      <c r="CEQ132" s="26"/>
      <c r="CER132" s="14" t="s">
        <v>3522</v>
      </c>
      <c r="CES132" s="56" t="s">
        <v>3482</v>
      </c>
      <c r="CET132" s="28" t="s">
        <v>3520</v>
      </c>
      <c r="CEU132" s="28" t="s">
        <v>3521</v>
      </c>
      <c r="CEV132" s="31">
        <v>1995</v>
      </c>
      <c r="CEW132" s="35"/>
      <c r="CEX132" s="31">
        <v>2019</v>
      </c>
      <c r="CEY132" s="26"/>
      <c r="CEZ132" s="14" t="s">
        <v>3522</v>
      </c>
      <c r="CFA132" s="56" t="s">
        <v>3482</v>
      </c>
      <c r="CFB132" s="28" t="s">
        <v>3520</v>
      </c>
      <c r="CFC132" s="28" t="s">
        <v>3521</v>
      </c>
      <c r="CFD132" s="31">
        <v>1995</v>
      </c>
      <c r="CFE132" s="35"/>
      <c r="CFF132" s="31">
        <v>2019</v>
      </c>
      <c r="CFG132" s="26"/>
      <c r="CFH132" s="14" t="s">
        <v>3522</v>
      </c>
      <c r="CFI132" s="56" t="s">
        <v>3482</v>
      </c>
      <c r="CFJ132" s="28" t="s">
        <v>3520</v>
      </c>
      <c r="CFK132" s="28" t="s">
        <v>3521</v>
      </c>
      <c r="CFL132" s="31">
        <v>1995</v>
      </c>
      <c r="CFM132" s="35"/>
      <c r="CFN132" s="31">
        <v>2019</v>
      </c>
      <c r="CFO132" s="26"/>
      <c r="CFP132" s="14" t="s">
        <v>3522</v>
      </c>
      <c r="CFQ132" s="56" t="s">
        <v>3482</v>
      </c>
      <c r="CFR132" s="28" t="s">
        <v>3520</v>
      </c>
      <c r="CFS132" s="28" t="s">
        <v>3521</v>
      </c>
      <c r="CFT132" s="31">
        <v>1995</v>
      </c>
      <c r="CFU132" s="35"/>
      <c r="CFV132" s="31">
        <v>2019</v>
      </c>
      <c r="CFW132" s="26"/>
      <c r="CFX132" s="14" t="s">
        <v>3522</v>
      </c>
      <c r="CFY132" s="56" t="s">
        <v>3482</v>
      </c>
      <c r="CFZ132" s="28" t="s">
        <v>3520</v>
      </c>
      <c r="CGA132" s="28" t="s">
        <v>3521</v>
      </c>
      <c r="CGB132" s="31">
        <v>1995</v>
      </c>
      <c r="CGC132" s="35"/>
      <c r="CGD132" s="31">
        <v>2019</v>
      </c>
      <c r="CGE132" s="26"/>
      <c r="CGF132" s="14" t="s">
        <v>3522</v>
      </c>
      <c r="CGG132" s="56" t="s">
        <v>3482</v>
      </c>
      <c r="CGH132" s="28" t="s">
        <v>3520</v>
      </c>
      <c r="CGI132" s="28" t="s">
        <v>3521</v>
      </c>
      <c r="CGJ132" s="31">
        <v>1995</v>
      </c>
      <c r="CGK132" s="35"/>
      <c r="CGL132" s="31">
        <v>2019</v>
      </c>
      <c r="CGM132" s="26"/>
      <c r="CGN132" s="14" t="s">
        <v>3522</v>
      </c>
      <c r="CGO132" s="56" t="s">
        <v>3482</v>
      </c>
      <c r="CGP132" s="28" t="s">
        <v>3520</v>
      </c>
      <c r="CGQ132" s="28" t="s">
        <v>3521</v>
      </c>
      <c r="CGR132" s="31">
        <v>1995</v>
      </c>
      <c r="CGS132" s="35"/>
      <c r="CGT132" s="31">
        <v>2019</v>
      </c>
      <c r="CGU132" s="26"/>
      <c r="CGV132" s="14" t="s">
        <v>3522</v>
      </c>
      <c r="CGW132" s="56" t="s">
        <v>3482</v>
      </c>
      <c r="CGX132" s="28" t="s">
        <v>3520</v>
      </c>
      <c r="CGY132" s="28" t="s">
        <v>3521</v>
      </c>
      <c r="CGZ132" s="31">
        <v>1995</v>
      </c>
      <c r="CHA132" s="35"/>
      <c r="CHB132" s="31">
        <v>2019</v>
      </c>
      <c r="CHC132" s="26"/>
      <c r="CHD132" s="14" t="s">
        <v>3522</v>
      </c>
      <c r="CHE132" s="56" t="s">
        <v>3482</v>
      </c>
      <c r="CHF132" s="28" t="s">
        <v>3520</v>
      </c>
      <c r="CHG132" s="28" t="s">
        <v>3521</v>
      </c>
      <c r="CHH132" s="31">
        <v>1995</v>
      </c>
      <c r="CHI132" s="35"/>
      <c r="CHJ132" s="31">
        <v>2019</v>
      </c>
      <c r="CHK132" s="26"/>
      <c r="CHL132" s="14" t="s">
        <v>3522</v>
      </c>
      <c r="CHM132" s="56" t="s">
        <v>3482</v>
      </c>
      <c r="CHN132" s="28" t="s">
        <v>3520</v>
      </c>
      <c r="CHO132" s="28" t="s">
        <v>3521</v>
      </c>
      <c r="CHP132" s="31">
        <v>1995</v>
      </c>
      <c r="CHQ132" s="35"/>
      <c r="CHR132" s="31">
        <v>2019</v>
      </c>
      <c r="CHS132" s="26"/>
      <c r="CHT132" s="14" t="s">
        <v>3522</v>
      </c>
      <c r="CHU132" s="56" t="s">
        <v>3482</v>
      </c>
      <c r="CHV132" s="28" t="s">
        <v>3520</v>
      </c>
      <c r="CHW132" s="28" t="s">
        <v>3521</v>
      </c>
      <c r="CHX132" s="31">
        <v>1995</v>
      </c>
      <c r="CHY132" s="35"/>
      <c r="CHZ132" s="31">
        <v>2019</v>
      </c>
      <c r="CIA132" s="26"/>
      <c r="CIB132" s="14" t="s">
        <v>3522</v>
      </c>
      <c r="CIC132" s="56" t="s">
        <v>3482</v>
      </c>
      <c r="CID132" s="28" t="s">
        <v>3520</v>
      </c>
      <c r="CIE132" s="28" t="s">
        <v>3521</v>
      </c>
      <c r="CIF132" s="31">
        <v>1995</v>
      </c>
      <c r="CIG132" s="35"/>
      <c r="CIH132" s="31">
        <v>2019</v>
      </c>
      <c r="CII132" s="26"/>
      <c r="CIJ132" s="14" t="s">
        <v>3522</v>
      </c>
      <c r="CIK132" s="56" t="s">
        <v>3482</v>
      </c>
      <c r="CIL132" s="28" t="s">
        <v>3520</v>
      </c>
      <c r="CIM132" s="28" t="s">
        <v>3521</v>
      </c>
      <c r="CIN132" s="31">
        <v>1995</v>
      </c>
      <c r="CIO132" s="35"/>
      <c r="CIP132" s="31">
        <v>2019</v>
      </c>
      <c r="CIQ132" s="26"/>
      <c r="CIR132" s="14" t="s">
        <v>3522</v>
      </c>
      <c r="CIS132" s="56" t="s">
        <v>3482</v>
      </c>
      <c r="CIT132" s="28" t="s">
        <v>3520</v>
      </c>
      <c r="CIU132" s="28" t="s">
        <v>3521</v>
      </c>
      <c r="CIV132" s="31">
        <v>1995</v>
      </c>
      <c r="CIW132" s="35"/>
      <c r="CIX132" s="31">
        <v>2019</v>
      </c>
      <c r="CIY132" s="26"/>
      <c r="CIZ132" s="14" t="s">
        <v>3522</v>
      </c>
      <c r="CJA132" s="56" t="s">
        <v>3482</v>
      </c>
      <c r="CJB132" s="28" t="s">
        <v>3520</v>
      </c>
      <c r="CJC132" s="28" t="s">
        <v>3521</v>
      </c>
      <c r="CJD132" s="31">
        <v>1995</v>
      </c>
      <c r="CJE132" s="35"/>
      <c r="CJF132" s="31">
        <v>2019</v>
      </c>
      <c r="CJG132" s="26"/>
      <c r="CJH132" s="14" t="s">
        <v>3522</v>
      </c>
      <c r="CJI132" s="56" t="s">
        <v>3482</v>
      </c>
      <c r="CJJ132" s="28" t="s">
        <v>3520</v>
      </c>
      <c r="CJK132" s="28" t="s">
        <v>3521</v>
      </c>
      <c r="CJL132" s="31">
        <v>1995</v>
      </c>
      <c r="CJM132" s="35"/>
      <c r="CJN132" s="31">
        <v>2019</v>
      </c>
      <c r="CJO132" s="26"/>
      <c r="CJP132" s="14" t="s">
        <v>3522</v>
      </c>
      <c r="CJQ132" s="56" t="s">
        <v>3482</v>
      </c>
      <c r="CJR132" s="28" t="s">
        <v>3520</v>
      </c>
      <c r="CJS132" s="28" t="s">
        <v>3521</v>
      </c>
      <c r="CJT132" s="31">
        <v>1995</v>
      </c>
      <c r="CJU132" s="35"/>
      <c r="CJV132" s="31">
        <v>2019</v>
      </c>
      <c r="CJW132" s="26"/>
      <c r="CJX132" s="14" t="s">
        <v>3522</v>
      </c>
      <c r="CJY132" s="56" t="s">
        <v>3482</v>
      </c>
      <c r="CJZ132" s="28" t="s">
        <v>3520</v>
      </c>
      <c r="CKA132" s="28" t="s">
        <v>3521</v>
      </c>
      <c r="CKB132" s="31">
        <v>1995</v>
      </c>
      <c r="CKC132" s="35"/>
      <c r="CKD132" s="31">
        <v>2019</v>
      </c>
      <c r="CKE132" s="26"/>
      <c r="CKF132" s="14" t="s">
        <v>3522</v>
      </c>
      <c r="CKG132" s="56" t="s">
        <v>3482</v>
      </c>
      <c r="CKH132" s="28" t="s">
        <v>3520</v>
      </c>
      <c r="CKI132" s="28" t="s">
        <v>3521</v>
      </c>
      <c r="CKJ132" s="31">
        <v>1995</v>
      </c>
      <c r="CKK132" s="35"/>
      <c r="CKL132" s="31">
        <v>2019</v>
      </c>
      <c r="CKM132" s="26"/>
      <c r="CKN132" s="14" t="s">
        <v>3522</v>
      </c>
      <c r="CKO132" s="56" t="s">
        <v>3482</v>
      </c>
      <c r="CKP132" s="28" t="s">
        <v>3520</v>
      </c>
      <c r="CKQ132" s="28" t="s">
        <v>3521</v>
      </c>
      <c r="CKR132" s="31">
        <v>1995</v>
      </c>
      <c r="CKS132" s="35"/>
      <c r="CKT132" s="31">
        <v>2019</v>
      </c>
      <c r="CKU132" s="26"/>
      <c r="CKV132" s="14" t="s">
        <v>3522</v>
      </c>
      <c r="CKW132" s="56" t="s">
        <v>3482</v>
      </c>
      <c r="CKX132" s="28" t="s">
        <v>3520</v>
      </c>
      <c r="CKY132" s="28" t="s">
        <v>3521</v>
      </c>
      <c r="CKZ132" s="31">
        <v>1995</v>
      </c>
      <c r="CLA132" s="35"/>
      <c r="CLB132" s="31">
        <v>2019</v>
      </c>
      <c r="CLC132" s="26"/>
      <c r="CLD132" s="14" t="s">
        <v>3522</v>
      </c>
      <c r="CLE132" s="56" t="s">
        <v>3482</v>
      </c>
      <c r="CLF132" s="28" t="s">
        <v>3520</v>
      </c>
      <c r="CLG132" s="28" t="s">
        <v>3521</v>
      </c>
      <c r="CLH132" s="31">
        <v>1995</v>
      </c>
      <c r="CLI132" s="35"/>
      <c r="CLJ132" s="31">
        <v>2019</v>
      </c>
      <c r="CLK132" s="26"/>
      <c r="CLL132" s="14" t="s">
        <v>3522</v>
      </c>
      <c r="CLM132" s="56" t="s">
        <v>3482</v>
      </c>
      <c r="CLN132" s="28" t="s">
        <v>3520</v>
      </c>
      <c r="CLO132" s="28" t="s">
        <v>3521</v>
      </c>
      <c r="CLP132" s="31">
        <v>1995</v>
      </c>
      <c r="CLQ132" s="35"/>
      <c r="CLR132" s="31">
        <v>2019</v>
      </c>
      <c r="CLS132" s="26"/>
      <c r="CLT132" s="14" t="s">
        <v>3522</v>
      </c>
      <c r="CLU132" s="56" t="s">
        <v>3482</v>
      </c>
      <c r="CLV132" s="28" t="s">
        <v>3520</v>
      </c>
      <c r="CLW132" s="28" t="s">
        <v>3521</v>
      </c>
      <c r="CLX132" s="31">
        <v>1995</v>
      </c>
      <c r="CLY132" s="35"/>
      <c r="CLZ132" s="31">
        <v>2019</v>
      </c>
      <c r="CMA132" s="26"/>
      <c r="CMB132" s="14" t="s">
        <v>3522</v>
      </c>
      <c r="CMC132" s="56" t="s">
        <v>3482</v>
      </c>
      <c r="CMD132" s="28" t="s">
        <v>3520</v>
      </c>
      <c r="CME132" s="28" t="s">
        <v>3521</v>
      </c>
      <c r="CMF132" s="31">
        <v>1995</v>
      </c>
      <c r="CMG132" s="35"/>
      <c r="CMH132" s="31">
        <v>2019</v>
      </c>
      <c r="CMI132" s="26"/>
      <c r="CMJ132" s="14" t="s">
        <v>3522</v>
      </c>
      <c r="CMK132" s="56" t="s">
        <v>3482</v>
      </c>
      <c r="CML132" s="28" t="s">
        <v>3520</v>
      </c>
      <c r="CMM132" s="28" t="s">
        <v>3521</v>
      </c>
      <c r="CMN132" s="31">
        <v>1995</v>
      </c>
      <c r="CMO132" s="35"/>
      <c r="CMP132" s="31">
        <v>2019</v>
      </c>
      <c r="CMQ132" s="26"/>
      <c r="CMR132" s="14" t="s">
        <v>3522</v>
      </c>
      <c r="CMS132" s="56" t="s">
        <v>3482</v>
      </c>
      <c r="CMT132" s="28" t="s">
        <v>3520</v>
      </c>
      <c r="CMU132" s="28" t="s">
        <v>3521</v>
      </c>
      <c r="CMV132" s="31">
        <v>1995</v>
      </c>
      <c r="CMW132" s="35"/>
      <c r="CMX132" s="31">
        <v>2019</v>
      </c>
      <c r="CMY132" s="26"/>
      <c r="CMZ132" s="14" t="s">
        <v>3522</v>
      </c>
      <c r="CNA132" s="56" t="s">
        <v>3482</v>
      </c>
      <c r="CNB132" s="28" t="s">
        <v>3520</v>
      </c>
      <c r="CNC132" s="28" t="s">
        <v>3521</v>
      </c>
      <c r="CND132" s="31">
        <v>1995</v>
      </c>
      <c r="CNE132" s="35"/>
      <c r="CNF132" s="31">
        <v>2019</v>
      </c>
      <c r="CNG132" s="26"/>
      <c r="CNH132" s="14" t="s">
        <v>3522</v>
      </c>
      <c r="CNI132" s="56" t="s">
        <v>3482</v>
      </c>
      <c r="CNJ132" s="28" t="s">
        <v>3520</v>
      </c>
      <c r="CNK132" s="28" t="s">
        <v>3521</v>
      </c>
      <c r="CNL132" s="31">
        <v>1995</v>
      </c>
      <c r="CNM132" s="35"/>
      <c r="CNN132" s="31">
        <v>2019</v>
      </c>
      <c r="CNO132" s="26"/>
      <c r="CNP132" s="14" t="s">
        <v>3522</v>
      </c>
      <c r="CNQ132" s="56" t="s">
        <v>3482</v>
      </c>
      <c r="CNR132" s="28" t="s">
        <v>3520</v>
      </c>
      <c r="CNS132" s="28" t="s">
        <v>3521</v>
      </c>
      <c r="CNT132" s="31">
        <v>1995</v>
      </c>
      <c r="CNU132" s="35"/>
      <c r="CNV132" s="31">
        <v>2019</v>
      </c>
      <c r="CNW132" s="26"/>
      <c r="CNX132" s="14" t="s">
        <v>3522</v>
      </c>
      <c r="CNY132" s="56" t="s">
        <v>3482</v>
      </c>
      <c r="CNZ132" s="28" t="s">
        <v>3520</v>
      </c>
      <c r="COA132" s="28" t="s">
        <v>3521</v>
      </c>
      <c r="COB132" s="31">
        <v>1995</v>
      </c>
      <c r="COC132" s="35"/>
      <c r="COD132" s="31">
        <v>2019</v>
      </c>
      <c r="COE132" s="26"/>
      <c r="COF132" s="14" t="s">
        <v>3522</v>
      </c>
      <c r="COG132" s="56" t="s">
        <v>3482</v>
      </c>
      <c r="COH132" s="28" t="s">
        <v>3520</v>
      </c>
      <c r="COI132" s="28" t="s">
        <v>3521</v>
      </c>
      <c r="COJ132" s="31">
        <v>1995</v>
      </c>
      <c r="COK132" s="35"/>
      <c r="COL132" s="31">
        <v>2019</v>
      </c>
      <c r="COM132" s="26"/>
      <c r="CON132" s="14" t="s">
        <v>3522</v>
      </c>
      <c r="COO132" s="56" t="s">
        <v>3482</v>
      </c>
      <c r="COP132" s="28" t="s">
        <v>3520</v>
      </c>
      <c r="COQ132" s="28" t="s">
        <v>3521</v>
      </c>
      <c r="COR132" s="31">
        <v>1995</v>
      </c>
      <c r="COS132" s="35"/>
      <c r="COT132" s="31">
        <v>2019</v>
      </c>
      <c r="COU132" s="26"/>
      <c r="COV132" s="14" t="s">
        <v>3522</v>
      </c>
      <c r="COW132" s="56" t="s">
        <v>3482</v>
      </c>
      <c r="COX132" s="28" t="s">
        <v>3520</v>
      </c>
      <c r="COY132" s="28" t="s">
        <v>3521</v>
      </c>
      <c r="COZ132" s="31">
        <v>1995</v>
      </c>
      <c r="CPA132" s="35"/>
      <c r="CPB132" s="31">
        <v>2019</v>
      </c>
      <c r="CPC132" s="26"/>
      <c r="CPD132" s="14" t="s">
        <v>3522</v>
      </c>
      <c r="CPE132" s="56" t="s">
        <v>3482</v>
      </c>
      <c r="CPF132" s="28" t="s">
        <v>3520</v>
      </c>
      <c r="CPG132" s="28" t="s">
        <v>3521</v>
      </c>
      <c r="CPH132" s="31">
        <v>1995</v>
      </c>
      <c r="CPI132" s="35"/>
      <c r="CPJ132" s="31">
        <v>2019</v>
      </c>
      <c r="CPK132" s="26"/>
      <c r="CPL132" s="14" t="s">
        <v>3522</v>
      </c>
      <c r="CPM132" s="56" t="s">
        <v>3482</v>
      </c>
      <c r="CPN132" s="28" t="s">
        <v>3520</v>
      </c>
      <c r="CPO132" s="28" t="s">
        <v>3521</v>
      </c>
      <c r="CPP132" s="31">
        <v>1995</v>
      </c>
      <c r="CPQ132" s="35"/>
      <c r="CPR132" s="31">
        <v>2019</v>
      </c>
      <c r="CPS132" s="26"/>
      <c r="CPT132" s="14" t="s">
        <v>3522</v>
      </c>
      <c r="CPU132" s="56" t="s">
        <v>3482</v>
      </c>
      <c r="CPV132" s="28" t="s">
        <v>3520</v>
      </c>
      <c r="CPW132" s="28" t="s">
        <v>3521</v>
      </c>
      <c r="CPX132" s="31">
        <v>1995</v>
      </c>
      <c r="CPY132" s="35"/>
      <c r="CPZ132" s="31">
        <v>2019</v>
      </c>
      <c r="CQA132" s="26"/>
      <c r="CQB132" s="14" t="s">
        <v>3522</v>
      </c>
      <c r="CQC132" s="56" t="s">
        <v>3482</v>
      </c>
      <c r="CQD132" s="28" t="s">
        <v>3520</v>
      </c>
      <c r="CQE132" s="28" t="s">
        <v>3521</v>
      </c>
      <c r="CQF132" s="31">
        <v>1995</v>
      </c>
      <c r="CQG132" s="35"/>
      <c r="CQH132" s="31">
        <v>2019</v>
      </c>
      <c r="CQI132" s="26"/>
      <c r="CQJ132" s="14" t="s">
        <v>3522</v>
      </c>
      <c r="CQK132" s="56" t="s">
        <v>3482</v>
      </c>
      <c r="CQL132" s="28" t="s">
        <v>3520</v>
      </c>
      <c r="CQM132" s="28" t="s">
        <v>3521</v>
      </c>
      <c r="CQN132" s="31">
        <v>1995</v>
      </c>
      <c r="CQO132" s="35"/>
      <c r="CQP132" s="31">
        <v>2019</v>
      </c>
      <c r="CQQ132" s="26"/>
      <c r="CQR132" s="14" t="s">
        <v>3522</v>
      </c>
      <c r="CQS132" s="56" t="s">
        <v>3482</v>
      </c>
      <c r="CQT132" s="28" t="s">
        <v>3520</v>
      </c>
      <c r="CQU132" s="28" t="s">
        <v>3521</v>
      </c>
      <c r="CQV132" s="31">
        <v>1995</v>
      </c>
      <c r="CQW132" s="35"/>
      <c r="CQX132" s="31">
        <v>2019</v>
      </c>
      <c r="CQY132" s="26"/>
      <c r="CQZ132" s="14" t="s">
        <v>3522</v>
      </c>
      <c r="CRA132" s="56" t="s">
        <v>3482</v>
      </c>
      <c r="CRB132" s="28" t="s">
        <v>3520</v>
      </c>
      <c r="CRC132" s="28" t="s">
        <v>3521</v>
      </c>
      <c r="CRD132" s="31">
        <v>1995</v>
      </c>
      <c r="CRE132" s="35"/>
      <c r="CRF132" s="31">
        <v>2019</v>
      </c>
      <c r="CRG132" s="26"/>
      <c r="CRH132" s="14" t="s">
        <v>3522</v>
      </c>
      <c r="CRI132" s="56" t="s">
        <v>3482</v>
      </c>
      <c r="CRJ132" s="28" t="s">
        <v>3520</v>
      </c>
      <c r="CRK132" s="28" t="s">
        <v>3521</v>
      </c>
      <c r="CRL132" s="31">
        <v>1995</v>
      </c>
      <c r="CRM132" s="35"/>
      <c r="CRN132" s="31">
        <v>2019</v>
      </c>
      <c r="CRO132" s="26"/>
      <c r="CRP132" s="14" t="s">
        <v>3522</v>
      </c>
      <c r="CRQ132" s="56" t="s">
        <v>3482</v>
      </c>
      <c r="CRR132" s="28" t="s">
        <v>3520</v>
      </c>
      <c r="CRS132" s="28" t="s">
        <v>3521</v>
      </c>
      <c r="CRT132" s="31">
        <v>1995</v>
      </c>
      <c r="CRU132" s="35"/>
      <c r="CRV132" s="31">
        <v>2019</v>
      </c>
      <c r="CRW132" s="26"/>
      <c r="CRX132" s="14" t="s">
        <v>3522</v>
      </c>
      <c r="CRY132" s="56" t="s">
        <v>3482</v>
      </c>
      <c r="CRZ132" s="28" t="s">
        <v>3520</v>
      </c>
      <c r="CSA132" s="28" t="s">
        <v>3521</v>
      </c>
      <c r="CSB132" s="31">
        <v>1995</v>
      </c>
      <c r="CSC132" s="35"/>
      <c r="CSD132" s="31">
        <v>2019</v>
      </c>
      <c r="CSE132" s="26"/>
      <c r="CSF132" s="14" t="s">
        <v>3522</v>
      </c>
      <c r="CSG132" s="56" t="s">
        <v>3482</v>
      </c>
      <c r="CSH132" s="28" t="s">
        <v>3520</v>
      </c>
      <c r="CSI132" s="28" t="s">
        <v>3521</v>
      </c>
      <c r="CSJ132" s="31">
        <v>1995</v>
      </c>
      <c r="CSK132" s="35"/>
      <c r="CSL132" s="31">
        <v>2019</v>
      </c>
      <c r="CSM132" s="26"/>
      <c r="CSN132" s="14" t="s">
        <v>3522</v>
      </c>
      <c r="CSO132" s="56" t="s">
        <v>3482</v>
      </c>
      <c r="CSP132" s="28" t="s">
        <v>3520</v>
      </c>
      <c r="CSQ132" s="28" t="s">
        <v>3521</v>
      </c>
      <c r="CSR132" s="31">
        <v>1995</v>
      </c>
      <c r="CSS132" s="35"/>
      <c r="CST132" s="31">
        <v>2019</v>
      </c>
      <c r="CSU132" s="26"/>
      <c r="CSV132" s="14" t="s">
        <v>3522</v>
      </c>
      <c r="CSW132" s="56" t="s">
        <v>3482</v>
      </c>
      <c r="CSX132" s="28" t="s">
        <v>3520</v>
      </c>
      <c r="CSY132" s="28" t="s">
        <v>3521</v>
      </c>
      <c r="CSZ132" s="31">
        <v>1995</v>
      </c>
      <c r="CTA132" s="35"/>
      <c r="CTB132" s="31">
        <v>2019</v>
      </c>
      <c r="CTC132" s="26"/>
      <c r="CTD132" s="14" t="s">
        <v>3522</v>
      </c>
      <c r="CTE132" s="56" t="s">
        <v>3482</v>
      </c>
      <c r="CTF132" s="28" t="s">
        <v>3520</v>
      </c>
      <c r="CTG132" s="28" t="s">
        <v>3521</v>
      </c>
      <c r="CTH132" s="31">
        <v>1995</v>
      </c>
      <c r="CTI132" s="35"/>
      <c r="CTJ132" s="31">
        <v>2019</v>
      </c>
      <c r="CTK132" s="26"/>
      <c r="CTL132" s="14" t="s">
        <v>3522</v>
      </c>
      <c r="CTM132" s="56" t="s">
        <v>3482</v>
      </c>
      <c r="CTN132" s="28" t="s">
        <v>3520</v>
      </c>
      <c r="CTO132" s="28" t="s">
        <v>3521</v>
      </c>
      <c r="CTP132" s="31">
        <v>1995</v>
      </c>
      <c r="CTQ132" s="35"/>
      <c r="CTR132" s="31">
        <v>2019</v>
      </c>
      <c r="CTS132" s="26"/>
      <c r="CTT132" s="14" t="s">
        <v>3522</v>
      </c>
      <c r="CTU132" s="56" t="s">
        <v>3482</v>
      </c>
      <c r="CTV132" s="28" t="s">
        <v>3520</v>
      </c>
      <c r="CTW132" s="28" t="s">
        <v>3521</v>
      </c>
      <c r="CTX132" s="31">
        <v>1995</v>
      </c>
      <c r="CTY132" s="35"/>
      <c r="CTZ132" s="31">
        <v>2019</v>
      </c>
      <c r="CUA132" s="26"/>
      <c r="CUB132" s="14" t="s">
        <v>3522</v>
      </c>
      <c r="CUC132" s="56" t="s">
        <v>3482</v>
      </c>
      <c r="CUD132" s="28" t="s">
        <v>3520</v>
      </c>
      <c r="CUE132" s="28" t="s">
        <v>3521</v>
      </c>
      <c r="CUF132" s="31">
        <v>1995</v>
      </c>
      <c r="CUG132" s="35"/>
      <c r="CUH132" s="31">
        <v>2019</v>
      </c>
      <c r="CUI132" s="26"/>
      <c r="CUJ132" s="14" t="s">
        <v>3522</v>
      </c>
      <c r="CUK132" s="56" t="s">
        <v>3482</v>
      </c>
      <c r="CUL132" s="28" t="s">
        <v>3520</v>
      </c>
      <c r="CUM132" s="28" t="s">
        <v>3521</v>
      </c>
      <c r="CUN132" s="31">
        <v>1995</v>
      </c>
      <c r="CUO132" s="35"/>
      <c r="CUP132" s="31">
        <v>2019</v>
      </c>
      <c r="CUQ132" s="26"/>
      <c r="CUR132" s="14" t="s">
        <v>3522</v>
      </c>
      <c r="CUS132" s="56" t="s">
        <v>3482</v>
      </c>
      <c r="CUT132" s="28" t="s">
        <v>3520</v>
      </c>
      <c r="CUU132" s="28" t="s">
        <v>3521</v>
      </c>
      <c r="CUV132" s="31">
        <v>1995</v>
      </c>
      <c r="CUW132" s="35"/>
      <c r="CUX132" s="31">
        <v>2019</v>
      </c>
      <c r="CUY132" s="26"/>
      <c r="CUZ132" s="14" t="s">
        <v>3522</v>
      </c>
      <c r="CVA132" s="56" t="s">
        <v>3482</v>
      </c>
      <c r="CVB132" s="28" t="s">
        <v>3520</v>
      </c>
      <c r="CVC132" s="28" t="s">
        <v>3521</v>
      </c>
      <c r="CVD132" s="31">
        <v>1995</v>
      </c>
      <c r="CVE132" s="35"/>
      <c r="CVF132" s="31">
        <v>2019</v>
      </c>
      <c r="CVG132" s="26"/>
      <c r="CVH132" s="14" t="s">
        <v>3522</v>
      </c>
      <c r="CVI132" s="56" t="s">
        <v>3482</v>
      </c>
      <c r="CVJ132" s="28" t="s">
        <v>3520</v>
      </c>
      <c r="CVK132" s="28" t="s">
        <v>3521</v>
      </c>
      <c r="CVL132" s="31">
        <v>1995</v>
      </c>
      <c r="CVM132" s="35"/>
      <c r="CVN132" s="31">
        <v>2019</v>
      </c>
      <c r="CVO132" s="26"/>
      <c r="CVP132" s="14" t="s">
        <v>3522</v>
      </c>
      <c r="CVQ132" s="56" t="s">
        <v>3482</v>
      </c>
      <c r="CVR132" s="28" t="s">
        <v>3520</v>
      </c>
      <c r="CVS132" s="28" t="s">
        <v>3521</v>
      </c>
      <c r="CVT132" s="31">
        <v>1995</v>
      </c>
      <c r="CVU132" s="35"/>
      <c r="CVV132" s="31">
        <v>2019</v>
      </c>
      <c r="CVW132" s="26"/>
      <c r="CVX132" s="14" t="s">
        <v>3522</v>
      </c>
      <c r="CVY132" s="56" t="s">
        <v>3482</v>
      </c>
      <c r="CVZ132" s="28" t="s">
        <v>3520</v>
      </c>
      <c r="CWA132" s="28" t="s">
        <v>3521</v>
      </c>
      <c r="CWB132" s="31">
        <v>1995</v>
      </c>
      <c r="CWC132" s="35"/>
      <c r="CWD132" s="31">
        <v>2019</v>
      </c>
      <c r="CWE132" s="26"/>
      <c r="CWF132" s="14" t="s">
        <v>3522</v>
      </c>
      <c r="CWG132" s="56" t="s">
        <v>3482</v>
      </c>
      <c r="CWH132" s="28" t="s">
        <v>3520</v>
      </c>
      <c r="CWI132" s="28" t="s">
        <v>3521</v>
      </c>
      <c r="CWJ132" s="31">
        <v>1995</v>
      </c>
      <c r="CWK132" s="35"/>
      <c r="CWL132" s="31">
        <v>2019</v>
      </c>
      <c r="CWM132" s="26"/>
      <c r="CWN132" s="14" t="s">
        <v>3522</v>
      </c>
      <c r="CWO132" s="56" t="s">
        <v>3482</v>
      </c>
      <c r="CWP132" s="28" t="s">
        <v>3520</v>
      </c>
      <c r="CWQ132" s="28" t="s">
        <v>3521</v>
      </c>
      <c r="CWR132" s="31">
        <v>1995</v>
      </c>
      <c r="CWS132" s="35"/>
      <c r="CWT132" s="31">
        <v>2019</v>
      </c>
      <c r="CWU132" s="26"/>
      <c r="CWV132" s="14" t="s">
        <v>3522</v>
      </c>
      <c r="CWW132" s="56" t="s">
        <v>3482</v>
      </c>
      <c r="CWX132" s="28" t="s">
        <v>3520</v>
      </c>
      <c r="CWY132" s="28" t="s">
        <v>3521</v>
      </c>
      <c r="CWZ132" s="31">
        <v>1995</v>
      </c>
      <c r="CXA132" s="35"/>
      <c r="CXB132" s="31">
        <v>2019</v>
      </c>
      <c r="CXC132" s="26"/>
      <c r="CXD132" s="14" t="s">
        <v>3522</v>
      </c>
      <c r="CXE132" s="56" t="s">
        <v>3482</v>
      </c>
      <c r="CXF132" s="28" t="s">
        <v>3520</v>
      </c>
      <c r="CXG132" s="28" t="s">
        <v>3521</v>
      </c>
      <c r="CXH132" s="31">
        <v>1995</v>
      </c>
      <c r="CXI132" s="35"/>
      <c r="CXJ132" s="31">
        <v>2019</v>
      </c>
      <c r="CXK132" s="26"/>
      <c r="CXL132" s="14" t="s">
        <v>3522</v>
      </c>
      <c r="CXM132" s="56" t="s">
        <v>3482</v>
      </c>
      <c r="CXN132" s="28" t="s">
        <v>3520</v>
      </c>
      <c r="CXO132" s="28" t="s">
        <v>3521</v>
      </c>
      <c r="CXP132" s="31">
        <v>1995</v>
      </c>
      <c r="CXQ132" s="35"/>
      <c r="CXR132" s="31">
        <v>2019</v>
      </c>
      <c r="CXS132" s="26"/>
      <c r="CXT132" s="14" t="s">
        <v>3522</v>
      </c>
      <c r="CXU132" s="56" t="s">
        <v>3482</v>
      </c>
      <c r="CXV132" s="28" t="s">
        <v>3520</v>
      </c>
      <c r="CXW132" s="28" t="s">
        <v>3521</v>
      </c>
      <c r="CXX132" s="31">
        <v>1995</v>
      </c>
      <c r="CXY132" s="35"/>
      <c r="CXZ132" s="31">
        <v>2019</v>
      </c>
      <c r="CYA132" s="26"/>
      <c r="CYB132" s="14" t="s">
        <v>3522</v>
      </c>
      <c r="CYC132" s="56" t="s">
        <v>3482</v>
      </c>
      <c r="CYD132" s="28" t="s">
        <v>3520</v>
      </c>
      <c r="CYE132" s="28" t="s">
        <v>3521</v>
      </c>
      <c r="CYF132" s="31">
        <v>1995</v>
      </c>
      <c r="CYG132" s="35"/>
      <c r="CYH132" s="31">
        <v>2019</v>
      </c>
      <c r="CYI132" s="26"/>
      <c r="CYJ132" s="14" t="s">
        <v>3522</v>
      </c>
      <c r="CYK132" s="56" t="s">
        <v>3482</v>
      </c>
      <c r="CYL132" s="28" t="s">
        <v>3520</v>
      </c>
      <c r="CYM132" s="28" t="s">
        <v>3521</v>
      </c>
      <c r="CYN132" s="31">
        <v>1995</v>
      </c>
      <c r="CYO132" s="35"/>
      <c r="CYP132" s="31">
        <v>2019</v>
      </c>
      <c r="CYQ132" s="26"/>
      <c r="CYR132" s="14" t="s">
        <v>3522</v>
      </c>
      <c r="CYS132" s="56" t="s">
        <v>3482</v>
      </c>
      <c r="CYT132" s="28" t="s">
        <v>3520</v>
      </c>
      <c r="CYU132" s="28" t="s">
        <v>3521</v>
      </c>
      <c r="CYV132" s="31">
        <v>1995</v>
      </c>
      <c r="CYW132" s="35"/>
      <c r="CYX132" s="31">
        <v>2019</v>
      </c>
      <c r="CYY132" s="26"/>
      <c r="CYZ132" s="14" t="s">
        <v>3522</v>
      </c>
      <c r="CZA132" s="56" t="s">
        <v>3482</v>
      </c>
      <c r="CZB132" s="28" t="s">
        <v>3520</v>
      </c>
      <c r="CZC132" s="28" t="s">
        <v>3521</v>
      </c>
      <c r="CZD132" s="31">
        <v>1995</v>
      </c>
      <c r="CZE132" s="35"/>
      <c r="CZF132" s="31">
        <v>2019</v>
      </c>
      <c r="CZG132" s="26"/>
      <c r="CZH132" s="14" t="s">
        <v>3522</v>
      </c>
      <c r="CZI132" s="56" t="s">
        <v>3482</v>
      </c>
      <c r="CZJ132" s="28" t="s">
        <v>3520</v>
      </c>
      <c r="CZK132" s="28" t="s">
        <v>3521</v>
      </c>
      <c r="CZL132" s="31">
        <v>1995</v>
      </c>
      <c r="CZM132" s="35"/>
      <c r="CZN132" s="31">
        <v>2019</v>
      </c>
      <c r="CZO132" s="26"/>
      <c r="CZP132" s="14" t="s">
        <v>3522</v>
      </c>
      <c r="CZQ132" s="56" t="s">
        <v>3482</v>
      </c>
      <c r="CZR132" s="28" t="s">
        <v>3520</v>
      </c>
      <c r="CZS132" s="28" t="s">
        <v>3521</v>
      </c>
      <c r="CZT132" s="31">
        <v>1995</v>
      </c>
      <c r="CZU132" s="35"/>
      <c r="CZV132" s="31">
        <v>2019</v>
      </c>
      <c r="CZW132" s="26"/>
      <c r="CZX132" s="14" t="s">
        <v>3522</v>
      </c>
      <c r="CZY132" s="56" t="s">
        <v>3482</v>
      </c>
      <c r="CZZ132" s="28" t="s">
        <v>3520</v>
      </c>
      <c r="DAA132" s="28" t="s">
        <v>3521</v>
      </c>
      <c r="DAB132" s="31">
        <v>1995</v>
      </c>
      <c r="DAC132" s="35"/>
      <c r="DAD132" s="31">
        <v>2019</v>
      </c>
      <c r="DAE132" s="26"/>
      <c r="DAF132" s="14" t="s">
        <v>3522</v>
      </c>
      <c r="DAG132" s="56" t="s">
        <v>3482</v>
      </c>
      <c r="DAH132" s="28" t="s">
        <v>3520</v>
      </c>
      <c r="DAI132" s="28" t="s">
        <v>3521</v>
      </c>
      <c r="DAJ132" s="31">
        <v>1995</v>
      </c>
      <c r="DAK132" s="35"/>
      <c r="DAL132" s="31">
        <v>2019</v>
      </c>
      <c r="DAM132" s="26"/>
      <c r="DAN132" s="14" t="s">
        <v>3522</v>
      </c>
      <c r="DAO132" s="56" t="s">
        <v>3482</v>
      </c>
      <c r="DAP132" s="28" t="s">
        <v>3520</v>
      </c>
      <c r="DAQ132" s="28" t="s">
        <v>3521</v>
      </c>
      <c r="DAR132" s="31">
        <v>1995</v>
      </c>
      <c r="DAS132" s="35"/>
      <c r="DAT132" s="31">
        <v>2019</v>
      </c>
      <c r="DAU132" s="26"/>
      <c r="DAV132" s="14" t="s">
        <v>3522</v>
      </c>
      <c r="DAW132" s="56" t="s">
        <v>3482</v>
      </c>
      <c r="DAX132" s="28" t="s">
        <v>3520</v>
      </c>
      <c r="DAY132" s="28" t="s">
        <v>3521</v>
      </c>
      <c r="DAZ132" s="31">
        <v>1995</v>
      </c>
      <c r="DBA132" s="35"/>
      <c r="DBB132" s="31">
        <v>2019</v>
      </c>
      <c r="DBC132" s="26"/>
      <c r="DBD132" s="14" t="s">
        <v>3522</v>
      </c>
      <c r="DBE132" s="56" t="s">
        <v>3482</v>
      </c>
      <c r="DBF132" s="28" t="s">
        <v>3520</v>
      </c>
      <c r="DBG132" s="28" t="s">
        <v>3521</v>
      </c>
      <c r="DBH132" s="31">
        <v>1995</v>
      </c>
      <c r="DBI132" s="35"/>
      <c r="DBJ132" s="31">
        <v>2019</v>
      </c>
      <c r="DBK132" s="26"/>
      <c r="DBL132" s="14" t="s">
        <v>3522</v>
      </c>
      <c r="DBM132" s="56" t="s">
        <v>3482</v>
      </c>
      <c r="DBN132" s="28" t="s">
        <v>3520</v>
      </c>
      <c r="DBO132" s="28" t="s">
        <v>3521</v>
      </c>
      <c r="DBP132" s="31">
        <v>1995</v>
      </c>
      <c r="DBQ132" s="35"/>
      <c r="DBR132" s="31">
        <v>2019</v>
      </c>
      <c r="DBS132" s="26"/>
      <c r="DBT132" s="14" t="s">
        <v>3522</v>
      </c>
      <c r="DBU132" s="56" t="s">
        <v>3482</v>
      </c>
      <c r="DBV132" s="28" t="s">
        <v>3520</v>
      </c>
      <c r="DBW132" s="28" t="s">
        <v>3521</v>
      </c>
      <c r="DBX132" s="31">
        <v>1995</v>
      </c>
      <c r="DBY132" s="35"/>
      <c r="DBZ132" s="31">
        <v>2019</v>
      </c>
      <c r="DCA132" s="26"/>
      <c r="DCB132" s="14" t="s">
        <v>3522</v>
      </c>
      <c r="DCC132" s="56" t="s">
        <v>3482</v>
      </c>
      <c r="DCD132" s="28" t="s">
        <v>3520</v>
      </c>
      <c r="DCE132" s="28" t="s">
        <v>3521</v>
      </c>
      <c r="DCF132" s="31">
        <v>1995</v>
      </c>
      <c r="DCG132" s="35"/>
      <c r="DCH132" s="31">
        <v>2019</v>
      </c>
      <c r="DCI132" s="26"/>
      <c r="DCJ132" s="14" t="s">
        <v>3522</v>
      </c>
      <c r="DCK132" s="56" t="s">
        <v>3482</v>
      </c>
      <c r="DCL132" s="28" t="s">
        <v>3520</v>
      </c>
      <c r="DCM132" s="28" t="s">
        <v>3521</v>
      </c>
      <c r="DCN132" s="31">
        <v>1995</v>
      </c>
      <c r="DCO132" s="35"/>
      <c r="DCP132" s="31">
        <v>2019</v>
      </c>
      <c r="DCQ132" s="26"/>
      <c r="DCR132" s="14" t="s">
        <v>3522</v>
      </c>
      <c r="DCS132" s="56" t="s">
        <v>3482</v>
      </c>
      <c r="DCT132" s="28" t="s">
        <v>3520</v>
      </c>
      <c r="DCU132" s="28" t="s">
        <v>3521</v>
      </c>
      <c r="DCV132" s="31">
        <v>1995</v>
      </c>
      <c r="DCW132" s="35"/>
      <c r="DCX132" s="31">
        <v>2019</v>
      </c>
      <c r="DCY132" s="26"/>
      <c r="DCZ132" s="14" t="s">
        <v>3522</v>
      </c>
      <c r="DDA132" s="56" t="s">
        <v>3482</v>
      </c>
      <c r="DDB132" s="28" t="s">
        <v>3520</v>
      </c>
      <c r="DDC132" s="28" t="s">
        <v>3521</v>
      </c>
      <c r="DDD132" s="31">
        <v>1995</v>
      </c>
      <c r="DDE132" s="35"/>
      <c r="DDF132" s="31">
        <v>2019</v>
      </c>
      <c r="DDG132" s="26"/>
      <c r="DDH132" s="14" t="s">
        <v>3522</v>
      </c>
      <c r="DDI132" s="56" t="s">
        <v>3482</v>
      </c>
      <c r="DDJ132" s="28" t="s">
        <v>3520</v>
      </c>
      <c r="DDK132" s="28" t="s">
        <v>3521</v>
      </c>
      <c r="DDL132" s="31">
        <v>1995</v>
      </c>
      <c r="DDM132" s="35"/>
      <c r="DDN132" s="31">
        <v>2019</v>
      </c>
      <c r="DDO132" s="26"/>
      <c r="DDP132" s="14" t="s">
        <v>3522</v>
      </c>
      <c r="DDQ132" s="56" t="s">
        <v>3482</v>
      </c>
      <c r="DDR132" s="28" t="s">
        <v>3520</v>
      </c>
      <c r="DDS132" s="28" t="s">
        <v>3521</v>
      </c>
      <c r="DDT132" s="31">
        <v>1995</v>
      </c>
      <c r="DDU132" s="35"/>
      <c r="DDV132" s="31">
        <v>2019</v>
      </c>
      <c r="DDW132" s="26"/>
      <c r="DDX132" s="14" t="s">
        <v>3522</v>
      </c>
      <c r="DDY132" s="56" t="s">
        <v>3482</v>
      </c>
      <c r="DDZ132" s="28" t="s">
        <v>3520</v>
      </c>
      <c r="DEA132" s="28" t="s">
        <v>3521</v>
      </c>
      <c r="DEB132" s="31">
        <v>1995</v>
      </c>
      <c r="DEC132" s="35"/>
      <c r="DED132" s="31">
        <v>2019</v>
      </c>
      <c r="DEE132" s="26"/>
      <c r="DEF132" s="14" t="s">
        <v>3522</v>
      </c>
      <c r="DEG132" s="56" t="s">
        <v>3482</v>
      </c>
      <c r="DEH132" s="28" t="s">
        <v>3520</v>
      </c>
      <c r="DEI132" s="28" t="s">
        <v>3521</v>
      </c>
      <c r="DEJ132" s="31">
        <v>1995</v>
      </c>
      <c r="DEK132" s="35"/>
      <c r="DEL132" s="31">
        <v>2019</v>
      </c>
      <c r="DEM132" s="26"/>
      <c r="DEN132" s="14" t="s">
        <v>3522</v>
      </c>
      <c r="DEO132" s="56" t="s">
        <v>3482</v>
      </c>
      <c r="DEP132" s="28" t="s">
        <v>3520</v>
      </c>
      <c r="DEQ132" s="28" t="s">
        <v>3521</v>
      </c>
      <c r="DER132" s="31">
        <v>1995</v>
      </c>
      <c r="DES132" s="35"/>
      <c r="DET132" s="31">
        <v>2019</v>
      </c>
      <c r="DEU132" s="26"/>
      <c r="DEV132" s="14" t="s">
        <v>3522</v>
      </c>
      <c r="DEW132" s="56" t="s">
        <v>3482</v>
      </c>
      <c r="DEX132" s="28" t="s">
        <v>3520</v>
      </c>
      <c r="DEY132" s="28" t="s">
        <v>3521</v>
      </c>
      <c r="DEZ132" s="31">
        <v>1995</v>
      </c>
      <c r="DFA132" s="35"/>
      <c r="DFB132" s="31">
        <v>2019</v>
      </c>
      <c r="DFC132" s="26"/>
      <c r="DFD132" s="14" t="s">
        <v>3522</v>
      </c>
      <c r="DFE132" s="56" t="s">
        <v>3482</v>
      </c>
      <c r="DFF132" s="28" t="s">
        <v>3520</v>
      </c>
      <c r="DFG132" s="28" t="s">
        <v>3521</v>
      </c>
      <c r="DFH132" s="31">
        <v>1995</v>
      </c>
      <c r="DFI132" s="35"/>
      <c r="DFJ132" s="31">
        <v>2019</v>
      </c>
      <c r="DFK132" s="26"/>
      <c r="DFL132" s="14" t="s">
        <v>3522</v>
      </c>
      <c r="DFM132" s="56" t="s">
        <v>3482</v>
      </c>
      <c r="DFN132" s="28" t="s">
        <v>3520</v>
      </c>
      <c r="DFO132" s="28" t="s">
        <v>3521</v>
      </c>
      <c r="DFP132" s="31">
        <v>1995</v>
      </c>
      <c r="DFQ132" s="35"/>
      <c r="DFR132" s="31">
        <v>2019</v>
      </c>
      <c r="DFS132" s="26"/>
      <c r="DFT132" s="14" t="s">
        <v>3522</v>
      </c>
      <c r="DFU132" s="56" t="s">
        <v>3482</v>
      </c>
      <c r="DFV132" s="28" t="s">
        <v>3520</v>
      </c>
      <c r="DFW132" s="28" t="s">
        <v>3521</v>
      </c>
      <c r="DFX132" s="31">
        <v>1995</v>
      </c>
      <c r="DFY132" s="35"/>
      <c r="DFZ132" s="31">
        <v>2019</v>
      </c>
      <c r="DGA132" s="26"/>
      <c r="DGB132" s="14" t="s">
        <v>3522</v>
      </c>
      <c r="DGC132" s="56" t="s">
        <v>3482</v>
      </c>
      <c r="DGD132" s="28" t="s">
        <v>3520</v>
      </c>
      <c r="DGE132" s="28" t="s">
        <v>3521</v>
      </c>
      <c r="DGF132" s="31">
        <v>1995</v>
      </c>
      <c r="DGG132" s="35"/>
      <c r="DGH132" s="31">
        <v>2019</v>
      </c>
      <c r="DGI132" s="26"/>
      <c r="DGJ132" s="14" t="s">
        <v>3522</v>
      </c>
      <c r="DGK132" s="56" t="s">
        <v>3482</v>
      </c>
      <c r="DGL132" s="28" t="s">
        <v>3520</v>
      </c>
      <c r="DGM132" s="28" t="s">
        <v>3521</v>
      </c>
      <c r="DGN132" s="31">
        <v>1995</v>
      </c>
      <c r="DGO132" s="35"/>
      <c r="DGP132" s="31">
        <v>2019</v>
      </c>
      <c r="DGQ132" s="26"/>
      <c r="DGR132" s="14" t="s">
        <v>3522</v>
      </c>
      <c r="DGS132" s="56" t="s">
        <v>3482</v>
      </c>
      <c r="DGT132" s="28" t="s">
        <v>3520</v>
      </c>
      <c r="DGU132" s="28" t="s">
        <v>3521</v>
      </c>
      <c r="DGV132" s="31">
        <v>1995</v>
      </c>
      <c r="DGW132" s="35"/>
      <c r="DGX132" s="31">
        <v>2019</v>
      </c>
      <c r="DGY132" s="26"/>
      <c r="DGZ132" s="14" t="s">
        <v>3522</v>
      </c>
      <c r="DHA132" s="56" t="s">
        <v>3482</v>
      </c>
      <c r="DHB132" s="28" t="s">
        <v>3520</v>
      </c>
      <c r="DHC132" s="28" t="s">
        <v>3521</v>
      </c>
      <c r="DHD132" s="31">
        <v>1995</v>
      </c>
      <c r="DHE132" s="35"/>
      <c r="DHF132" s="31">
        <v>2019</v>
      </c>
      <c r="DHG132" s="26"/>
      <c r="DHH132" s="14" t="s">
        <v>3522</v>
      </c>
      <c r="DHI132" s="56" t="s">
        <v>3482</v>
      </c>
      <c r="DHJ132" s="28" t="s">
        <v>3520</v>
      </c>
      <c r="DHK132" s="28" t="s">
        <v>3521</v>
      </c>
      <c r="DHL132" s="31">
        <v>1995</v>
      </c>
      <c r="DHM132" s="35"/>
      <c r="DHN132" s="31">
        <v>2019</v>
      </c>
      <c r="DHO132" s="26"/>
      <c r="DHP132" s="14" t="s">
        <v>3522</v>
      </c>
      <c r="DHQ132" s="56" t="s">
        <v>3482</v>
      </c>
      <c r="DHR132" s="28" t="s">
        <v>3520</v>
      </c>
      <c r="DHS132" s="28" t="s">
        <v>3521</v>
      </c>
      <c r="DHT132" s="31">
        <v>1995</v>
      </c>
      <c r="DHU132" s="35"/>
      <c r="DHV132" s="31">
        <v>2019</v>
      </c>
      <c r="DHW132" s="26"/>
      <c r="DHX132" s="14" t="s">
        <v>3522</v>
      </c>
      <c r="DHY132" s="56" t="s">
        <v>3482</v>
      </c>
      <c r="DHZ132" s="28" t="s">
        <v>3520</v>
      </c>
      <c r="DIA132" s="28" t="s">
        <v>3521</v>
      </c>
      <c r="DIB132" s="31">
        <v>1995</v>
      </c>
      <c r="DIC132" s="35"/>
      <c r="DID132" s="31">
        <v>2019</v>
      </c>
      <c r="DIE132" s="26"/>
      <c r="DIF132" s="14" t="s">
        <v>3522</v>
      </c>
      <c r="DIG132" s="56" t="s">
        <v>3482</v>
      </c>
      <c r="DIH132" s="28" t="s">
        <v>3520</v>
      </c>
      <c r="DII132" s="28" t="s">
        <v>3521</v>
      </c>
      <c r="DIJ132" s="31">
        <v>1995</v>
      </c>
      <c r="DIK132" s="35"/>
      <c r="DIL132" s="31">
        <v>2019</v>
      </c>
      <c r="DIM132" s="26"/>
      <c r="DIN132" s="14" t="s">
        <v>3522</v>
      </c>
      <c r="DIO132" s="56" t="s">
        <v>3482</v>
      </c>
      <c r="DIP132" s="28" t="s">
        <v>3520</v>
      </c>
      <c r="DIQ132" s="28" t="s">
        <v>3521</v>
      </c>
      <c r="DIR132" s="31">
        <v>1995</v>
      </c>
      <c r="DIS132" s="35"/>
      <c r="DIT132" s="31">
        <v>2019</v>
      </c>
      <c r="DIU132" s="26"/>
      <c r="DIV132" s="14" t="s">
        <v>3522</v>
      </c>
      <c r="DIW132" s="56" t="s">
        <v>3482</v>
      </c>
      <c r="DIX132" s="28" t="s">
        <v>3520</v>
      </c>
      <c r="DIY132" s="28" t="s">
        <v>3521</v>
      </c>
      <c r="DIZ132" s="31">
        <v>1995</v>
      </c>
      <c r="DJA132" s="35"/>
      <c r="DJB132" s="31">
        <v>2019</v>
      </c>
      <c r="DJC132" s="26"/>
      <c r="DJD132" s="14" t="s">
        <v>3522</v>
      </c>
      <c r="DJE132" s="56" t="s">
        <v>3482</v>
      </c>
      <c r="DJF132" s="28" t="s">
        <v>3520</v>
      </c>
      <c r="DJG132" s="28" t="s">
        <v>3521</v>
      </c>
      <c r="DJH132" s="31">
        <v>1995</v>
      </c>
      <c r="DJI132" s="35"/>
      <c r="DJJ132" s="31">
        <v>2019</v>
      </c>
      <c r="DJK132" s="26"/>
      <c r="DJL132" s="14" t="s">
        <v>3522</v>
      </c>
      <c r="DJM132" s="56" t="s">
        <v>3482</v>
      </c>
      <c r="DJN132" s="28" t="s">
        <v>3520</v>
      </c>
      <c r="DJO132" s="28" t="s">
        <v>3521</v>
      </c>
      <c r="DJP132" s="31">
        <v>1995</v>
      </c>
      <c r="DJQ132" s="35"/>
      <c r="DJR132" s="31">
        <v>2019</v>
      </c>
      <c r="DJS132" s="26"/>
      <c r="DJT132" s="14" t="s">
        <v>3522</v>
      </c>
      <c r="DJU132" s="56" t="s">
        <v>3482</v>
      </c>
      <c r="DJV132" s="28" t="s">
        <v>3520</v>
      </c>
      <c r="DJW132" s="28" t="s">
        <v>3521</v>
      </c>
      <c r="DJX132" s="31">
        <v>1995</v>
      </c>
      <c r="DJY132" s="35"/>
      <c r="DJZ132" s="31">
        <v>2019</v>
      </c>
      <c r="DKA132" s="26"/>
      <c r="DKB132" s="14" t="s">
        <v>3522</v>
      </c>
      <c r="DKC132" s="56" t="s">
        <v>3482</v>
      </c>
      <c r="DKD132" s="28" t="s">
        <v>3520</v>
      </c>
      <c r="DKE132" s="28" t="s">
        <v>3521</v>
      </c>
      <c r="DKF132" s="31">
        <v>1995</v>
      </c>
      <c r="DKG132" s="35"/>
      <c r="DKH132" s="31">
        <v>2019</v>
      </c>
      <c r="DKI132" s="26"/>
      <c r="DKJ132" s="14" t="s">
        <v>3522</v>
      </c>
      <c r="DKK132" s="56" t="s">
        <v>3482</v>
      </c>
      <c r="DKL132" s="28" t="s">
        <v>3520</v>
      </c>
      <c r="DKM132" s="28" t="s">
        <v>3521</v>
      </c>
      <c r="DKN132" s="31">
        <v>1995</v>
      </c>
      <c r="DKO132" s="35"/>
      <c r="DKP132" s="31">
        <v>2019</v>
      </c>
      <c r="DKQ132" s="26"/>
      <c r="DKR132" s="14" t="s">
        <v>3522</v>
      </c>
      <c r="DKS132" s="56" t="s">
        <v>3482</v>
      </c>
      <c r="DKT132" s="28" t="s">
        <v>3520</v>
      </c>
      <c r="DKU132" s="28" t="s">
        <v>3521</v>
      </c>
      <c r="DKV132" s="31">
        <v>1995</v>
      </c>
      <c r="DKW132" s="35"/>
      <c r="DKX132" s="31">
        <v>2019</v>
      </c>
      <c r="DKY132" s="26"/>
      <c r="DKZ132" s="14" t="s">
        <v>3522</v>
      </c>
      <c r="DLA132" s="56" t="s">
        <v>3482</v>
      </c>
      <c r="DLB132" s="28" t="s">
        <v>3520</v>
      </c>
      <c r="DLC132" s="28" t="s">
        <v>3521</v>
      </c>
      <c r="DLD132" s="31">
        <v>1995</v>
      </c>
      <c r="DLE132" s="35"/>
      <c r="DLF132" s="31">
        <v>2019</v>
      </c>
      <c r="DLG132" s="26"/>
      <c r="DLH132" s="14" t="s">
        <v>3522</v>
      </c>
      <c r="DLI132" s="56" t="s">
        <v>3482</v>
      </c>
      <c r="DLJ132" s="28" t="s">
        <v>3520</v>
      </c>
      <c r="DLK132" s="28" t="s">
        <v>3521</v>
      </c>
      <c r="DLL132" s="31">
        <v>1995</v>
      </c>
      <c r="DLM132" s="35"/>
      <c r="DLN132" s="31">
        <v>2019</v>
      </c>
      <c r="DLO132" s="26"/>
      <c r="DLP132" s="14" t="s">
        <v>3522</v>
      </c>
      <c r="DLQ132" s="56" t="s">
        <v>3482</v>
      </c>
      <c r="DLR132" s="28" t="s">
        <v>3520</v>
      </c>
      <c r="DLS132" s="28" t="s">
        <v>3521</v>
      </c>
      <c r="DLT132" s="31">
        <v>1995</v>
      </c>
      <c r="DLU132" s="35"/>
      <c r="DLV132" s="31">
        <v>2019</v>
      </c>
      <c r="DLW132" s="26"/>
      <c r="DLX132" s="14" t="s">
        <v>3522</v>
      </c>
      <c r="DLY132" s="56" t="s">
        <v>3482</v>
      </c>
      <c r="DLZ132" s="28" t="s">
        <v>3520</v>
      </c>
      <c r="DMA132" s="28" t="s">
        <v>3521</v>
      </c>
      <c r="DMB132" s="31">
        <v>1995</v>
      </c>
      <c r="DMC132" s="35"/>
      <c r="DMD132" s="31">
        <v>2019</v>
      </c>
      <c r="DME132" s="26"/>
      <c r="DMF132" s="14" t="s">
        <v>3522</v>
      </c>
      <c r="DMG132" s="56" t="s">
        <v>3482</v>
      </c>
      <c r="DMH132" s="28" t="s">
        <v>3520</v>
      </c>
      <c r="DMI132" s="28" t="s">
        <v>3521</v>
      </c>
      <c r="DMJ132" s="31">
        <v>1995</v>
      </c>
      <c r="DMK132" s="35"/>
      <c r="DML132" s="31">
        <v>2019</v>
      </c>
      <c r="DMM132" s="26"/>
      <c r="DMN132" s="14" t="s">
        <v>3522</v>
      </c>
      <c r="DMO132" s="56" t="s">
        <v>3482</v>
      </c>
      <c r="DMP132" s="28" t="s">
        <v>3520</v>
      </c>
      <c r="DMQ132" s="28" t="s">
        <v>3521</v>
      </c>
      <c r="DMR132" s="31">
        <v>1995</v>
      </c>
      <c r="DMS132" s="35"/>
      <c r="DMT132" s="31">
        <v>2019</v>
      </c>
      <c r="DMU132" s="26"/>
      <c r="DMV132" s="14" t="s">
        <v>3522</v>
      </c>
      <c r="DMW132" s="56" t="s">
        <v>3482</v>
      </c>
      <c r="DMX132" s="28" t="s">
        <v>3520</v>
      </c>
      <c r="DMY132" s="28" t="s">
        <v>3521</v>
      </c>
      <c r="DMZ132" s="31">
        <v>1995</v>
      </c>
      <c r="DNA132" s="35"/>
      <c r="DNB132" s="31">
        <v>2019</v>
      </c>
      <c r="DNC132" s="26"/>
      <c r="DND132" s="14" t="s">
        <v>3522</v>
      </c>
      <c r="DNE132" s="56" t="s">
        <v>3482</v>
      </c>
      <c r="DNF132" s="28" t="s">
        <v>3520</v>
      </c>
      <c r="DNG132" s="28" t="s">
        <v>3521</v>
      </c>
      <c r="DNH132" s="31">
        <v>1995</v>
      </c>
      <c r="DNI132" s="35"/>
      <c r="DNJ132" s="31">
        <v>2019</v>
      </c>
      <c r="DNK132" s="26"/>
      <c r="DNL132" s="14" t="s">
        <v>3522</v>
      </c>
      <c r="DNM132" s="56" t="s">
        <v>3482</v>
      </c>
      <c r="DNN132" s="28" t="s">
        <v>3520</v>
      </c>
      <c r="DNO132" s="28" t="s">
        <v>3521</v>
      </c>
      <c r="DNP132" s="31">
        <v>1995</v>
      </c>
      <c r="DNQ132" s="35"/>
      <c r="DNR132" s="31">
        <v>2019</v>
      </c>
      <c r="DNS132" s="26"/>
      <c r="DNT132" s="14" t="s">
        <v>3522</v>
      </c>
      <c r="DNU132" s="56" t="s">
        <v>3482</v>
      </c>
      <c r="DNV132" s="28" t="s">
        <v>3520</v>
      </c>
      <c r="DNW132" s="28" t="s">
        <v>3521</v>
      </c>
      <c r="DNX132" s="31">
        <v>1995</v>
      </c>
      <c r="DNY132" s="35"/>
      <c r="DNZ132" s="31">
        <v>2019</v>
      </c>
      <c r="DOA132" s="26"/>
      <c r="DOB132" s="14" t="s">
        <v>3522</v>
      </c>
      <c r="DOC132" s="56" t="s">
        <v>3482</v>
      </c>
      <c r="DOD132" s="28" t="s">
        <v>3520</v>
      </c>
      <c r="DOE132" s="28" t="s">
        <v>3521</v>
      </c>
      <c r="DOF132" s="31">
        <v>1995</v>
      </c>
      <c r="DOG132" s="35"/>
      <c r="DOH132" s="31">
        <v>2019</v>
      </c>
      <c r="DOI132" s="26"/>
      <c r="DOJ132" s="14" t="s">
        <v>3522</v>
      </c>
      <c r="DOK132" s="56" t="s">
        <v>3482</v>
      </c>
      <c r="DOL132" s="28" t="s">
        <v>3520</v>
      </c>
      <c r="DOM132" s="28" t="s">
        <v>3521</v>
      </c>
      <c r="DON132" s="31">
        <v>1995</v>
      </c>
      <c r="DOO132" s="35"/>
      <c r="DOP132" s="31">
        <v>2019</v>
      </c>
      <c r="DOQ132" s="26"/>
      <c r="DOR132" s="14" t="s">
        <v>3522</v>
      </c>
      <c r="DOS132" s="56" t="s">
        <v>3482</v>
      </c>
      <c r="DOT132" s="28" t="s">
        <v>3520</v>
      </c>
      <c r="DOU132" s="28" t="s">
        <v>3521</v>
      </c>
      <c r="DOV132" s="31">
        <v>1995</v>
      </c>
      <c r="DOW132" s="35"/>
      <c r="DOX132" s="31">
        <v>2019</v>
      </c>
      <c r="DOY132" s="26"/>
      <c r="DOZ132" s="14" t="s">
        <v>3522</v>
      </c>
      <c r="DPA132" s="56" t="s">
        <v>3482</v>
      </c>
      <c r="DPB132" s="28" t="s">
        <v>3520</v>
      </c>
      <c r="DPC132" s="28" t="s">
        <v>3521</v>
      </c>
      <c r="DPD132" s="31">
        <v>1995</v>
      </c>
      <c r="DPE132" s="35"/>
      <c r="DPF132" s="31">
        <v>2019</v>
      </c>
      <c r="DPG132" s="26"/>
      <c r="DPH132" s="14" t="s">
        <v>3522</v>
      </c>
      <c r="DPI132" s="56" t="s">
        <v>3482</v>
      </c>
      <c r="DPJ132" s="28" t="s">
        <v>3520</v>
      </c>
      <c r="DPK132" s="28" t="s">
        <v>3521</v>
      </c>
      <c r="DPL132" s="31">
        <v>1995</v>
      </c>
      <c r="DPM132" s="35"/>
      <c r="DPN132" s="31">
        <v>2019</v>
      </c>
      <c r="DPO132" s="26"/>
      <c r="DPP132" s="14" t="s">
        <v>3522</v>
      </c>
      <c r="DPQ132" s="56" t="s">
        <v>3482</v>
      </c>
      <c r="DPR132" s="28" t="s">
        <v>3520</v>
      </c>
      <c r="DPS132" s="28" t="s">
        <v>3521</v>
      </c>
      <c r="DPT132" s="31">
        <v>1995</v>
      </c>
      <c r="DPU132" s="35"/>
      <c r="DPV132" s="31">
        <v>2019</v>
      </c>
      <c r="DPW132" s="26"/>
      <c r="DPX132" s="14" t="s">
        <v>3522</v>
      </c>
      <c r="DPY132" s="56" t="s">
        <v>3482</v>
      </c>
      <c r="DPZ132" s="28" t="s">
        <v>3520</v>
      </c>
      <c r="DQA132" s="28" t="s">
        <v>3521</v>
      </c>
      <c r="DQB132" s="31">
        <v>1995</v>
      </c>
      <c r="DQC132" s="35"/>
      <c r="DQD132" s="31">
        <v>2019</v>
      </c>
      <c r="DQE132" s="26"/>
      <c r="DQF132" s="14" t="s">
        <v>3522</v>
      </c>
      <c r="DQG132" s="56" t="s">
        <v>3482</v>
      </c>
      <c r="DQH132" s="28" t="s">
        <v>3520</v>
      </c>
      <c r="DQI132" s="28" t="s">
        <v>3521</v>
      </c>
      <c r="DQJ132" s="31">
        <v>1995</v>
      </c>
      <c r="DQK132" s="35"/>
      <c r="DQL132" s="31">
        <v>2019</v>
      </c>
      <c r="DQM132" s="26"/>
      <c r="DQN132" s="14" t="s">
        <v>3522</v>
      </c>
      <c r="DQO132" s="56" t="s">
        <v>3482</v>
      </c>
      <c r="DQP132" s="28" t="s">
        <v>3520</v>
      </c>
      <c r="DQQ132" s="28" t="s">
        <v>3521</v>
      </c>
      <c r="DQR132" s="31">
        <v>1995</v>
      </c>
      <c r="DQS132" s="35"/>
      <c r="DQT132" s="31">
        <v>2019</v>
      </c>
      <c r="DQU132" s="26"/>
      <c r="DQV132" s="14" t="s">
        <v>3522</v>
      </c>
      <c r="DQW132" s="56" t="s">
        <v>3482</v>
      </c>
      <c r="DQX132" s="28" t="s">
        <v>3520</v>
      </c>
      <c r="DQY132" s="28" t="s">
        <v>3521</v>
      </c>
      <c r="DQZ132" s="31">
        <v>1995</v>
      </c>
      <c r="DRA132" s="35"/>
      <c r="DRB132" s="31">
        <v>2019</v>
      </c>
      <c r="DRC132" s="26"/>
      <c r="DRD132" s="14" t="s">
        <v>3522</v>
      </c>
      <c r="DRE132" s="56" t="s">
        <v>3482</v>
      </c>
      <c r="DRF132" s="28" t="s">
        <v>3520</v>
      </c>
      <c r="DRG132" s="28" t="s">
        <v>3521</v>
      </c>
      <c r="DRH132" s="31">
        <v>1995</v>
      </c>
      <c r="DRI132" s="35"/>
      <c r="DRJ132" s="31">
        <v>2019</v>
      </c>
      <c r="DRK132" s="26"/>
      <c r="DRL132" s="14" t="s">
        <v>3522</v>
      </c>
      <c r="DRM132" s="56" t="s">
        <v>3482</v>
      </c>
      <c r="DRN132" s="28" t="s">
        <v>3520</v>
      </c>
      <c r="DRO132" s="28" t="s">
        <v>3521</v>
      </c>
      <c r="DRP132" s="31">
        <v>1995</v>
      </c>
      <c r="DRQ132" s="35"/>
      <c r="DRR132" s="31">
        <v>2019</v>
      </c>
      <c r="DRS132" s="26"/>
      <c r="DRT132" s="14" t="s">
        <v>3522</v>
      </c>
      <c r="DRU132" s="56" t="s">
        <v>3482</v>
      </c>
      <c r="DRV132" s="28" t="s">
        <v>3520</v>
      </c>
      <c r="DRW132" s="28" t="s">
        <v>3521</v>
      </c>
      <c r="DRX132" s="31">
        <v>1995</v>
      </c>
      <c r="DRY132" s="35"/>
      <c r="DRZ132" s="31">
        <v>2019</v>
      </c>
      <c r="DSA132" s="26"/>
      <c r="DSB132" s="14" t="s">
        <v>3522</v>
      </c>
      <c r="DSC132" s="56" t="s">
        <v>3482</v>
      </c>
      <c r="DSD132" s="28" t="s">
        <v>3520</v>
      </c>
      <c r="DSE132" s="28" t="s">
        <v>3521</v>
      </c>
      <c r="DSF132" s="31">
        <v>1995</v>
      </c>
      <c r="DSG132" s="35"/>
      <c r="DSH132" s="31">
        <v>2019</v>
      </c>
      <c r="DSI132" s="26"/>
      <c r="DSJ132" s="14" t="s">
        <v>3522</v>
      </c>
      <c r="DSK132" s="56" t="s">
        <v>3482</v>
      </c>
      <c r="DSL132" s="28" t="s">
        <v>3520</v>
      </c>
      <c r="DSM132" s="28" t="s">
        <v>3521</v>
      </c>
      <c r="DSN132" s="31">
        <v>1995</v>
      </c>
      <c r="DSO132" s="35"/>
      <c r="DSP132" s="31">
        <v>2019</v>
      </c>
      <c r="DSQ132" s="26"/>
      <c r="DSR132" s="14" t="s">
        <v>3522</v>
      </c>
      <c r="DSS132" s="56" t="s">
        <v>3482</v>
      </c>
      <c r="DST132" s="28" t="s">
        <v>3520</v>
      </c>
      <c r="DSU132" s="28" t="s">
        <v>3521</v>
      </c>
      <c r="DSV132" s="31">
        <v>1995</v>
      </c>
      <c r="DSW132" s="35"/>
      <c r="DSX132" s="31">
        <v>2019</v>
      </c>
      <c r="DSY132" s="26"/>
      <c r="DSZ132" s="14" t="s">
        <v>3522</v>
      </c>
      <c r="DTA132" s="56" t="s">
        <v>3482</v>
      </c>
      <c r="DTB132" s="28" t="s">
        <v>3520</v>
      </c>
      <c r="DTC132" s="28" t="s">
        <v>3521</v>
      </c>
      <c r="DTD132" s="31">
        <v>1995</v>
      </c>
      <c r="DTE132" s="35"/>
      <c r="DTF132" s="31">
        <v>2019</v>
      </c>
      <c r="DTG132" s="26"/>
      <c r="DTH132" s="14" t="s">
        <v>3522</v>
      </c>
      <c r="DTI132" s="56" t="s">
        <v>3482</v>
      </c>
      <c r="DTJ132" s="28" t="s">
        <v>3520</v>
      </c>
      <c r="DTK132" s="28" t="s">
        <v>3521</v>
      </c>
      <c r="DTL132" s="31">
        <v>1995</v>
      </c>
      <c r="DTM132" s="35"/>
      <c r="DTN132" s="31">
        <v>2019</v>
      </c>
      <c r="DTO132" s="26"/>
      <c r="DTP132" s="14" t="s">
        <v>3522</v>
      </c>
      <c r="DTQ132" s="56" t="s">
        <v>3482</v>
      </c>
      <c r="DTR132" s="28" t="s">
        <v>3520</v>
      </c>
      <c r="DTS132" s="28" t="s">
        <v>3521</v>
      </c>
      <c r="DTT132" s="31">
        <v>1995</v>
      </c>
      <c r="DTU132" s="35"/>
      <c r="DTV132" s="31">
        <v>2019</v>
      </c>
      <c r="DTW132" s="26"/>
      <c r="DTX132" s="14" t="s">
        <v>3522</v>
      </c>
      <c r="DTY132" s="56" t="s">
        <v>3482</v>
      </c>
      <c r="DTZ132" s="28" t="s">
        <v>3520</v>
      </c>
      <c r="DUA132" s="28" t="s">
        <v>3521</v>
      </c>
      <c r="DUB132" s="31">
        <v>1995</v>
      </c>
      <c r="DUC132" s="35"/>
      <c r="DUD132" s="31">
        <v>2019</v>
      </c>
      <c r="DUE132" s="26"/>
      <c r="DUF132" s="14" t="s">
        <v>3522</v>
      </c>
      <c r="DUG132" s="56" t="s">
        <v>3482</v>
      </c>
      <c r="DUH132" s="28" t="s">
        <v>3520</v>
      </c>
      <c r="DUI132" s="28" t="s">
        <v>3521</v>
      </c>
      <c r="DUJ132" s="31">
        <v>1995</v>
      </c>
      <c r="DUK132" s="35"/>
      <c r="DUL132" s="31">
        <v>2019</v>
      </c>
      <c r="DUM132" s="26"/>
      <c r="DUN132" s="14" t="s">
        <v>3522</v>
      </c>
      <c r="DUO132" s="56" t="s">
        <v>3482</v>
      </c>
      <c r="DUP132" s="28" t="s">
        <v>3520</v>
      </c>
      <c r="DUQ132" s="28" t="s">
        <v>3521</v>
      </c>
      <c r="DUR132" s="31">
        <v>1995</v>
      </c>
      <c r="DUS132" s="35"/>
      <c r="DUT132" s="31">
        <v>2019</v>
      </c>
      <c r="DUU132" s="26"/>
      <c r="DUV132" s="14" t="s">
        <v>3522</v>
      </c>
      <c r="DUW132" s="56" t="s">
        <v>3482</v>
      </c>
      <c r="DUX132" s="28" t="s">
        <v>3520</v>
      </c>
      <c r="DUY132" s="28" t="s">
        <v>3521</v>
      </c>
      <c r="DUZ132" s="31">
        <v>1995</v>
      </c>
      <c r="DVA132" s="35"/>
      <c r="DVB132" s="31">
        <v>2019</v>
      </c>
      <c r="DVC132" s="26"/>
      <c r="DVD132" s="14" t="s">
        <v>3522</v>
      </c>
      <c r="DVE132" s="56" t="s">
        <v>3482</v>
      </c>
      <c r="DVF132" s="28" t="s">
        <v>3520</v>
      </c>
      <c r="DVG132" s="28" t="s">
        <v>3521</v>
      </c>
      <c r="DVH132" s="31">
        <v>1995</v>
      </c>
      <c r="DVI132" s="35"/>
      <c r="DVJ132" s="31">
        <v>2019</v>
      </c>
      <c r="DVK132" s="26"/>
      <c r="DVL132" s="14" t="s">
        <v>3522</v>
      </c>
      <c r="DVM132" s="56" t="s">
        <v>3482</v>
      </c>
      <c r="DVN132" s="28" t="s">
        <v>3520</v>
      </c>
      <c r="DVO132" s="28" t="s">
        <v>3521</v>
      </c>
      <c r="DVP132" s="31">
        <v>1995</v>
      </c>
      <c r="DVQ132" s="35"/>
      <c r="DVR132" s="31">
        <v>2019</v>
      </c>
      <c r="DVS132" s="26"/>
      <c r="DVT132" s="14" t="s">
        <v>3522</v>
      </c>
      <c r="DVU132" s="56" t="s">
        <v>3482</v>
      </c>
      <c r="DVV132" s="28" t="s">
        <v>3520</v>
      </c>
      <c r="DVW132" s="28" t="s">
        <v>3521</v>
      </c>
      <c r="DVX132" s="31">
        <v>1995</v>
      </c>
      <c r="DVY132" s="35"/>
      <c r="DVZ132" s="31">
        <v>2019</v>
      </c>
      <c r="DWA132" s="26"/>
      <c r="DWB132" s="14" t="s">
        <v>3522</v>
      </c>
      <c r="DWC132" s="56" t="s">
        <v>3482</v>
      </c>
      <c r="DWD132" s="28" t="s">
        <v>3520</v>
      </c>
      <c r="DWE132" s="28" t="s">
        <v>3521</v>
      </c>
      <c r="DWF132" s="31">
        <v>1995</v>
      </c>
      <c r="DWG132" s="35"/>
      <c r="DWH132" s="31">
        <v>2019</v>
      </c>
      <c r="DWI132" s="26"/>
      <c r="DWJ132" s="14" t="s">
        <v>3522</v>
      </c>
      <c r="DWK132" s="56" t="s">
        <v>3482</v>
      </c>
      <c r="DWL132" s="28" t="s">
        <v>3520</v>
      </c>
      <c r="DWM132" s="28" t="s">
        <v>3521</v>
      </c>
      <c r="DWN132" s="31">
        <v>1995</v>
      </c>
      <c r="DWO132" s="35"/>
      <c r="DWP132" s="31">
        <v>2019</v>
      </c>
      <c r="DWQ132" s="26"/>
      <c r="DWR132" s="14" t="s">
        <v>3522</v>
      </c>
      <c r="DWS132" s="56" t="s">
        <v>3482</v>
      </c>
      <c r="DWT132" s="28" t="s">
        <v>3520</v>
      </c>
      <c r="DWU132" s="28" t="s">
        <v>3521</v>
      </c>
      <c r="DWV132" s="31">
        <v>1995</v>
      </c>
      <c r="DWW132" s="35"/>
      <c r="DWX132" s="31">
        <v>2019</v>
      </c>
      <c r="DWY132" s="26"/>
      <c r="DWZ132" s="14" t="s">
        <v>3522</v>
      </c>
      <c r="DXA132" s="56" t="s">
        <v>3482</v>
      </c>
      <c r="DXB132" s="28" t="s">
        <v>3520</v>
      </c>
      <c r="DXC132" s="28" t="s">
        <v>3521</v>
      </c>
      <c r="DXD132" s="31">
        <v>1995</v>
      </c>
      <c r="DXE132" s="35"/>
      <c r="DXF132" s="31">
        <v>2019</v>
      </c>
      <c r="DXG132" s="26"/>
      <c r="DXH132" s="14" t="s">
        <v>3522</v>
      </c>
      <c r="DXI132" s="56" t="s">
        <v>3482</v>
      </c>
      <c r="DXJ132" s="28" t="s">
        <v>3520</v>
      </c>
      <c r="DXK132" s="28" t="s">
        <v>3521</v>
      </c>
      <c r="DXL132" s="31">
        <v>1995</v>
      </c>
      <c r="DXM132" s="35"/>
      <c r="DXN132" s="31">
        <v>2019</v>
      </c>
      <c r="DXO132" s="26"/>
      <c r="DXP132" s="14" t="s">
        <v>3522</v>
      </c>
      <c r="DXQ132" s="56" t="s">
        <v>3482</v>
      </c>
      <c r="DXR132" s="28" t="s">
        <v>3520</v>
      </c>
      <c r="DXS132" s="28" t="s">
        <v>3521</v>
      </c>
      <c r="DXT132" s="31">
        <v>1995</v>
      </c>
      <c r="DXU132" s="35"/>
      <c r="DXV132" s="31">
        <v>2019</v>
      </c>
      <c r="DXW132" s="26"/>
      <c r="DXX132" s="14" t="s">
        <v>3522</v>
      </c>
      <c r="DXY132" s="56" t="s">
        <v>3482</v>
      </c>
      <c r="DXZ132" s="28" t="s">
        <v>3520</v>
      </c>
      <c r="DYA132" s="28" t="s">
        <v>3521</v>
      </c>
      <c r="DYB132" s="31">
        <v>1995</v>
      </c>
      <c r="DYC132" s="35"/>
      <c r="DYD132" s="31">
        <v>2019</v>
      </c>
      <c r="DYE132" s="26"/>
      <c r="DYF132" s="14" t="s">
        <v>3522</v>
      </c>
      <c r="DYG132" s="56" t="s">
        <v>3482</v>
      </c>
      <c r="DYH132" s="28" t="s">
        <v>3520</v>
      </c>
      <c r="DYI132" s="28" t="s">
        <v>3521</v>
      </c>
      <c r="DYJ132" s="31">
        <v>1995</v>
      </c>
      <c r="DYK132" s="35"/>
      <c r="DYL132" s="31">
        <v>2019</v>
      </c>
      <c r="DYM132" s="26"/>
      <c r="DYN132" s="14" t="s">
        <v>3522</v>
      </c>
      <c r="DYO132" s="56" t="s">
        <v>3482</v>
      </c>
      <c r="DYP132" s="28" t="s">
        <v>3520</v>
      </c>
      <c r="DYQ132" s="28" t="s">
        <v>3521</v>
      </c>
      <c r="DYR132" s="31">
        <v>1995</v>
      </c>
      <c r="DYS132" s="35"/>
      <c r="DYT132" s="31">
        <v>2019</v>
      </c>
      <c r="DYU132" s="26"/>
      <c r="DYV132" s="14" t="s">
        <v>3522</v>
      </c>
      <c r="DYW132" s="56" t="s">
        <v>3482</v>
      </c>
      <c r="DYX132" s="28" t="s">
        <v>3520</v>
      </c>
      <c r="DYY132" s="28" t="s">
        <v>3521</v>
      </c>
      <c r="DYZ132" s="31">
        <v>1995</v>
      </c>
      <c r="DZA132" s="35"/>
      <c r="DZB132" s="31">
        <v>2019</v>
      </c>
      <c r="DZC132" s="26"/>
      <c r="DZD132" s="14" t="s">
        <v>3522</v>
      </c>
      <c r="DZE132" s="56" t="s">
        <v>3482</v>
      </c>
      <c r="DZF132" s="28" t="s">
        <v>3520</v>
      </c>
      <c r="DZG132" s="28" t="s">
        <v>3521</v>
      </c>
      <c r="DZH132" s="31">
        <v>1995</v>
      </c>
      <c r="DZI132" s="35"/>
      <c r="DZJ132" s="31">
        <v>2019</v>
      </c>
      <c r="DZK132" s="26"/>
      <c r="DZL132" s="14" t="s">
        <v>3522</v>
      </c>
      <c r="DZM132" s="56" t="s">
        <v>3482</v>
      </c>
      <c r="DZN132" s="28" t="s">
        <v>3520</v>
      </c>
      <c r="DZO132" s="28" t="s">
        <v>3521</v>
      </c>
      <c r="DZP132" s="31">
        <v>1995</v>
      </c>
      <c r="DZQ132" s="35"/>
      <c r="DZR132" s="31">
        <v>2019</v>
      </c>
      <c r="DZS132" s="26"/>
      <c r="DZT132" s="14" t="s">
        <v>3522</v>
      </c>
      <c r="DZU132" s="56" t="s">
        <v>3482</v>
      </c>
      <c r="DZV132" s="28" t="s">
        <v>3520</v>
      </c>
      <c r="DZW132" s="28" t="s">
        <v>3521</v>
      </c>
      <c r="DZX132" s="31">
        <v>1995</v>
      </c>
      <c r="DZY132" s="35"/>
      <c r="DZZ132" s="31">
        <v>2019</v>
      </c>
      <c r="EAA132" s="26"/>
      <c r="EAB132" s="14" t="s">
        <v>3522</v>
      </c>
      <c r="EAC132" s="56" t="s">
        <v>3482</v>
      </c>
      <c r="EAD132" s="28" t="s">
        <v>3520</v>
      </c>
      <c r="EAE132" s="28" t="s">
        <v>3521</v>
      </c>
      <c r="EAF132" s="31">
        <v>1995</v>
      </c>
      <c r="EAG132" s="35"/>
      <c r="EAH132" s="31">
        <v>2019</v>
      </c>
      <c r="EAI132" s="26"/>
      <c r="EAJ132" s="14" t="s">
        <v>3522</v>
      </c>
      <c r="EAK132" s="56" t="s">
        <v>3482</v>
      </c>
      <c r="EAL132" s="28" t="s">
        <v>3520</v>
      </c>
      <c r="EAM132" s="28" t="s">
        <v>3521</v>
      </c>
      <c r="EAN132" s="31">
        <v>1995</v>
      </c>
      <c r="EAO132" s="35"/>
      <c r="EAP132" s="31">
        <v>2019</v>
      </c>
      <c r="EAQ132" s="26"/>
      <c r="EAR132" s="14" t="s">
        <v>3522</v>
      </c>
      <c r="EAS132" s="56" t="s">
        <v>3482</v>
      </c>
      <c r="EAT132" s="28" t="s">
        <v>3520</v>
      </c>
      <c r="EAU132" s="28" t="s">
        <v>3521</v>
      </c>
      <c r="EAV132" s="31">
        <v>1995</v>
      </c>
      <c r="EAW132" s="35"/>
      <c r="EAX132" s="31">
        <v>2019</v>
      </c>
      <c r="EAY132" s="26"/>
      <c r="EAZ132" s="14" t="s">
        <v>3522</v>
      </c>
      <c r="EBA132" s="56" t="s">
        <v>3482</v>
      </c>
      <c r="EBB132" s="28" t="s">
        <v>3520</v>
      </c>
      <c r="EBC132" s="28" t="s">
        <v>3521</v>
      </c>
      <c r="EBD132" s="31">
        <v>1995</v>
      </c>
      <c r="EBE132" s="35"/>
      <c r="EBF132" s="31">
        <v>2019</v>
      </c>
      <c r="EBG132" s="26"/>
      <c r="EBH132" s="14" t="s">
        <v>3522</v>
      </c>
      <c r="EBI132" s="56" t="s">
        <v>3482</v>
      </c>
      <c r="EBJ132" s="28" t="s">
        <v>3520</v>
      </c>
      <c r="EBK132" s="28" t="s">
        <v>3521</v>
      </c>
      <c r="EBL132" s="31">
        <v>1995</v>
      </c>
      <c r="EBM132" s="35"/>
      <c r="EBN132" s="31">
        <v>2019</v>
      </c>
      <c r="EBO132" s="26"/>
      <c r="EBP132" s="14" t="s">
        <v>3522</v>
      </c>
      <c r="EBQ132" s="56" t="s">
        <v>3482</v>
      </c>
      <c r="EBR132" s="28" t="s">
        <v>3520</v>
      </c>
      <c r="EBS132" s="28" t="s">
        <v>3521</v>
      </c>
      <c r="EBT132" s="31">
        <v>1995</v>
      </c>
      <c r="EBU132" s="35"/>
      <c r="EBV132" s="31">
        <v>2019</v>
      </c>
      <c r="EBW132" s="26"/>
      <c r="EBX132" s="14" t="s">
        <v>3522</v>
      </c>
      <c r="EBY132" s="56" t="s">
        <v>3482</v>
      </c>
      <c r="EBZ132" s="28" t="s">
        <v>3520</v>
      </c>
      <c r="ECA132" s="28" t="s">
        <v>3521</v>
      </c>
      <c r="ECB132" s="31">
        <v>1995</v>
      </c>
      <c r="ECC132" s="35"/>
      <c r="ECD132" s="31">
        <v>2019</v>
      </c>
      <c r="ECE132" s="26"/>
      <c r="ECF132" s="14" t="s">
        <v>3522</v>
      </c>
      <c r="ECG132" s="56" t="s">
        <v>3482</v>
      </c>
      <c r="ECH132" s="28" t="s">
        <v>3520</v>
      </c>
      <c r="ECI132" s="28" t="s">
        <v>3521</v>
      </c>
      <c r="ECJ132" s="31">
        <v>1995</v>
      </c>
      <c r="ECK132" s="35"/>
      <c r="ECL132" s="31">
        <v>2019</v>
      </c>
      <c r="ECM132" s="26"/>
      <c r="ECN132" s="14" t="s">
        <v>3522</v>
      </c>
      <c r="ECO132" s="56" t="s">
        <v>3482</v>
      </c>
      <c r="ECP132" s="28" t="s">
        <v>3520</v>
      </c>
      <c r="ECQ132" s="28" t="s">
        <v>3521</v>
      </c>
      <c r="ECR132" s="31">
        <v>1995</v>
      </c>
      <c r="ECS132" s="35"/>
      <c r="ECT132" s="31">
        <v>2019</v>
      </c>
      <c r="ECU132" s="26"/>
      <c r="ECV132" s="14" t="s">
        <v>3522</v>
      </c>
      <c r="ECW132" s="56" t="s">
        <v>3482</v>
      </c>
      <c r="ECX132" s="28" t="s">
        <v>3520</v>
      </c>
      <c r="ECY132" s="28" t="s">
        <v>3521</v>
      </c>
      <c r="ECZ132" s="31">
        <v>1995</v>
      </c>
      <c r="EDA132" s="35"/>
      <c r="EDB132" s="31">
        <v>2019</v>
      </c>
      <c r="EDC132" s="26"/>
      <c r="EDD132" s="14" t="s">
        <v>3522</v>
      </c>
      <c r="EDE132" s="56" t="s">
        <v>3482</v>
      </c>
      <c r="EDF132" s="28" t="s">
        <v>3520</v>
      </c>
      <c r="EDG132" s="28" t="s">
        <v>3521</v>
      </c>
      <c r="EDH132" s="31">
        <v>1995</v>
      </c>
      <c r="EDI132" s="35"/>
      <c r="EDJ132" s="31">
        <v>2019</v>
      </c>
      <c r="EDK132" s="26"/>
      <c r="EDL132" s="14" t="s">
        <v>3522</v>
      </c>
      <c r="EDM132" s="56" t="s">
        <v>3482</v>
      </c>
      <c r="EDN132" s="28" t="s">
        <v>3520</v>
      </c>
      <c r="EDO132" s="28" t="s">
        <v>3521</v>
      </c>
      <c r="EDP132" s="31">
        <v>1995</v>
      </c>
      <c r="EDQ132" s="35"/>
      <c r="EDR132" s="31">
        <v>2019</v>
      </c>
      <c r="EDS132" s="26"/>
      <c r="EDT132" s="14" t="s">
        <v>3522</v>
      </c>
      <c r="EDU132" s="56" t="s">
        <v>3482</v>
      </c>
      <c r="EDV132" s="28" t="s">
        <v>3520</v>
      </c>
      <c r="EDW132" s="28" t="s">
        <v>3521</v>
      </c>
      <c r="EDX132" s="31">
        <v>1995</v>
      </c>
      <c r="EDY132" s="35"/>
      <c r="EDZ132" s="31">
        <v>2019</v>
      </c>
      <c r="EEA132" s="26"/>
      <c r="EEB132" s="14" t="s">
        <v>3522</v>
      </c>
      <c r="EEC132" s="56" t="s">
        <v>3482</v>
      </c>
      <c r="EED132" s="28" t="s">
        <v>3520</v>
      </c>
      <c r="EEE132" s="28" t="s">
        <v>3521</v>
      </c>
      <c r="EEF132" s="31">
        <v>1995</v>
      </c>
      <c r="EEG132" s="35"/>
      <c r="EEH132" s="31">
        <v>2019</v>
      </c>
      <c r="EEI132" s="26"/>
      <c r="EEJ132" s="14" t="s">
        <v>3522</v>
      </c>
      <c r="EEK132" s="56" t="s">
        <v>3482</v>
      </c>
      <c r="EEL132" s="28" t="s">
        <v>3520</v>
      </c>
      <c r="EEM132" s="28" t="s">
        <v>3521</v>
      </c>
      <c r="EEN132" s="31">
        <v>1995</v>
      </c>
      <c r="EEO132" s="35"/>
      <c r="EEP132" s="31">
        <v>2019</v>
      </c>
      <c r="EEQ132" s="26"/>
      <c r="EER132" s="14" t="s">
        <v>3522</v>
      </c>
      <c r="EES132" s="56" t="s">
        <v>3482</v>
      </c>
      <c r="EET132" s="28" t="s">
        <v>3520</v>
      </c>
      <c r="EEU132" s="28" t="s">
        <v>3521</v>
      </c>
      <c r="EEV132" s="31">
        <v>1995</v>
      </c>
      <c r="EEW132" s="35"/>
      <c r="EEX132" s="31">
        <v>2019</v>
      </c>
      <c r="EEY132" s="26"/>
      <c r="EEZ132" s="14" t="s">
        <v>3522</v>
      </c>
      <c r="EFA132" s="56" t="s">
        <v>3482</v>
      </c>
      <c r="EFB132" s="28" t="s">
        <v>3520</v>
      </c>
      <c r="EFC132" s="28" t="s">
        <v>3521</v>
      </c>
      <c r="EFD132" s="31">
        <v>1995</v>
      </c>
      <c r="EFE132" s="35"/>
      <c r="EFF132" s="31">
        <v>2019</v>
      </c>
      <c r="EFG132" s="26"/>
      <c r="EFH132" s="14" t="s">
        <v>3522</v>
      </c>
      <c r="EFI132" s="56" t="s">
        <v>3482</v>
      </c>
      <c r="EFJ132" s="28" t="s">
        <v>3520</v>
      </c>
      <c r="EFK132" s="28" t="s">
        <v>3521</v>
      </c>
      <c r="EFL132" s="31">
        <v>1995</v>
      </c>
      <c r="EFM132" s="35"/>
      <c r="EFN132" s="31">
        <v>2019</v>
      </c>
      <c r="EFO132" s="26"/>
      <c r="EFP132" s="14" t="s">
        <v>3522</v>
      </c>
      <c r="EFQ132" s="56" t="s">
        <v>3482</v>
      </c>
      <c r="EFR132" s="28" t="s">
        <v>3520</v>
      </c>
      <c r="EFS132" s="28" t="s">
        <v>3521</v>
      </c>
      <c r="EFT132" s="31">
        <v>1995</v>
      </c>
      <c r="EFU132" s="35"/>
      <c r="EFV132" s="31">
        <v>2019</v>
      </c>
      <c r="EFW132" s="26"/>
      <c r="EFX132" s="14" t="s">
        <v>3522</v>
      </c>
      <c r="EFY132" s="56" t="s">
        <v>3482</v>
      </c>
      <c r="EFZ132" s="28" t="s">
        <v>3520</v>
      </c>
      <c r="EGA132" s="28" t="s">
        <v>3521</v>
      </c>
      <c r="EGB132" s="31">
        <v>1995</v>
      </c>
      <c r="EGC132" s="35"/>
      <c r="EGD132" s="31">
        <v>2019</v>
      </c>
      <c r="EGE132" s="26"/>
      <c r="EGF132" s="14" t="s">
        <v>3522</v>
      </c>
      <c r="EGG132" s="56" t="s">
        <v>3482</v>
      </c>
      <c r="EGH132" s="28" t="s">
        <v>3520</v>
      </c>
      <c r="EGI132" s="28" t="s">
        <v>3521</v>
      </c>
      <c r="EGJ132" s="31">
        <v>1995</v>
      </c>
      <c r="EGK132" s="35"/>
      <c r="EGL132" s="31">
        <v>2019</v>
      </c>
      <c r="EGM132" s="26"/>
      <c r="EGN132" s="14" t="s">
        <v>3522</v>
      </c>
      <c r="EGO132" s="56" t="s">
        <v>3482</v>
      </c>
      <c r="EGP132" s="28" t="s">
        <v>3520</v>
      </c>
      <c r="EGQ132" s="28" t="s">
        <v>3521</v>
      </c>
      <c r="EGR132" s="31">
        <v>1995</v>
      </c>
      <c r="EGS132" s="35"/>
      <c r="EGT132" s="31">
        <v>2019</v>
      </c>
      <c r="EGU132" s="26"/>
      <c r="EGV132" s="14" t="s">
        <v>3522</v>
      </c>
      <c r="EGW132" s="56" t="s">
        <v>3482</v>
      </c>
      <c r="EGX132" s="28" t="s">
        <v>3520</v>
      </c>
      <c r="EGY132" s="28" t="s">
        <v>3521</v>
      </c>
      <c r="EGZ132" s="31">
        <v>1995</v>
      </c>
      <c r="EHA132" s="35"/>
      <c r="EHB132" s="31">
        <v>2019</v>
      </c>
      <c r="EHC132" s="26"/>
      <c r="EHD132" s="14" t="s">
        <v>3522</v>
      </c>
      <c r="EHE132" s="56" t="s">
        <v>3482</v>
      </c>
      <c r="EHF132" s="28" t="s">
        <v>3520</v>
      </c>
      <c r="EHG132" s="28" t="s">
        <v>3521</v>
      </c>
      <c r="EHH132" s="31">
        <v>1995</v>
      </c>
      <c r="EHI132" s="35"/>
      <c r="EHJ132" s="31">
        <v>2019</v>
      </c>
      <c r="EHK132" s="26"/>
      <c r="EHL132" s="14" t="s">
        <v>3522</v>
      </c>
      <c r="EHM132" s="56" t="s">
        <v>3482</v>
      </c>
      <c r="EHN132" s="28" t="s">
        <v>3520</v>
      </c>
      <c r="EHO132" s="28" t="s">
        <v>3521</v>
      </c>
      <c r="EHP132" s="31">
        <v>1995</v>
      </c>
      <c r="EHQ132" s="35"/>
      <c r="EHR132" s="31">
        <v>2019</v>
      </c>
      <c r="EHS132" s="26"/>
      <c r="EHT132" s="14" t="s">
        <v>3522</v>
      </c>
      <c r="EHU132" s="56" t="s">
        <v>3482</v>
      </c>
      <c r="EHV132" s="28" t="s">
        <v>3520</v>
      </c>
      <c r="EHW132" s="28" t="s">
        <v>3521</v>
      </c>
      <c r="EHX132" s="31">
        <v>1995</v>
      </c>
      <c r="EHY132" s="35"/>
      <c r="EHZ132" s="31">
        <v>2019</v>
      </c>
      <c r="EIA132" s="26"/>
      <c r="EIB132" s="14" t="s">
        <v>3522</v>
      </c>
      <c r="EIC132" s="56" t="s">
        <v>3482</v>
      </c>
      <c r="EID132" s="28" t="s">
        <v>3520</v>
      </c>
      <c r="EIE132" s="28" t="s">
        <v>3521</v>
      </c>
      <c r="EIF132" s="31">
        <v>1995</v>
      </c>
      <c r="EIG132" s="35"/>
      <c r="EIH132" s="31">
        <v>2019</v>
      </c>
      <c r="EII132" s="26"/>
      <c r="EIJ132" s="14" t="s">
        <v>3522</v>
      </c>
      <c r="EIK132" s="56" t="s">
        <v>3482</v>
      </c>
      <c r="EIL132" s="28" t="s">
        <v>3520</v>
      </c>
      <c r="EIM132" s="28" t="s">
        <v>3521</v>
      </c>
      <c r="EIN132" s="31">
        <v>1995</v>
      </c>
      <c r="EIO132" s="35"/>
      <c r="EIP132" s="31">
        <v>2019</v>
      </c>
      <c r="EIQ132" s="26"/>
      <c r="EIR132" s="14" t="s">
        <v>3522</v>
      </c>
      <c r="EIS132" s="56" t="s">
        <v>3482</v>
      </c>
      <c r="EIT132" s="28" t="s">
        <v>3520</v>
      </c>
      <c r="EIU132" s="28" t="s">
        <v>3521</v>
      </c>
      <c r="EIV132" s="31">
        <v>1995</v>
      </c>
      <c r="EIW132" s="35"/>
      <c r="EIX132" s="31">
        <v>2019</v>
      </c>
      <c r="EIY132" s="26"/>
      <c r="EIZ132" s="14" t="s">
        <v>3522</v>
      </c>
      <c r="EJA132" s="56" t="s">
        <v>3482</v>
      </c>
      <c r="EJB132" s="28" t="s">
        <v>3520</v>
      </c>
      <c r="EJC132" s="28" t="s">
        <v>3521</v>
      </c>
      <c r="EJD132" s="31">
        <v>1995</v>
      </c>
      <c r="EJE132" s="35"/>
      <c r="EJF132" s="31">
        <v>2019</v>
      </c>
      <c r="EJG132" s="26"/>
      <c r="EJH132" s="14" t="s">
        <v>3522</v>
      </c>
      <c r="EJI132" s="56" t="s">
        <v>3482</v>
      </c>
      <c r="EJJ132" s="28" t="s">
        <v>3520</v>
      </c>
      <c r="EJK132" s="28" t="s">
        <v>3521</v>
      </c>
      <c r="EJL132" s="31">
        <v>1995</v>
      </c>
      <c r="EJM132" s="35"/>
      <c r="EJN132" s="31">
        <v>2019</v>
      </c>
      <c r="EJO132" s="26"/>
      <c r="EJP132" s="14" t="s">
        <v>3522</v>
      </c>
      <c r="EJQ132" s="56" t="s">
        <v>3482</v>
      </c>
      <c r="EJR132" s="28" t="s">
        <v>3520</v>
      </c>
      <c r="EJS132" s="28" t="s">
        <v>3521</v>
      </c>
      <c r="EJT132" s="31">
        <v>1995</v>
      </c>
      <c r="EJU132" s="35"/>
      <c r="EJV132" s="31">
        <v>2019</v>
      </c>
      <c r="EJW132" s="26"/>
      <c r="EJX132" s="14" t="s">
        <v>3522</v>
      </c>
      <c r="EJY132" s="56" t="s">
        <v>3482</v>
      </c>
      <c r="EJZ132" s="28" t="s">
        <v>3520</v>
      </c>
      <c r="EKA132" s="28" t="s">
        <v>3521</v>
      </c>
      <c r="EKB132" s="31">
        <v>1995</v>
      </c>
      <c r="EKC132" s="35"/>
      <c r="EKD132" s="31">
        <v>2019</v>
      </c>
      <c r="EKE132" s="26"/>
      <c r="EKF132" s="14" t="s">
        <v>3522</v>
      </c>
      <c r="EKG132" s="56" t="s">
        <v>3482</v>
      </c>
      <c r="EKH132" s="28" t="s">
        <v>3520</v>
      </c>
      <c r="EKI132" s="28" t="s">
        <v>3521</v>
      </c>
      <c r="EKJ132" s="31">
        <v>1995</v>
      </c>
      <c r="EKK132" s="35"/>
      <c r="EKL132" s="31">
        <v>2019</v>
      </c>
      <c r="EKM132" s="26"/>
      <c r="EKN132" s="14" t="s">
        <v>3522</v>
      </c>
      <c r="EKO132" s="56" t="s">
        <v>3482</v>
      </c>
      <c r="EKP132" s="28" t="s">
        <v>3520</v>
      </c>
      <c r="EKQ132" s="28" t="s">
        <v>3521</v>
      </c>
      <c r="EKR132" s="31">
        <v>1995</v>
      </c>
      <c r="EKS132" s="35"/>
      <c r="EKT132" s="31">
        <v>2019</v>
      </c>
      <c r="EKU132" s="26"/>
      <c r="EKV132" s="14" t="s">
        <v>3522</v>
      </c>
      <c r="EKW132" s="56" t="s">
        <v>3482</v>
      </c>
      <c r="EKX132" s="28" t="s">
        <v>3520</v>
      </c>
      <c r="EKY132" s="28" t="s">
        <v>3521</v>
      </c>
      <c r="EKZ132" s="31">
        <v>1995</v>
      </c>
      <c r="ELA132" s="35"/>
      <c r="ELB132" s="31">
        <v>2019</v>
      </c>
      <c r="ELC132" s="26"/>
      <c r="ELD132" s="14" t="s">
        <v>3522</v>
      </c>
      <c r="ELE132" s="56" t="s">
        <v>3482</v>
      </c>
      <c r="ELF132" s="28" t="s">
        <v>3520</v>
      </c>
      <c r="ELG132" s="28" t="s">
        <v>3521</v>
      </c>
      <c r="ELH132" s="31">
        <v>1995</v>
      </c>
      <c r="ELI132" s="35"/>
      <c r="ELJ132" s="31">
        <v>2019</v>
      </c>
      <c r="ELK132" s="26"/>
      <c r="ELL132" s="14" t="s">
        <v>3522</v>
      </c>
      <c r="ELM132" s="56" t="s">
        <v>3482</v>
      </c>
      <c r="ELN132" s="28" t="s">
        <v>3520</v>
      </c>
      <c r="ELO132" s="28" t="s">
        <v>3521</v>
      </c>
      <c r="ELP132" s="31">
        <v>1995</v>
      </c>
      <c r="ELQ132" s="35"/>
      <c r="ELR132" s="31">
        <v>2019</v>
      </c>
      <c r="ELS132" s="26"/>
      <c r="ELT132" s="14" t="s">
        <v>3522</v>
      </c>
      <c r="ELU132" s="56" t="s">
        <v>3482</v>
      </c>
      <c r="ELV132" s="28" t="s">
        <v>3520</v>
      </c>
      <c r="ELW132" s="28" t="s">
        <v>3521</v>
      </c>
      <c r="ELX132" s="31">
        <v>1995</v>
      </c>
      <c r="ELY132" s="35"/>
      <c r="ELZ132" s="31">
        <v>2019</v>
      </c>
      <c r="EMA132" s="26"/>
      <c r="EMB132" s="14" t="s">
        <v>3522</v>
      </c>
      <c r="EMC132" s="56" t="s">
        <v>3482</v>
      </c>
      <c r="EMD132" s="28" t="s">
        <v>3520</v>
      </c>
      <c r="EME132" s="28" t="s">
        <v>3521</v>
      </c>
      <c r="EMF132" s="31">
        <v>1995</v>
      </c>
      <c r="EMG132" s="35"/>
      <c r="EMH132" s="31">
        <v>2019</v>
      </c>
      <c r="EMI132" s="26"/>
      <c r="EMJ132" s="14" t="s">
        <v>3522</v>
      </c>
      <c r="EMK132" s="56" t="s">
        <v>3482</v>
      </c>
      <c r="EML132" s="28" t="s">
        <v>3520</v>
      </c>
      <c r="EMM132" s="28" t="s">
        <v>3521</v>
      </c>
      <c r="EMN132" s="31">
        <v>1995</v>
      </c>
      <c r="EMO132" s="35"/>
      <c r="EMP132" s="31">
        <v>2019</v>
      </c>
      <c r="EMQ132" s="26"/>
      <c r="EMR132" s="14" t="s">
        <v>3522</v>
      </c>
      <c r="EMS132" s="56" t="s">
        <v>3482</v>
      </c>
      <c r="EMT132" s="28" t="s">
        <v>3520</v>
      </c>
      <c r="EMU132" s="28" t="s">
        <v>3521</v>
      </c>
      <c r="EMV132" s="31">
        <v>1995</v>
      </c>
      <c r="EMW132" s="35"/>
      <c r="EMX132" s="31">
        <v>2019</v>
      </c>
      <c r="EMY132" s="26"/>
      <c r="EMZ132" s="14" t="s">
        <v>3522</v>
      </c>
      <c r="ENA132" s="56" t="s">
        <v>3482</v>
      </c>
      <c r="ENB132" s="28" t="s">
        <v>3520</v>
      </c>
      <c r="ENC132" s="28" t="s">
        <v>3521</v>
      </c>
      <c r="END132" s="31">
        <v>1995</v>
      </c>
      <c r="ENE132" s="35"/>
      <c r="ENF132" s="31">
        <v>2019</v>
      </c>
      <c r="ENG132" s="26"/>
      <c r="ENH132" s="14" t="s">
        <v>3522</v>
      </c>
      <c r="ENI132" s="56" t="s">
        <v>3482</v>
      </c>
      <c r="ENJ132" s="28" t="s">
        <v>3520</v>
      </c>
      <c r="ENK132" s="28" t="s">
        <v>3521</v>
      </c>
      <c r="ENL132" s="31">
        <v>1995</v>
      </c>
      <c r="ENM132" s="35"/>
      <c r="ENN132" s="31">
        <v>2019</v>
      </c>
      <c r="ENO132" s="26"/>
      <c r="ENP132" s="14" t="s">
        <v>3522</v>
      </c>
      <c r="ENQ132" s="56" t="s">
        <v>3482</v>
      </c>
      <c r="ENR132" s="28" t="s">
        <v>3520</v>
      </c>
      <c r="ENS132" s="28" t="s">
        <v>3521</v>
      </c>
      <c r="ENT132" s="31">
        <v>1995</v>
      </c>
      <c r="ENU132" s="35"/>
      <c r="ENV132" s="31">
        <v>2019</v>
      </c>
      <c r="ENW132" s="26"/>
      <c r="ENX132" s="14" t="s">
        <v>3522</v>
      </c>
      <c r="ENY132" s="56" t="s">
        <v>3482</v>
      </c>
      <c r="ENZ132" s="28" t="s">
        <v>3520</v>
      </c>
      <c r="EOA132" s="28" t="s">
        <v>3521</v>
      </c>
      <c r="EOB132" s="31">
        <v>1995</v>
      </c>
      <c r="EOC132" s="35"/>
      <c r="EOD132" s="31">
        <v>2019</v>
      </c>
      <c r="EOE132" s="26"/>
      <c r="EOF132" s="14" t="s">
        <v>3522</v>
      </c>
      <c r="EOG132" s="56" t="s">
        <v>3482</v>
      </c>
      <c r="EOH132" s="28" t="s">
        <v>3520</v>
      </c>
      <c r="EOI132" s="28" t="s">
        <v>3521</v>
      </c>
      <c r="EOJ132" s="31">
        <v>1995</v>
      </c>
      <c r="EOK132" s="35"/>
      <c r="EOL132" s="31">
        <v>2019</v>
      </c>
      <c r="EOM132" s="26"/>
      <c r="EON132" s="14" t="s">
        <v>3522</v>
      </c>
      <c r="EOO132" s="56" t="s">
        <v>3482</v>
      </c>
      <c r="EOP132" s="28" t="s">
        <v>3520</v>
      </c>
      <c r="EOQ132" s="28" t="s">
        <v>3521</v>
      </c>
      <c r="EOR132" s="31">
        <v>1995</v>
      </c>
      <c r="EOS132" s="35"/>
      <c r="EOT132" s="31">
        <v>2019</v>
      </c>
      <c r="EOU132" s="26"/>
      <c r="EOV132" s="14" t="s">
        <v>3522</v>
      </c>
      <c r="EOW132" s="56" t="s">
        <v>3482</v>
      </c>
      <c r="EOX132" s="28" t="s">
        <v>3520</v>
      </c>
      <c r="EOY132" s="28" t="s">
        <v>3521</v>
      </c>
      <c r="EOZ132" s="31">
        <v>1995</v>
      </c>
      <c r="EPA132" s="35"/>
      <c r="EPB132" s="31">
        <v>2019</v>
      </c>
      <c r="EPC132" s="26"/>
      <c r="EPD132" s="14" t="s">
        <v>3522</v>
      </c>
      <c r="EPE132" s="56" t="s">
        <v>3482</v>
      </c>
      <c r="EPF132" s="28" t="s">
        <v>3520</v>
      </c>
      <c r="EPG132" s="28" t="s">
        <v>3521</v>
      </c>
      <c r="EPH132" s="31">
        <v>1995</v>
      </c>
      <c r="EPI132" s="35"/>
      <c r="EPJ132" s="31">
        <v>2019</v>
      </c>
      <c r="EPK132" s="26"/>
      <c r="EPL132" s="14" t="s">
        <v>3522</v>
      </c>
      <c r="EPM132" s="56" t="s">
        <v>3482</v>
      </c>
      <c r="EPN132" s="28" t="s">
        <v>3520</v>
      </c>
      <c r="EPO132" s="28" t="s">
        <v>3521</v>
      </c>
      <c r="EPP132" s="31">
        <v>1995</v>
      </c>
      <c r="EPQ132" s="35"/>
      <c r="EPR132" s="31">
        <v>2019</v>
      </c>
      <c r="EPS132" s="26"/>
      <c r="EPT132" s="14" t="s">
        <v>3522</v>
      </c>
      <c r="EPU132" s="56" t="s">
        <v>3482</v>
      </c>
      <c r="EPV132" s="28" t="s">
        <v>3520</v>
      </c>
      <c r="EPW132" s="28" t="s">
        <v>3521</v>
      </c>
      <c r="EPX132" s="31">
        <v>1995</v>
      </c>
      <c r="EPY132" s="35"/>
      <c r="EPZ132" s="31">
        <v>2019</v>
      </c>
      <c r="EQA132" s="26"/>
      <c r="EQB132" s="14" t="s">
        <v>3522</v>
      </c>
      <c r="EQC132" s="56" t="s">
        <v>3482</v>
      </c>
      <c r="EQD132" s="28" t="s">
        <v>3520</v>
      </c>
      <c r="EQE132" s="28" t="s">
        <v>3521</v>
      </c>
      <c r="EQF132" s="31">
        <v>1995</v>
      </c>
      <c r="EQG132" s="35"/>
      <c r="EQH132" s="31">
        <v>2019</v>
      </c>
      <c r="EQI132" s="26"/>
      <c r="EQJ132" s="14" t="s">
        <v>3522</v>
      </c>
      <c r="EQK132" s="56" t="s">
        <v>3482</v>
      </c>
      <c r="EQL132" s="28" t="s">
        <v>3520</v>
      </c>
      <c r="EQM132" s="28" t="s">
        <v>3521</v>
      </c>
      <c r="EQN132" s="31">
        <v>1995</v>
      </c>
      <c r="EQO132" s="35"/>
      <c r="EQP132" s="31">
        <v>2019</v>
      </c>
      <c r="EQQ132" s="26"/>
      <c r="EQR132" s="14" t="s">
        <v>3522</v>
      </c>
      <c r="EQS132" s="56" t="s">
        <v>3482</v>
      </c>
      <c r="EQT132" s="28" t="s">
        <v>3520</v>
      </c>
      <c r="EQU132" s="28" t="s">
        <v>3521</v>
      </c>
      <c r="EQV132" s="31">
        <v>1995</v>
      </c>
      <c r="EQW132" s="35"/>
      <c r="EQX132" s="31">
        <v>2019</v>
      </c>
      <c r="EQY132" s="26"/>
      <c r="EQZ132" s="14" t="s">
        <v>3522</v>
      </c>
      <c r="ERA132" s="56" t="s">
        <v>3482</v>
      </c>
      <c r="ERB132" s="28" t="s">
        <v>3520</v>
      </c>
      <c r="ERC132" s="28" t="s">
        <v>3521</v>
      </c>
      <c r="ERD132" s="31">
        <v>1995</v>
      </c>
      <c r="ERE132" s="35"/>
      <c r="ERF132" s="31">
        <v>2019</v>
      </c>
      <c r="ERG132" s="26"/>
      <c r="ERH132" s="14" t="s">
        <v>3522</v>
      </c>
      <c r="ERI132" s="56" t="s">
        <v>3482</v>
      </c>
      <c r="ERJ132" s="28" t="s">
        <v>3520</v>
      </c>
      <c r="ERK132" s="28" t="s">
        <v>3521</v>
      </c>
      <c r="ERL132" s="31">
        <v>1995</v>
      </c>
      <c r="ERM132" s="35"/>
      <c r="ERN132" s="31">
        <v>2019</v>
      </c>
      <c r="ERO132" s="26"/>
      <c r="ERP132" s="14" t="s">
        <v>3522</v>
      </c>
      <c r="ERQ132" s="56" t="s">
        <v>3482</v>
      </c>
      <c r="ERR132" s="28" t="s">
        <v>3520</v>
      </c>
      <c r="ERS132" s="28" t="s">
        <v>3521</v>
      </c>
      <c r="ERT132" s="31">
        <v>1995</v>
      </c>
      <c r="ERU132" s="35"/>
      <c r="ERV132" s="31">
        <v>2019</v>
      </c>
      <c r="ERW132" s="26"/>
      <c r="ERX132" s="14" t="s">
        <v>3522</v>
      </c>
      <c r="ERY132" s="56" t="s">
        <v>3482</v>
      </c>
      <c r="ERZ132" s="28" t="s">
        <v>3520</v>
      </c>
      <c r="ESA132" s="28" t="s">
        <v>3521</v>
      </c>
      <c r="ESB132" s="31">
        <v>1995</v>
      </c>
      <c r="ESC132" s="35"/>
      <c r="ESD132" s="31">
        <v>2019</v>
      </c>
      <c r="ESE132" s="26"/>
      <c r="ESF132" s="14" t="s">
        <v>3522</v>
      </c>
      <c r="ESG132" s="56" t="s">
        <v>3482</v>
      </c>
      <c r="ESH132" s="28" t="s">
        <v>3520</v>
      </c>
      <c r="ESI132" s="28" t="s">
        <v>3521</v>
      </c>
      <c r="ESJ132" s="31">
        <v>1995</v>
      </c>
      <c r="ESK132" s="35"/>
      <c r="ESL132" s="31">
        <v>2019</v>
      </c>
      <c r="ESM132" s="26"/>
      <c r="ESN132" s="14" t="s">
        <v>3522</v>
      </c>
      <c r="ESO132" s="56" t="s">
        <v>3482</v>
      </c>
      <c r="ESP132" s="28" t="s">
        <v>3520</v>
      </c>
      <c r="ESQ132" s="28" t="s">
        <v>3521</v>
      </c>
      <c r="ESR132" s="31">
        <v>1995</v>
      </c>
      <c r="ESS132" s="35"/>
      <c r="EST132" s="31">
        <v>2019</v>
      </c>
      <c r="ESU132" s="26"/>
      <c r="ESV132" s="14" t="s">
        <v>3522</v>
      </c>
      <c r="ESW132" s="56" t="s">
        <v>3482</v>
      </c>
      <c r="ESX132" s="28" t="s">
        <v>3520</v>
      </c>
      <c r="ESY132" s="28" t="s">
        <v>3521</v>
      </c>
      <c r="ESZ132" s="31">
        <v>1995</v>
      </c>
      <c r="ETA132" s="35"/>
      <c r="ETB132" s="31">
        <v>2019</v>
      </c>
      <c r="ETC132" s="26"/>
      <c r="ETD132" s="14" t="s">
        <v>3522</v>
      </c>
      <c r="ETE132" s="56" t="s">
        <v>3482</v>
      </c>
      <c r="ETF132" s="28" t="s">
        <v>3520</v>
      </c>
      <c r="ETG132" s="28" t="s">
        <v>3521</v>
      </c>
      <c r="ETH132" s="31">
        <v>1995</v>
      </c>
      <c r="ETI132" s="35"/>
      <c r="ETJ132" s="31">
        <v>2019</v>
      </c>
      <c r="ETK132" s="26"/>
      <c r="ETL132" s="14" t="s">
        <v>3522</v>
      </c>
      <c r="ETM132" s="56" t="s">
        <v>3482</v>
      </c>
      <c r="ETN132" s="28" t="s">
        <v>3520</v>
      </c>
      <c r="ETO132" s="28" t="s">
        <v>3521</v>
      </c>
      <c r="ETP132" s="31">
        <v>1995</v>
      </c>
      <c r="ETQ132" s="35"/>
      <c r="ETR132" s="31">
        <v>2019</v>
      </c>
      <c r="ETS132" s="26"/>
      <c r="ETT132" s="14" t="s">
        <v>3522</v>
      </c>
      <c r="ETU132" s="56" t="s">
        <v>3482</v>
      </c>
      <c r="ETV132" s="28" t="s">
        <v>3520</v>
      </c>
      <c r="ETW132" s="28" t="s">
        <v>3521</v>
      </c>
      <c r="ETX132" s="31">
        <v>1995</v>
      </c>
      <c r="ETY132" s="35"/>
      <c r="ETZ132" s="31">
        <v>2019</v>
      </c>
      <c r="EUA132" s="26"/>
      <c r="EUB132" s="14" t="s">
        <v>3522</v>
      </c>
      <c r="EUC132" s="56" t="s">
        <v>3482</v>
      </c>
      <c r="EUD132" s="28" t="s">
        <v>3520</v>
      </c>
      <c r="EUE132" s="28" t="s">
        <v>3521</v>
      </c>
      <c r="EUF132" s="31">
        <v>1995</v>
      </c>
      <c r="EUG132" s="35"/>
      <c r="EUH132" s="31">
        <v>2019</v>
      </c>
      <c r="EUI132" s="26"/>
      <c r="EUJ132" s="14" t="s">
        <v>3522</v>
      </c>
      <c r="EUK132" s="56" t="s">
        <v>3482</v>
      </c>
      <c r="EUL132" s="28" t="s">
        <v>3520</v>
      </c>
      <c r="EUM132" s="28" t="s">
        <v>3521</v>
      </c>
      <c r="EUN132" s="31">
        <v>1995</v>
      </c>
      <c r="EUO132" s="35"/>
      <c r="EUP132" s="31">
        <v>2019</v>
      </c>
      <c r="EUQ132" s="26"/>
      <c r="EUR132" s="14" t="s">
        <v>3522</v>
      </c>
      <c r="EUS132" s="56" t="s">
        <v>3482</v>
      </c>
      <c r="EUT132" s="28" t="s">
        <v>3520</v>
      </c>
      <c r="EUU132" s="28" t="s">
        <v>3521</v>
      </c>
      <c r="EUV132" s="31">
        <v>1995</v>
      </c>
      <c r="EUW132" s="35"/>
      <c r="EUX132" s="31">
        <v>2019</v>
      </c>
      <c r="EUY132" s="26"/>
      <c r="EUZ132" s="14" t="s">
        <v>3522</v>
      </c>
      <c r="EVA132" s="56" t="s">
        <v>3482</v>
      </c>
      <c r="EVB132" s="28" t="s">
        <v>3520</v>
      </c>
      <c r="EVC132" s="28" t="s">
        <v>3521</v>
      </c>
      <c r="EVD132" s="31">
        <v>1995</v>
      </c>
      <c r="EVE132" s="35"/>
      <c r="EVF132" s="31">
        <v>2019</v>
      </c>
      <c r="EVG132" s="26"/>
      <c r="EVH132" s="14" t="s">
        <v>3522</v>
      </c>
      <c r="EVI132" s="56" t="s">
        <v>3482</v>
      </c>
      <c r="EVJ132" s="28" t="s">
        <v>3520</v>
      </c>
      <c r="EVK132" s="28" t="s">
        <v>3521</v>
      </c>
      <c r="EVL132" s="31">
        <v>1995</v>
      </c>
      <c r="EVM132" s="35"/>
      <c r="EVN132" s="31">
        <v>2019</v>
      </c>
      <c r="EVO132" s="26"/>
      <c r="EVP132" s="14" t="s">
        <v>3522</v>
      </c>
      <c r="EVQ132" s="56" t="s">
        <v>3482</v>
      </c>
      <c r="EVR132" s="28" t="s">
        <v>3520</v>
      </c>
      <c r="EVS132" s="28" t="s">
        <v>3521</v>
      </c>
      <c r="EVT132" s="31">
        <v>1995</v>
      </c>
      <c r="EVU132" s="35"/>
      <c r="EVV132" s="31">
        <v>2019</v>
      </c>
      <c r="EVW132" s="26"/>
      <c r="EVX132" s="14" t="s">
        <v>3522</v>
      </c>
      <c r="EVY132" s="56" t="s">
        <v>3482</v>
      </c>
      <c r="EVZ132" s="28" t="s">
        <v>3520</v>
      </c>
      <c r="EWA132" s="28" t="s">
        <v>3521</v>
      </c>
      <c r="EWB132" s="31">
        <v>1995</v>
      </c>
      <c r="EWC132" s="35"/>
      <c r="EWD132" s="31">
        <v>2019</v>
      </c>
      <c r="EWE132" s="26"/>
      <c r="EWF132" s="14" t="s">
        <v>3522</v>
      </c>
      <c r="EWG132" s="56" t="s">
        <v>3482</v>
      </c>
      <c r="EWH132" s="28" t="s">
        <v>3520</v>
      </c>
      <c r="EWI132" s="28" t="s">
        <v>3521</v>
      </c>
      <c r="EWJ132" s="31">
        <v>1995</v>
      </c>
      <c r="EWK132" s="35"/>
      <c r="EWL132" s="31">
        <v>2019</v>
      </c>
      <c r="EWM132" s="26"/>
      <c r="EWN132" s="14" t="s">
        <v>3522</v>
      </c>
      <c r="EWO132" s="56" t="s">
        <v>3482</v>
      </c>
      <c r="EWP132" s="28" t="s">
        <v>3520</v>
      </c>
      <c r="EWQ132" s="28" t="s">
        <v>3521</v>
      </c>
      <c r="EWR132" s="31">
        <v>1995</v>
      </c>
      <c r="EWS132" s="35"/>
      <c r="EWT132" s="31">
        <v>2019</v>
      </c>
      <c r="EWU132" s="26"/>
      <c r="EWV132" s="14" t="s">
        <v>3522</v>
      </c>
      <c r="EWW132" s="56" t="s">
        <v>3482</v>
      </c>
      <c r="EWX132" s="28" t="s">
        <v>3520</v>
      </c>
      <c r="EWY132" s="28" t="s">
        <v>3521</v>
      </c>
      <c r="EWZ132" s="31">
        <v>1995</v>
      </c>
      <c r="EXA132" s="35"/>
      <c r="EXB132" s="31">
        <v>2019</v>
      </c>
      <c r="EXC132" s="26"/>
      <c r="EXD132" s="14" t="s">
        <v>3522</v>
      </c>
      <c r="EXE132" s="56" t="s">
        <v>3482</v>
      </c>
      <c r="EXF132" s="28" t="s">
        <v>3520</v>
      </c>
      <c r="EXG132" s="28" t="s">
        <v>3521</v>
      </c>
      <c r="EXH132" s="31">
        <v>1995</v>
      </c>
      <c r="EXI132" s="35"/>
      <c r="EXJ132" s="31">
        <v>2019</v>
      </c>
      <c r="EXK132" s="26"/>
      <c r="EXL132" s="14" t="s">
        <v>3522</v>
      </c>
      <c r="EXM132" s="56" t="s">
        <v>3482</v>
      </c>
      <c r="EXN132" s="28" t="s">
        <v>3520</v>
      </c>
      <c r="EXO132" s="28" t="s">
        <v>3521</v>
      </c>
      <c r="EXP132" s="31">
        <v>1995</v>
      </c>
      <c r="EXQ132" s="35"/>
      <c r="EXR132" s="31">
        <v>2019</v>
      </c>
      <c r="EXS132" s="26"/>
      <c r="EXT132" s="14" t="s">
        <v>3522</v>
      </c>
      <c r="EXU132" s="56" t="s">
        <v>3482</v>
      </c>
      <c r="EXV132" s="28" t="s">
        <v>3520</v>
      </c>
      <c r="EXW132" s="28" t="s">
        <v>3521</v>
      </c>
      <c r="EXX132" s="31">
        <v>1995</v>
      </c>
      <c r="EXY132" s="35"/>
      <c r="EXZ132" s="31">
        <v>2019</v>
      </c>
      <c r="EYA132" s="26"/>
      <c r="EYB132" s="14" t="s">
        <v>3522</v>
      </c>
      <c r="EYC132" s="56" t="s">
        <v>3482</v>
      </c>
      <c r="EYD132" s="28" t="s">
        <v>3520</v>
      </c>
      <c r="EYE132" s="28" t="s">
        <v>3521</v>
      </c>
      <c r="EYF132" s="31">
        <v>1995</v>
      </c>
      <c r="EYG132" s="35"/>
      <c r="EYH132" s="31">
        <v>2019</v>
      </c>
      <c r="EYI132" s="26"/>
      <c r="EYJ132" s="14" t="s">
        <v>3522</v>
      </c>
      <c r="EYK132" s="56" t="s">
        <v>3482</v>
      </c>
      <c r="EYL132" s="28" t="s">
        <v>3520</v>
      </c>
      <c r="EYM132" s="28" t="s">
        <v>3521</v>
      </c>
      <c r="EYN132" s="31">
        <v>1995</v>
      </c>
      <c r="EYO132" s="35"/>
      <c r="EYP132" s="31">
        <v>2019</v>
      </c>
      <c r="EYQ132" s="26"/>
      <c r="EYR132" s="14" t="s">
        <v>3522</v>
      </c>
      <c r="EYS132" s="56" t="s">
        <v>3482</v>
      </c>
      <c r="EYT132" s="28" t="s">
        <v>3520</v>
      </c>
      <c r="EYU132" s="28" t="s">
        <v>3521</v>
      </c>
      <c r="EYV132" s="31">
        <v>1995</v>
      </c>
      <c r="EYW132" s="35"/>
      <c r="EYX132" s="31">
        <v>2019</v>
      </c>
      <c r="EYY132" s="26"/>
      <c r="EYZ132" s="14" t="s">
        <v>3522</v>
      </c>
      <c r="EZA132" s="56" t="s">
        <v>3482</v>
      </c>
      <c r="EZB132" s="28" t="s">
        <v>3520</v>
      </c>
      <c r="EZC132" s="28" t="s">
        <v>3521</v>
      </c>
      <c r="EZD132" s="31">
        <v>1995</v>
      </c>
      <c r="EZE132" s="35"/>
      <c r="EZF132" s="31">
        <v>2019</v>
      </c>
      <c r="EZG132" s="26"/>
      <c r="EZH132" s="14" t="s">
        <v>3522</v>
      </c>
      <c r="EZI132" s="56" t="s">
        <v>3482</v>
      </c>
      <c r="EZJ132" s="28" t="s">
        <v>3520</v>
      </c>
      <c r="EZK132" s="28" t="s">
        <v>3521</v>
      </c>
      <c r="EZL132" s="31">
        <v>1995</v>
      </c>
      <c r="EZM132" s="35"/>
      <c r="EZN132" s="31">
        <v>2019</v>
      </c>
      <c r="EZO132" s="26"/>
      <c r="EZP132" s="14" t="s">
        <v>3522</v>
      </c>
      <c r="EZQ132" s="56" t="s">
        <v>3482</v>
      </c>
      <c r="EZR132" s="28" t="s">
        <v>3520</v>
      </c>
      <c r="EZS132" s="28" t="s">
        <v>3521</v>
      </c>
      <c r="EZT132" s="31">
        <v>1995</v>
      </c>
      <c r="EZU132" s="35"/>
      <c r="EZV132" s="31">
        <v>2019</v>
      </c>
      <c r="EZW132" s="26"/>
      <c r="EZX132" s="14" t="s">
        <v>3522</v>
      </c>
      <c r="EZY132" s="56" t="s">
        <v>3482</v>
      </c>
      <c r="EZZ132" s="28" t="s">
        <v>3520</v>
      </c>
      <c r="FAA132" s="28" t="s">
        <v>3521</v>
      </c>
      <c r="FAB132" s="31">
        <v>1995</v>
      </c>
      <c r="FAC132" s="35"/>
      <c r="FAD132" s="31">
        <v>2019</v>
      </c>
      <c r="FAE132" s="26"/>
      <c r="FAF132" s="14" t="s">
        <v>3522</v>
      </c>
      <c r="FAG132" s="56" t="s">
        <v>3482</v>
      </c>
      <c r="FAH132" s="28" t="s">
        <v>3520</v>
      </c>
      <c r="FAI132" s="28" t="s">
        <v>3521</v>
      </c>
      <c r="FAJ132" s="31">
        <v>1995</v>
      </c>
      <c r="FAK132" s="35"/>
      <c r="FAL132" s="31">
        <v>2019</v>
      </c>
      <c r="FAM132" s="26"/>
      <c r="FAN132" s="14" t="s">
        <v>3522</v>
      </c>
      <c r="FAO132" s="56" t="s">
        <v>3482</v>
      </c>
      <c r="FAP132" s="28" t="s">
        <v>3520</v>
      </c>
      <c r="FAQ132" s="28" t="s">
        <v>3521</v>
      </c>
      <c r="FAR132" s="31">
        <v>1995</v>
      </c>
      <c r="FAS132" s="35"/>
      <c r="FAT132" s="31">
        <v>2019</v>
      </c>
      <c r="FAU132" s="26"/>
      <c r="FAV132" s="14" t="s">
        <v>3522</v>
      </c>
      <c r="FAW132" s="56" t="s">
        <v>3482</v>
      </c>
      <c r="FAX132" s="28" t="s">
        <v>3520</v>
      </c>
      <c r="FAY132" s="28" t="s">
        <v>3521</v>
      </c>
      <c r="FAZ132" s="31">
        <v>1995</v>
      </c>
      <c r="FBA132" s="35"/>
      <c r="FBB132" s="31">
        <v>2019</v>
      </c>
      <c r="FBC132" s="26"/>
      <c r="FBD132" s="14" t="s">
        <v>3522</v>
      </c>
      <c r="FBE132" s="56" t="s">
        <v>3482</v>
      </c>
      <c r="FBF132" s="28" t="s">
        <v>3520</v>
      </c>
      <c r="FBG132" s="28" t="s">
        <v>3521</v>
      </c>
      <c r="FBH132" s="31">
        <v>1995</v>
      </c>
      <c r="FBI132" s="35"/>
      <c r="FBJ132" s="31">
        <v>2019</v>
      </c>
      <c r="FBK132" s="26"/>
      <c r="FBL132" s="14" t="s">
        <v>3522</v>
      </c>
      <c r="FBM132" s="56" t="s">
        <v>3482</v>
      </c>
      <c r="FBN132" s="28" t="s">
        <v>3520</v>
      </c>
      <c r="FBO132" s="28" t="s">
        <v>3521</v>
      </c>
      <c r="FBP132" s="31">
        <v>1995</v>
      </c>
      <c r="FBQ132" s="35"/>
      <c r="FBR132" s="31">
        <v>2019</v>
      </c>
      <c r="FBS132" s="26"/>
      <c r="FBT132" s="14" t="s">
        <v>3522</v>
      </c>
      <c r="FBU132" s="56" t="s">
        <v>3482</v>
      </c>
      <c r="FBV132" s="28" t="s">
        <v>3520</v>
      </c>
      <c r="FBW132" s="28" t="s">
        <v>3521</v>
      </c>
      <c r="FBX132" s="31">
        <v>1995</v>
      </c>
      <c r="FBY132" s="35"/>
      <c r="FBZ132" s="31">
        <v>2019</v>
      </c>
      <c r="FCA132" s="26"/>
      <c r="FCB132" s="14" t="s">
        <v>3522</v>
      </c>
      <c r="FCC132" s="56" t="s">
        <v>3482</v>
      </c>
      <c r="FCD132" s="28" t="s">
        <v>3520</v>
      </c>
      <c r="FCE132" s="28" t="s">
        <v>3521</v>
      </c>
      <c r="FCF132" s="31">
        <v>1995</v>
      </c>
      <c r="FCG132" s="35"/>
      <c r="FCH132" s="31">
        <v>2019</v>
      </c>
      <c r="FCI132" s="26"/>
      <c r="FCJ132" s="14" t="s">
        <v>3522</v>
      </c>
      <c r="FCK132" s="56" t="s">
        <v>3482</v>
      </c>
      <c r="FCL132" s="28" t="s">
        <v>3520</v>
      </c>
      <c r="FCM132" s="28" t="s">
        <v>3521</v>
      </c>
      <c r="FCN132" s="31">
        <v>1995</v>
      </c>
      <c r="FCO132" s="35"/>
      <c r="FCP132" s="31">
        <v>2019</v>
      </c>
      <c r="FCQ132" s="26"/>
      <c r="FCR132" s="14" t="s">
        <v>3522</v>
      </c>
      <c r="FCS132" s="56" t="s">
        <v>3482</v>
      </c>
      <c r="FCT132" s="28" t="s">
        <v>3520</v>
      </c>
      <c r="FCU132" s="28" t="s">
        <v>3521</v>
      </c>
      <c r="FCV132" s="31">
        <v>1995</v>
      </c>
      <c r="FCW132" s="35"/>
      <c r="FCX132" s="31">
        <v>2019</v>
      </c>
      <c r="FCY132" s="26"/>
      <c r="FCZ132" s="14" t="s">
        <v>3522</v>
      </c>
      <c r="FDA132" s="56" t="s">
        <v>3482</v>
      </c>
      <c r="FDB132" s="28" t="s">
        <v>3520</v>
      </c>
      <c r="FDC132" s="28" t="s">
        <v>3521</v>
      </c>
      <c r="FDD132" s="31">
        <v>1995</v>
      </c>
      <c r="FDE132" s="35"/>
      <c r="FDF132" s="31">
        <v>2019</v>
      </c>
      <c r="FDG132" s="26"/>
      <c r="FDH132" s="14" t="s">
        <v>3522</v>
      </c>
      <c r="FDI132" s="56" t="s">
        <v>3482</v>
      </c>
      <c r="FDJ132" s="28" t="s">
        <v>3520</v>
      </c>
      <c r="FDK132" s="28" t="s">
        <v>3521</v>
      </c>
      <c r="FDL132" s="31">
        <v>1995</v>
      </c>
      <c r="FDM132" s="35"/>
      <c r="FDN132" s="31">
        <v>2019</v>
      </c>
      <c r="FDO132" s="26"/>
      <c r="FDP132" s="14" t="s">
        <v>3522</v>
      </c>
      <c r="FDQ132" s="56" t="s">
        <v>3482</v>
      </c>
      <c r="FDR132" s="28" t="s">
        <v>3520</v>
      </c>
      <c r="FDS132" s="28" t="s">
        <v>3521</v>
      </c>
      <c r="FDT132" s="31">
        <v>1995</v>
      </c>
      <c r="FDU132" s="35"/>
      <c r="FDV132" s="31">
        <v>2019</v>
      </c>
      <c r="FDW132" s="26"/>
      <c r="FDX132" s="14" t="s">
        <v>3522</v>
      </c>
      <c r="FDY132" s="56" t="s">
        <v>3482</v>
      </c>
      <c r="FDZ132" s="28" t="s">
        <v>3520</v>
      </c>
      <c r="FEA132" s="28" t="s">
        <v>3521</v>
      </c>
      <c r="FEB132" s="31">
        <v>1995</v>
      </c>
      <c r="FEC132" s="35"/>
      <c r="FED132" s="31">
        <v>2019</v>
      </c>
      <c r="FEE132" s="26"/>
      <c r="FEF132" s="14" t="s">
        <v>3522</v>
      </c>
      <c r="FEG132" s="56" t="s">
        <v>3482</v>
      </c>
      <c r="FEH132" s="28" t="s">
        <v>3520</v>
      </c>
      <c r="FEI132" s="28" t="s">
        <v>3521</v>
      </c>
      <c r="FEJ132" s="31">
        <v>1995</v>
      </c>
      <c r="FEK132" s="35"/>
      <c r="FEL132" s="31">
        <v>2019</v>
      </c>
      <c r="FEM132" s="26"/>
      <c r="FEN132" s="14" t="s">
        <v>3522</v>
      </c>
      <c r="FEO132" s="56" t="s">
        <v>3482</v>
      </c>
      <c r="FEP132" s="28" t="s">
        <v>3520</v>
      </c>
      <c r="FEQ132" s="28" t="s">
        <v>3521</v>
      </c>
      <c r="FER132" s="31">
        <v>1995</v>
      </c>
      <c r="FES132" s="35"/>
      <c r="FET132" s="31">
        <v>2019</v>
      </c>
      <c r="FEU132" s="26"/>
      <c r="FEV132" s="14" t="s">
        <v>3522</v>
      </c>
      <c r="FEW132" s="56" t="s">
        <v>3482</v>
      </c>
      <c r="FEX132" s="28" t="s">
        <v>3520</v>
      </c>
      <c r="FEY132" s="28" t="s">
        <v>3521</v>
      </c>
      <c r="FEZ132" s="31">
        <v>1995</v>
      </c>
      <c r="FFA132" s="35"/>
      <c r="FFB132" s="31">
        <v>2019</v>
      </c>
      <c r="FFC132" s="26"/>
      <c r="FFD132" s="14" t="s">
        <v>3522</v>
      </c>
      <c r="FFE132" s="56" t="s">
        <v>3482</v>
      </c>
      <c r="FFF132" s="28" t="s">
        <v>3520</v>
      </c>
      <c r="FFG132" s="28" t="s">
        <v>3521</v>
      </c>
      <c r="FFH132" s="31">
        <v>1995</v>
      </c>
      <c r="FFI132" s="35"/>
      <c r="FFJ132" s="31">
        <v>2019</v>
      </c>
      <c r="FFK132" s="26"/>
      <c r="FFL132" s="14" t="s">
        <v>3522</v>
      </c>
      <c r="FFM132" s="56" t="s">
        <v>3482</v>
      </c>
      <c r="FFN132" s="28" t="s">
        <v>3520</v>
      </c>
      <c r="FFO132" s="28" t="s">
        <v>3521</v>
      </c>
      <c r="FFP132" s="31">
        <v>1995</v>
      </c>
      <c r="FFQ132" s="35"/>
      <c r="FFR132" s="31">
        <v>2019</v>
      </c>
      <c r="FFS132" s="26"/>
      <c r="FFT132" s="14" t="s">
        <v>3522</v>
      </c>
      <c r="FFU132" s="56" t="s">
        <v>3482</v>
      </c>
      <c r="FFV132" s="28" t="s">
        <v>3520</v>
      </c>
      <c r="FFW132" s="28" t="s">
        <v>3521</v>
      </c>
      <c r="FFX132" s="31">
        <v>1995</v>
      </c>
      <c r="FFY132" s="35"/>
      <c r="FFZ132" s="31">
        <v>2019</v>
      </c>
      <c r="FGA132" s="26"/>
      <c r="FGB132" s="14" t="s">
        <v>3522</v>
      </c>
      <c r="FGC132" s="56" t="s">
        <v>3482</v>
      </c>
      <c r="FGD132" s="28" t="s">
        <v>3520</v>
      </c>
      <c r="FGE132" s="28" t="s">
        <v>3521</v>
      </c>
      <c r="FGF132" s="31">
        <v>1995</v>
      </c>
      <c r="FGG132" s="35"/>
      <c r="FGH132" s="31">
        <v>2019</v>
      </c>
      <c r="FGI132" s="26"/>
      <c r="FGJ132" s="14" t="s">
        <v>3522</v>
      </c>
      <c r="FGK132" s="56" t="s">
        <v>3482</v>
      </c>
      <c r="FGL132" s="28" t="s">
        <v>3520</v>
      </c>
      <c r="FGM132" s="28" t="s">
        <v>3521</v>
      </c>
      <c r="FGN132" s="31">
        <v>1995</v>
      </c>
      <c r="FGO132" s="35"/>
      <c r="FGP132" s="31">
        <v>2019</v>
      </c>
      <c r="FGQ132" s="26"/>
      <c r="FGR132" s="14" t="s">
        <v>3522</v>
      </c>
      <c r="FGS132" s="56" t="s">
        <v>3482</v>
      </c>
      <c r="FGT132" s="28" t="s">
        <v>3520</v>
      </c>
      <c r="FGU132" s="28" t="s">
        <v>3521</v>
      </c>
      <c r="FGV132" s="31">
        <v>1995</v>
      </c>
      <c r="FGW132" s="35"/>
      <c r="FGX132" s="31">
        <v>2019</v>
      </c>
      <c r="FGY132" s="26"/>
      <c r="FGZ132" s="14" t="s">
        <v>3522</v>
      </c>
      <c r="FHA132" s="56" t="s">
        <v>3482</v>
      </c>
      <c r="FHB132" s="28" t="s">
        <v>3520</v>
      </c>
      <c r="FHC132" s="28" t="s">
        <v>3521</v>
      </c>
      <c r="FHD132" s="31">
        <v>1995</v>
      </c>
      <c r="FHE132" s="35"/>
      <c r="FHF132" s="31">
        <v>2019</v>
      </c>
      <c r="FHG132" s="26"/>
      <c r="FHH132" s="14" t="s">
        <v>3522</v>
      </c>
      <c r="FHI132" s="56" t="s">
        <v>3482</v>
      </c>
      <c r="FHJ132" s="28" t="s">
        <v>3520</v>
      </c>
      <c r="FHK132" s="28" t="s">
        <v>3521</v>
      </c>
      <c r="FHL132" s="31">
        <v>1995</v>
      </c>
      <c r="FHM132" s="35"/>
      <c r="FHN132" s="31">
        <v>2019</v>
      </c>
      <c r="FHO132" s="26"/>
      <c r="FHP132" s="14" t="s">
        <v>3522</v>
      </c>
      <c r="FHQ132" s="56" t="s">
        <v>3482</v>
      </c>
      <c r="FHR132" s="28" t="s">
        <v>3520</v>
      </c>
      <c r="FHS132" s="28" t="s">
        <v>3521</v>
      </c>
      <c r="FHT132" s="31">
        <v>1995</v>
      </c>
      <c r="FHU132" s="35"/>
      <c r="FHV132" s="31">
        <v>2019</v>
      </c>
      <c r="FHW132" s="26"/>
      <c r="FHX132" s="14" t="s">
        <v>3522</v>
      </c>
      <c r="FHY132" s="56" t="s">
        <v>3482</v>
      </c>
      <c r="FHZ132" s="28" t="s">
        <v>3520</v>
      </c>
      <c r="FIA132" s="28" t="s">
        <v>3521</v>
      </c>
      <c r="FIB132" s="31">
        <v>1995</v>
      </c>
      <c r="FIC132" s="35"/>
      <c r="FID132" s="31">
        <v>2019</v>
      </c>
      <c r="FIE132" s="26"/>
      <c r="FIF132" s="14" t="s">
        <v>3522</v>
      </c>
      <c r="FIG132" s="56" t="s">
        <v>3482</v>
      </c>
      <c r="FIH132" s="28" t="s">
        <v>3520</v>
      </c>
      <c r="FII132" s="28" t="s">
        <v>3521</v>
      </c>
      <c r="FIJ132" s="31">
        <v>1995</v>
      </c>
      <c r="FIK132" s="35"/>
      <c r="FIL132" s="31">
        <v>2019</v>
      </c>
      <c r="FIM132" s="26"/>
      <c r="FIN132" s="14" t="s">
        <v>3522</v>
      </c>
      <c r="FIO132" s="56" t="s">
        <v>3482</v>
      </c>
      <c r="FIP132" s="28" t="s">
        <v>3520</v>
      </c>
      <c r="FIQ132" s="28" t="s">
        <v>3521</v>
      </c>
      <c r="FIR132" s="31">
        <v>1995</v>
      </c>
      <c r="FIS132" s="35"/>
      <c r="FIT132" s="31">
        <v>2019</v>
      </c>
      <c r="FIU132" s="26"/>
      <c r="FIV132" s="14" t="s">
        <v>3522</v>
      </c>
      <c r="FIW132" s="56" t="s">
        <v>3482</v>
      </c>
      <c r="FIX132" s="28" t="s">
        <v>3520</v>
      </c>
      <c r="FIY132" s="28" t="s">
        <v>3521</v>
      </c>
      <c r="FIZ132" s="31">
        <v>1995</v>
      </c>
      <c r="FJA132" s="35"/>
      <c r="FJB132" s="31">
        <v>2019</v>
      </c>
      <c r="FJC132" s="26"/>
      <c r="FJD132" s="14" t="s">
        <v>3522</v>
      </c>
      <c r="FJE132" s="56" t="s">
        <v>3482</v>
      </c>
      <c r="FJF132" s="28" t="s">
        <v>3520</v>
      </c>
      <c r="FJG132" s="28" t="s">
        <v>3521</v>
      </c>
      <c r="FJH132" s="31">
        <v>1995</v>
      </c>
      <c r="FJI132" s="35"/>
      <c r="FJJ132" s="31">
        <v>2019</v>
      </c>
      <c r="FJK132" s="26"/>
      <c r="FJL132" s="14" t="s">
        <v>3522</v>
      </c>
      <c r="FJM132" s="56" t="s">
        <v>3482</v>
      </c>
      <c r="FJN132" s="28" t="s">
        <v>3520</v>
      </c>
      <c r="FJO132" s="28" t="s">
        <v>3521</v>
      </c>
      <c r="FJP132" s="31">
        <v>1995</v>
      </c>
      <c r="FJQ132" s="35"/>
      <c r="FJR132" s="31">
        <v>2019</v>
      </c>
      <c r="FJS132" s="26"/>
      <c r="FJT132" s="14" t="s">
        <v>3522</v>
      </c>
      <c r="FJU132" s="56" t="s">
        <v>3482</v>
      </c>
      <c r="FJV132" s="28" t="s">
        <v>3520</v>
      </c>
      <c r="FJW132" s="28" t="s">
        <v>3521</v>
      </c>
      <c r="FJX132" s="31">
        <v>1995</v>
      </c>
      <c r="FJY132" s="35"/>
      <c r="FJZ132" s="31">
        <v>2019</v>
      </c>
      <c r="FKA132" s="26"/>
      <c r="FKB132" s="14" t="s">
        <v>3522</v>
      </c>
      <c r="FKC132" s="56" t="s">
        <v>3482</v>
      </c>
      <c r="FKD132" s="28" t="s">
        <v>3520</v>
      </c>
      <c r="FKE132" s="28" t="s">
        <v>3521</v>
      </c>
      <c r="FKF132" s="31">
        <v>1995</v>
      </c>
      <c r="FKG132" s="35"/>
      <c r="FKH132" s="31">
        <v>2019</v>
      </c>
      <c r="FKI132" s="26"/>
      <c r="FKJ132" s="14" t="s">
        <v>3522</v>
      </c>
      <c r="FKK132" s="56" t="s">
        <v>3482</v>
      </c>
      <c r="FKL132" s="28" t="s">
        <v>3520</v>
      </c>
      <c r="FKM132" s="28" t="s">
        <v>3521</v>
      </c>
      <c r="FKN132" s="31">
        <v>1995</v>
      </c>
      <c r="FKO132" s="35"/>
      <c r="FKP132" s="31">
        <v>2019</v>
      </c>
      <c r="FKQ132" s="26"/>
      <c r="FKR132" s="14" t="s">
        <v>3522</v>
      </c>
      <c r="FKS132" s="56" t="s">
        <v>3482</v>
      </c>
      <c r="FKT132" s="28" t="s">
        <v>3520</v>
      </c>
      <c r="FKU132" s="28" t="s">
        <v>3521</v>
      </c>
      <c r="FKV132" s="31">
        <v>1995</v>
      </c>
      <c r="FKW132" s="35"/>
      <c r="FKX132" s="31">
        <v>2019</v>
      </c>
      <c r="FKY132" s="26"/>
      <c r="FKZ132" s="14" t="s">
        <v>3522</v>
      </c>
      <c r="FLA132" s="56" t="s">
        <v>3482</v>
      </c>
      <c r="FLB132" s="28" t="s">
        <v>3520</v>
      </c>
      <c r="FLC132" s="28" t="s">
        <v>3521</v>
      </c>
      <c r="FLD132" s="31">
        <v>1995</v>
      </c>
      <c r="FLE132" s="35"/>
      <c r="FLF132" s="31">
        <v>2019</v>
      </c>
      <c r="FLG132" s="26"/>
      <c r="FLH132" s="14" t="s">
        <v>3522</v>
      </c>
      <c r="FLI132" s="56" t="s">
        <v>3482</v>
      </c>
      <c r="FLJ132" s="28" t="s">
        <v>3520</v>
      </c>
      <c r="FLK132" s="28" t="s">
        <v>3521</v>
      </c>
      <c r="FLL132" s="31">
        <v>1995</v>
      </c>
      <c r="FLM132" s="35"/>
      <c r="FLN132" s="31">
        <v>2019</v>
      </c>
      <c r="FLO132" s="26"/>
      <c r="FLP132" s="14" t="s">
        <v>3522</v>
      </c>
      <c r="FLQ132" s="56" t="s">
        <v>3482</v>
      </c>
      <c r="FLR132" s="28" t="s">
        <v>3520</v>
      </c>
      <c r="FLS132" s="28" t="s">
        <v>3521</v>
      </c>
      <c r="FLT132" s="31">
        <v>1995</v>
      </c>
      <c r="FLU132" s="35"/>
      <c r="FLV132" s="31">
        <v>2019</v>
      </c>
      <c r="FLW132" s="26"/>
      <c r="FLX132" s="14" t="s">
        <v>3522</v>
      </c>
      <c r="FLY132" s="56" t="s">
        <v>3482</v>
      </c>
      <c r="FLZ132" s="28" t="s">
        <v>3520</v>
      </c>
      <c r="FMA132" s="28" t="s">
        <v>3521</v>
      </c>
      <c r="FMB132" s="31">
        <v>1995</v>
      </c>
      <c r="FMC132" s="35"/>
      <c r="FMD132" s="31">
        <v>2019</v>
      </c>
      <c r="FME132" s="26"/>
      <c r="FMF132" s="14" t="s">
        <v>3522</v>
      </c>
      <c r="FMG132" s="56" t="s">
        <v>3482</v>
      </c>
      <c r="FMH132" s="28" t="s">
        <v>3520</v>
      </c>
      <c r="FMI132" s="28" t="s">
        <v>3521</v>
      </c>
      <c r="FMJ132" s="31">
        <v>1995</v>
      </c>
      <c r="FMK132" s="35"/>
      <c r="FML132" s="31">
        <v>2019</v>
      </c>
      <c r="FMM132" s="26"/>
      <c r="FMN132" s="14" t="s">
        <v>3522</v>
      </c>
      <c r="FMO132" s="56" t="s">
        <v>3482</v>
      </c>
      <c r="FMP132" s="28" t="s">
        <v>3520</v>
      </c>
      <c r="FMQ132" s="28" t="s">
        <v>3521</v>
      </c>
      <c r="FMR132" s="31">
        <v>1995</v>
      </c>
      <c r="FMS132" s="35"/>
      <c r="FMT132" s="31">
        <v>2019</v>
      </c>
      <c r="FMU132" s="26"/>
      <c r="FMV132" s="14" t="s">
        <v>3522</v>
      </c>
      <c r="FMW132" s="56" t="s">
        <v>3482</v>
      </c>
      <c r="FMX132" s="28" t="s">
        <v>3520</v>
      </c>
      <c r="FMY132" s="28" t="s">
        <v>3521</v>
      </c>
      <c r="FMZ132" s="31">
        <v>1995</v>
      </c>
      <c r="FNA132" s="35"/>
      <c r="FNB132" s="31">
        <v>2019</v>
      </c>
      <c r="FNC132" s="26"/>
      <c r="FND132" s="14" t="s">
        <v>3522</v>
      </c>
      <c r="FNE132" s="56" t="s">
        <v>3482</v>
      </c>
      <c r="FNF132" s="28" t="s">
        <v>3520</v>
      </c>
      <c r="FNG132" s="28" t="s">
        <v>3521</v>
      </c>
      <c r="FNH132" s="31">
        <v>1995</v>
      </c>
      <c r="FNI132" s="35"/>
      <c r="FNJ132" s="31">
        <v>2019</v>
      </c>
      <c r="FNK132" s="26"/>
      <c r="FNL132" s="14" t="s">
        <v>3522</v>
      </c>
      <c r="FNM132" s="56" t="s">
        <v>3482</v>
      </c>
      <c r="FNN132" s="28" t="s">
        <v>3520</v>
      </c>
      <c r="FNO132" s="28" t="s">
        <v>3521</v>
      </c>
      <c r="FNP132" s="31">
        <v>1995</v>
      </c>
      <c r="FNQ132" s="35"/>
      <c r="FNR132" s="31">
        <v>2019</v>
      </c>
      <c r="FNS132" s="26"/>
      <c r="FNT132" s="14" t="s">
        <v>3522</v>
      </c>
      <c r="FNU132" s="56" t="s">
        <v>3482</v>
      </c>
      <c r="FNV132" s="28" t="s">
        <v>3520</v>
      </c>
      <c r="FNW132" s="28" t="s">
        <v>3521</v>
      </c>
      <c r="FNX132" s="31">
        <v>1995</v>
      </c>
      <c r="FNY132" s="35"/>
      <c r="FNZ132" s="31">
        <v>2019</v>
      </c>
      <c r="FOA132" s="26"/>
      <c r="FOB132" s="14" t="s">
        <v>3522</v>
      </c>
      <c r="FOC132" s="56" t="s">
        <v>3482</v>
      </c>
      <c r="FOD132" s="28" t="s">
        <v>3520</v>
      </c>
      <c r="FOE132" s="28" t="s">
        <v>3521</v>
      </c>
      <c r="FOF132" s="31">
        <v>1995</v>
      </c>
      <c r="FOG132" s="35"/>
      <c r="FOH132" s="31">
        <v>2019</v>
      </c>
      <c r="FOI132" s="26"/>
      <c r="FOJ132" s="14" t="s">
        <v>3522</v>
      </c>
      <c r="FOK132" s="56" t="s">
        <v>3482</v>
      </c>
      <c r="FOL132" s="28" t="s">
        <v>3520</v>
      </c>
      <c r="FOM132" s="28" t="s">
        <v>3521</v>
      </c>
      <c r="FON132" s="31">
        <v>1995</v>
      </c>
      <c r="FOO132" s="35"/>
      <c r="FOP132" s="31">
        <v>2019</v>
      </c>
      <c r="FOQ132" s="26"/>
      <c r="FOR132" s="14" t="s">
        <v>3522</v>
      </c>
      <c r="FOS132" s="56" t="s">
        <v>3482</v>
      </c>
      <c r="FOT132" s="28" t="s">
        <v>3520</v>
      </c>
      <c r="FOU132" s="28" t="s">
        <v>3521</v>
      </c>
      <c r="FOV132" s="31">
        <v>1995</v>
      </c>
      <c r="FOW132" s="35"/>
      <c r="FOX132" s="31">
        <v>2019</v>
      </c>
      <c r="FOY132" s="26"/>
      <c r="FOZ132" s="14" t="s">
        <v>3522</v>
      </c>
      <c r="FPA132" s="56" t="s">
        <v>3482</v>
      </c>
      <c r="FPB132" s="28" t="s">
        <v>3520</v>
      </c>
      <c r="FPC132" s="28" t="s">
        <v>3521</v>
      </c>
      <c r="FPD132" s="31">
        <v>1995</v>
      </c>
      <c r="FPE132" s="35"/>
      <c r="FPF132" s="31">
        <v>2019</v>
      </c>
      <c r="FPG132" s="26"/>
      <c r="FPH132" s="14" t="s">
        <v>3522</v>
      </c>
      <c r="FPI132" s="56" t="s">
        <v>3482</v>
      </c>
      <c r="FPJ132" s="28" t="s">
        <v>3520</v>
      </c>
      <c r="FPK132" s="28" t="s">
        <v>3521</v>
      </c>
      <c r="FPL132" s="31">
        <v>1995</v>
      </c>
      <c r="FPM132" s="35"/>
      <c r="FPN132" s="31">
        <v>2019</v>
      </c>
      <c r="FPO132" s="26"/>
      <c r="FPP132" s="14" t="s">
        <v>3522</v>
      </c>
      <c r="FPQ132" s="56" t="s">
        <v>3482</v>
      </c>
      <c r="FPR132" s="28" t="s">
        <v>3520</v>
      </c>
      <c r="FPS132" s="28" t="s">
        <v>3521</v>
      </c>
      <c r="FPT132" s="31">
        <v>1995</v>
      </c>
      <c r="FPU132" s="35"/>
      <c r="FPV132" s="31">
        <v>2019</v>
      </c>
      <c r="FPW132" s="26"/>
      <c r="FPX132" s="14" t="s">
        <v>3522</v>
      </c>
      <c r="FPY132" s="56" t="s">
        <v>3482</v>
      </c>
      <c r="FPZ132" s="28" t="s">
        <v>3520</v>
      </c>
      <c r="FQA132" s="28" t="s">
        <v>3521</v>
      </c>
      <c r="FQB132" s="31">
        <v>1995</v>
      </c>
      <c r="FQC132" s="35"/>
      <c r="FQD132" s="31">
        <v>2019</v>
      </c>
      <c r="FQE132" s="26"/>
      <c r="FQF132" s="14" t="s">
        <v>3522</v>
      </c>
      <c r="FQG132" s="56" t="s">
        <v>3482</v>
      </c>
      <c r="FQH132" s="28" t="s">
        <v>3520</v>
      </c>
      <c r="FQI132" s="28" t="s">
        <v>3521</v>
      </c>
      <c r="FQJ132" s="31">
        <v>1995</v>
      </c>
      <c r="FQK132" s="35"/>
      <c r="FQL132" s="31">
        <v>2019</v>
      </c>
      <c r="FQM132" s="26"/>
      <c r="FQN132" s="14" t="s">
        <v>3522</v>
      </c>
      <c r="FQO132" s="56" t="s">
        <v>3482</v>
      </c>
      <c r="FQP132" s="28" t="s">
        <v>3520</v>
      </c>
      <c r="FQQ132" s="28" t="s">
        <v>3521</v>
      </c>
      <c r="FQR132" s="31">
        <v>1995</v>
      </c>
      <c r="FQS132" s="35"/>
      <c r="FQT132" s="31">
        <v>2019</v>
      </c>
      <c r="FQU132" s="26"/>
      <c r="FQV132" s="14" t="s">
        <v>3522</v>
      </c>
      <c r="FQW132" s="56" t="s">
        <v>3482</v>
      </c>
      <c r="FQX132" s="28" t="s">
        <v>3520</v>
      </c>
      <c r="FQY132" s="28" t="s">
        <v>3521</v>
      </c>
      <c r="FQZ132" s="31">
        <v>1995</v>
      </c>
      <c r="FRA132" s="35"/>
      <c r="FRB132" s="31">
        <v>2019</v>
      </c>
      <c r="FRC132" s="26"/>
      <c r="FRD132" s="14" t="s">
        <v>3522</v>
      </c>
      <c r="FRE132" s="56" t="s">
        <v>3482</v>
      </c>
      <c r="FRF132" s="28" t="s">
        <v>3520</v>
      </c>
      <c r="FRG132" s="28" t="s">
        <v>3521</v>
      </c>
      <c r="FRH132" s="31">
        <v>1995</v>
      </c>
      <c r="FRI132" s="35"/>
      <c r="FRJ132" s="31">
        <v>2019</v>
      </c>
      <c r="FRK132" s="26"/>
      <c r="FRL132" s="14" t="s">
        <v>3522</v>
      </c>
      <c r="FRM132" s="56" t="s">
        <v>3482</v>
      </c>
      <c r="FRN132" s="28" t="s">
        <v>3520</v>
      </c>
      <c r="FRO132" s="28" t="s">
        <v>3521</v>
      </c>
      <c r="FRP132" s="31">
        <v>1995</v>
      </c>
      <c r="FRQ132" s="35"/>
      <c r="FRR132" s="31">
        <v>2019</v>
      </c>
      <c r="FRS132" s="26"/>
      <c r="FRT132" s="14" t="s">
        <v>3522</v>
      </c>
      <c r="FRU132" s="56" t="s">
        <v>3482</v>
      </c>
      <c r="FRV132" s="28" t="s">
        <v>3520</v>
      </c>
      <c r="FRW132" s="28" t="s">
        <v>3521</v>
      </c>
      <c r="FRX132" s="31">
        <v>1995</v>
      </c>
      <c r="FRY132" s="35"/>
      <c r="FRZ132" s="31">
        <v>2019</v>
      </c>
      <c r="FSA132" s="26"/>
      <c r="FSB132" s="14" t="s">
        <v>3522</v>
      </c>
      <c r="FSC132" s="56" t="s">
        <v>3482</v>
      </c>
      <c r="FSD132" s="28" t="s">
        <v>3520</v>
      </c>
      <c r="FSE132" s="28" t="s">
        <v>3521</v>
      </c>
      <c r="FSF132" s="31">
        <v>1995</v>
      </c>
      <c r="FSG132" s="35"/>
      <c r="FSH132" s="31">
        <v>2019</v>
      </c>
      <c r="FSI132" s="26"/>
      <c r="FSJ132" s="14" t="s">
        <v>3522</v>
      </c>
      <c r="FSK132" s="56" t="s">
        <v>3482</v>
      </c>
      <c r="FSL132" s="28" t="s">
        <v>3520</v>
      </c>
      <c r="FSM132" s="28" t="s">
        <v>3521</v>
      </c>
      <c r="FSN132" s="31">
        <v>1995</v>
      </c>
      <c r="FSO132" s="35"/>
      <c r="FSP132" s="31">
        <v>2019</v>
      </c>
      <c r="FSQ132" s="26"/>
      <c r="FSR132" s="14" t="s">
        <v>3522</v>
      </c>
      <c r="FSS132" s="56" t="s">
        <v>3482</v>
      </c>
      <c r="FST132" s="28" t="s">
        <v>3520</v>
      </c>
      <c r="FSU132" s="28" t="s">
        <v>3521</v>
      </c>
      <c r="FSV132" s="31">
        <v>1995</v>
      </c>
      <c r="FSW132" s="35"/>
      <c r="FSX132" s="31">
        <v>2019</v>
      </c>
      <c r="FSY132" s="26"/>
      <c r="FSZ132" s="14" t="s">
        <v>3522</v>
      </c>
      <c r="FTA132" s="56" t="s">
        <v>3482</v>
      </c>
      <c r="FTB132" s="28" t="s">
        <v>3520</v>
      </c>
      <c r="FTC132" s="28" t="s">
        <v>3521</v>
      </c>
      <c r="FTD132" s="31">
        <v>1995</v>
      </c>
      <c r="FTE132" s="35"/>
      <c r="FTF132" s="31">
        <v>2019</v>
      </c>
      <c r="FTG132" s="26"/>
      <c r="FTH132" s="14" t="s">
        <v>3522</v>
      </c>
      <c r="FTI132" s="56" t="s">
        <v>3482</v>
      </c>
      <c r="FTJ132" s="28" t="s">
        <v>3520</v>
      </c>
      <c r="FTK132" s="28" t="s">
        <v>3521</v>
      </c>
      <c r="FTL132" s="31">
        <v>1995</v>
      </c>
      <c r="FTM132" s="35"/>
      <c r="FTN132" s="31">
        <v>2019</v>
      </c>
      <c r="FTO132" s="26"/>
      <c r="FTP132" s="14" t="s">
        <v>3522</v>
      </c>
      <c r="FTQ132" s="56" t="s">
        <v>3482</v>
      </c>
      <c r="FTR132" s="28" t="s">
        <v>3520</v>
      </c>
      <c r="FTS132" s="28" t="s">
        <v>3521</v>
      </c>
      <c r="FTT132" s="31">
        <v>1995</v>
      </c>
      <c r="FTU132" s="35"/>
      <c r="FTV132" s="31">
        <v>2019</v>
      </c>
      <c r="FTW132" s="26"/>
      <c r="FTX132" s="14" t="s">
        <v>3522</v>
      </c>
      <c r="FTY132" s="56" t="s">
        <v>3482</v>
      </c>
      <c r="FTZ132" s="28" t="s">
        <v>3520</v>
      </c>
      <c r="FUA132" s="28" t="s">
        <v>3521</v>
      </c>
      <c r="FUB132" s="31">
        <v>1995</v>
      </c>
      <c r="FUC132" s="35"/>
      <c r="FUD132" s="31">
        <v>2019</v>
      </c>
      <c r="FUE132" s="26"/>
      <c r="FUF132" s="14" t="s">
        <v>3522</v>
      </c>
      <c r="FUG132" s="56" t="s">
        <v>3482</v>
      </c>
      <c r="FUH132" s="28" t="s">
        <v>3520</v>
      </c>
      <c r="FUI132" s="28" t="s">
        <v>3521</v>
      </c>
      <c r="FUJ132" s="31">
        <v>1995</v>
      </c>
      <c r="FUK132" s="35"/>
      <c r="FUL132" s="31">
        <v>2019</v>
      </c>
      <c r="FUM132" s="26"/>
      <c r="FUN132" s="14" t="s">
        <v>3522</v>
      </c>
      <c r="FUO132" s="56" t="s">
        <v>3482</v>
      </c>
      <c r="FUP132" s="28" t="s">
        <v>3520</v>
      </c>
      <c r="FUQ132" s="28" t="s">
        <v>3521</v>
      </c>
      <c r="FUR132" s="31">
        <v>1995</v>
      </c>
      <c r="FUS132" s="35"/>
      <c r="FUT132" s="31">
        <v>2019</v>
      </c>
      <c r="FUU132" s="26"/>
      <c r="FUV132" s="14" t="s">
        <v>3522</v>
      </c>
      <c r="FUW132" s="56" t="s">
        <v>3482</v>
      </c>
      <c r="FUX132" s="28" t="s">
        <v>3520</v>
      </c>
      <c r="FUY132" s="28" t="s">
        <v>3521</v>
      </c>
      <c r="FUZ132" s="31">
        <v>1995</v>
      </c>
      <c r="FVA132" s="35"/>
      <c r="FVB132" s="31">
        <v>2019</v>
      </c>
      <c r="FVC132" s="26"/>
      <c r="FVD132" s="14" t="s">
        <v>3522</v>
      </c>
      <c r="FVE132" s="56" t="s">
        <v>3482</v>
      </c>
      <c r="FVF132" s="28" t="s">
        <v>3520</v>
      </c>
      <c r="FVG132" s="28" t="s">
        <v>3521</v>
      </c>
      <c r="FVH132" s="31">
        <v>1995</v>
      </c>
      <c r="FVI132" s="35"/>
      <c r="FVJ132" s="31">
        <v>2019</v>
      </c>
      <c r="FVK132" s="26"/>
      <c r="FVL132" s="14" t="s">
        <v>3522</v>
      </c>
      <c r="FVM132" s="56" t="s">
        <v>3482</v>
      </c>
      <c r="FVN132" s="28" t="s">
        <v>3520</v>
      </c>
      <c r="FVO132" s="28" t="s">
        <v>3521</v>
      </c>
      <c r="FVP132" s="31">
        <v>1995</v>
      </c>
      <c r="FVQ132" s="35"/>
      <c r="FVR132" s="31">
        <v>2019</v>
      </c>
      <c r="FVS132" s="26"/>
      <c r="FVT132" s="14" t="s">
        <v>3522</v>
      </c>
      <c r="FVU132" s="56" t="s">
        <v>3482</v>
      </c>
      <c r="FVV132" s="28" t="s">
        <v>3520</v>
      </c>
      <c r="FVW132" s="28" t="s">
        <v>3521</v>
      </c>
      <c r="FVX132" s="31">
        <v>1995</v>
      </c>
      <c r="FVY132" s="35"/>
      <c r="FVZ132" s="31">
        <v>2019</v>
      </c>
      <c r="FWA132" s="26"/>
      <c r="FWB132" s="14" t="s">
        <v>3522</v>
      </c>
      <c r="FWC132" s="56" t="s">
        <v>3482</v>
      </c>
      <c r="FWD132" s="28" t="s">
        <v>3520</v>
      </c>
      <c r="FWE132" s="28" t="s">
        <v>3521</v>
      </c>
      <c r="FWF132" s="31">
        <v>1995</v>
      </c>
      <c r="FWG132" s="35"/>
      <c r="FWH132" s="31">
        <v>2019</v>
      </c>
      <c r="FWI132" s="26"/>
      <c r="FWJ132" s="14" t="s">
        <v>3522</v>
      </c>
      <c r="FWK132" s="56" t="s">
        <v>3482</v>
      </c>
      <c r="FWL132" s="28" t="s">
        <v>3520</v>
      </c>
      <c r="FWM132" s="28" t="s">
        <v>3521</v>
      </c>
      <c r="FWN132" s="31">
        <v>1995</v>
      </c>
      <c r="FWO132" s="35"/>
      <c r="FWP132" s="31">
        <v>2019</v>
      </c>
      <c r="FWQ132" s="26"/>
      <c r="FWR132" s="14" t="s">
        <v>3522</v>
      </c>
      <c r="FWS132" s="56" t="s">
        <v>3482</v>
      </c>
      <c r="FWT132" s="28" t="s">
        <v>3520</v>
      </c>
      <c r="FWU132" s="28" t="s">
        <v>3521</v>
      </c>
      <c r="FWV132" s="31">
        <v>1995</v>
      </c>
      <c r="FWW132" s="35"/>
      <c r="FWX132" s="31">
        <v>2019</v>
      </c>
      <c r="FWY132" s="26"/>
      <c r="FWZ132" s="14" t="s">
        <v>3522</v>
      </c>
      <c r="FXA132" s="56" t="s">
        <v>3482</v>
      </c>
      <c r="FXB132" s="28" t="s">
        <v>3520</v>
      </c>
      <c r="FXC132" s="28" t="s">
        <v>3521</v>
      </c>
      <c r="FXD132" s="31">
        <v>1995</v>
      </c>
      <c r="FXE132" s="35"/>
      <c r="FXF132" s="31">
        <v>2019</v>
      </c>
      <c r="FXG132" s="26"/>
      <c r="FXH132" s="14" t="s">
        <v>3522</v>
      </c>
      <c r="FXI132" s="56" t="s">
        <v>3482</v>
      </c>
      <c r="FXJ132" s="28" t="s">
        <v>3520</v>
      </c>
      <c r="FXK132" s="28" t="s">
        <v>3521</v>
      </c>
      <c r="FXL132" s="31">
        <v>1995</v>
      </c>
      <c r="FXM132" s="35"/>
      <c r="FXN132" s="31">
        <v>2019</v>
      </c>
      <c r="FXO132" s="26"/>
      <c r="FXP132" s="14" t="s">
        <v>3522</v>
      </c>
      <c r="FXQ132" s="56" t="s">
        <v>3482</v>
      </c>
      <c r="FXR132" s="28" t="s">
        <v>3520</v>
      </c>
      <c r="FXS132" s="28" t="s">
        <v>3521</v>
      </c>
      <c r="FXT132" s="31">
        <v>1995</v>
      </c>
      <c r="FXU132" s="35"/>
      <c r="FXV132" s="31">
        <v>2019</v>
      </c>
      <c r="FXW132" s="26"/>
      <c r="FXX132" s="14" t="s">
        <v>3522</v>
      </c>
      <c r="FXY132" s="56" t="s">
        <v>3482</v>
      </c>
      <c r="FXZ132" s="28" t="s">
        <v>3520</v>
      </c>
      <c r="FYA132" s="28" t="s">
        <v>3521</v>
      </c>
      <c r="FYB132" s="31">
        <v>1995</v>
      </c>
      <c r="FYC132" s="35"/>
      <c r="FYD132" s="31">
        <v>2019</v>
      </c>
      <c r="FYE132" s="26"/>
      <c r="FYF132" s="14" t="s">
        <v>3522</v>
      </c>
      <c r="FYG132" s="56" t="s">
        <v>3482</v>
      </c>
      <c r="FYH132" s="28" t="s">
        <v>3520</v>
      </c>
      <c r="FYI132" s="28" t="s">
        <v>3521</v>
      </c>
      <c r="FYJ132" s="31">
        <v>1995</v>
      </c>
      <c r="FYK132" s="35"/>
      <c r="FYL132" s="31">
        <v>2019</v>
      </c>
      <c r="FYM132" s="26"/>
      <c r="FYN132" s="14" t="s">
        <v>3522</v>
      </c>
      <c r="FYO132" s="56" t="s">
        <v>3482</v>
      </c>
      <c r="FYP132" s="28" t="s">
        <v>3520</v>
      </c>
      <c r="FYQ132" s="28" t="s">
        <v>3521</v>
      </c>
      <c r="FYR132" s="31">
        <v>1995</v>
      </c>
      <c r="FYS132" s="35"/>
      <c r="FYT132" s="31">
        <v>2019</v>
      </c>
      <c r="FYU132" s="26"/>
      <c r="FYV132" s="14" t="s">
        <v>3522</v>
      </c>
      <c r="FYW132" s="56" t="s">
        <v>3482</v>
      </c>
      <c r="FYX132" s="28" t="s">
        <v>3520</v>
      </c>
      <c r="FYY132" s="28" t="s">
        <v>3521</v>
      </c>
      <c r="FYZ132" s="31">
        <v>1995</v>
      </c>
      <c r="FZA132" s="35"/>
      <c r="FZB132" s="31">
        <v>2019</v>
      </c>
      <c r="FZC132" s="26"/>
      <c r="FZD132" s="14" t="s">
        <v>3522</v>
      </c>
      <c r="FZE132" s="56" t="s">
        <v>3482</v>
      </c>
      <c r="FZF132" s="28" t="s">
        <v>3520</v>
      </c>
      <c r="FZG132" s="28" t="s">
        <v>3521</v>
      </c>
      <c r="FZH132" s="31">
        <v>1995</v>
      </c>
      <c r="FZI132" s="35"/>
      <c r="FZJ132" s="31">
        <v>2019</v>
      </c>
      <c r="FZK132" s="26"/>
      <c r="FZL132" s="14" t="s">
        <v>3522</v>
      </c>
      <c r="FZM132" s="56" t="s">
        <v>3482</v>
      </c>
      <c r="FZN132" s="28" t="s">
        <v>3520</v>
      </c>
      <c r="FZO132" s="28" t="s">
        <v>3521</v>
      </c>
      <c r="FZP132" s="31">
        <v>1995</v>
      </c>
      <c r="FZQ132" s="35"/>
      <c r="FZR132" s="31">
        <v>2019</v>
      </c>
      <c r="FZS132" s="26"/>
      <c r="FZT132" s="14" t="s">
        <v>3522</v>
      </c>
      <c r="FZU132" s="56" t="s">
        <v>3482</v>
      </c>
      <c r="FZV132" s="28" t="s">
        <v>3520</v>
      </c>
      <c r="FZW132" s="28" t="s">
        <v>3521</v>
      </c>
      <c r="FZX132" s="31">
        <v>1995</v>
      </c>
      <c r="FZY132" s="35"/>
      <c r="FZZ132" s="31">
        <v>2019</v>
      </c>
      <c r="GAA132" s="26"/>
      <c r="GAB132" s="14" t="s">
        <v>3522</v>
      </c>
      <c r="GAC132" s="56" t="s">
        <v>3482</v>
      </c>
      <c r="GAD132" s="28" t="s">
        <v>3520</v>
      </c>
      <c r="GAE132" s="28" t="s">
        <v>3521</v>
      </c>
      <c r="GAF132" s="31">
        <v>1995</v>
      </c>
      <c r="GAG132" s="35"/>
      <c r="GAH132" s="31">
        <v>2019</v>
      </c>
      <c r="GAI132" s="26"/>
      <c r="GAJ132" s="14" t="s">
        <v>3522</v>
      </c>
      <c r="GAK132" s="56" t="s">
        <v>3482</v>
      </c>
      <c r="GAL132" s="28" t="s">
        <v>3520</v>
      </c>
      <c r="GAM132" s="28" t="s">
        <v>3521</v>
      </c>
      <c r="GAN132" s="31">
        <v>1995</v>
      </c>
      <c r="GAO132" s="35"/>
      <c r="GAP132" s="31">
        <v>2019</v>
      </c>
      <c r="GAQ132" s="26"/>
      <c r="GAR132" s="14" t="s">
        <v>3522</v>
      </c>
      <c r="GAS132" s="56" t="s">
        <v>3482</v>
      </c>
      <c r="GAT132" s="28" t="s">
        <v>3520</v>
      </c>
      <c r="GAU132" s="28" t="s">
        <v>3521</v>
      </c>
      <c r="GAV132" s="31">
        <v>1995</v>
      </c>
      <c r="GAW132" s="35"/>
      <c r="GAX132" s="31">
        <v>2019</v>
      </c>
      <c r="GAY132" s="26"/>
      <c r="GAZ132" s="14" t="s">
        <v>3522</v>
      </c>
      <c r="GBA132" s="56" t="s">
        <v>3482</v>
      </c>
      <c r="GBB132" s="28" t="s">
        <v>3520</v>
      </c>
      <c r="GBC132" s="28" t="s">
        <v>3521</v>
      </c>
      <c r="GBD132" s="31">
        <v>1995</v>
      </c>
      <c r="GBE132" s="35"/>
      <c r="GBF132" s="31">
        <v>2019</v>
      </c>
      <c r="GBG132" s="26"/>
      <c r="GBH132" s="14" t="s">
        <v>3522</v>
      </c>
      <c r="GBI132" s="56" t="s">
        <v>3482</v>
      </c>
      <c r="GBJ132" s="28" t="s">
        <v>3520</v>
      </c>
      <c r="GBK132" s="28" t="s">
        <v>3521</v>
      </c>
      <c r="GBL132" s="31">
        <v>1995</v>
      </c>
      <c r="GBM132" s="35"/>
      <c r="GBN132" s="31">
        <v>2019</v>
      </c>
      <c r="GBO132" s="26"/>
      <c r="GBP132" s="14" t="s">
        <v>3522</v>
      </c>
      <c r="GBQ132" s="56" t="s">
        <v>3482</v>
      </c>
      <c r="GBR132" s="28" t="s">
        <v>3520</v>
      </c>
      <c r="GBS132" s="28" t="s">
        <v>3521</v>
      </c>
      <c r="GBT132" s="31">
        <v>1995</v>
      </c>
      <c r="GBU132" s="35"/>
      <c r="GBV132" s="31">
        <v>2019</v>
      </c>
      <c r="GBW132" s="26"/>
      <c r="GBX132" s="14" t="s">
        <v>3522</v>
      </c>
      <c r="GBY132" s="56" t="s">
        <v>3482</v>
      </c>
      <c r="GBZ132" s="28" t="s">
        <v>3520</v>
      </c>
      <c r="GCA132" s="28" t="s">
        <v>3521</v>
      </c>
      <c r="GCB132" s="31">
        <v>1995</v>
      </c>
      <c r="GCC132" s="35"/>
      <c r="GCD132" s="31">
        <v>2019</v>
      </c>
      <c r="GCE132" s="26"/>
      <c r="GCF132" s="14" t="s">
        <v>3522</v>
      </c>
      <c r="GCG132" s="56" t="s">
        <v>3482</v>
      </c>
      <c r="GCH132" s="28" t="s">
        <v>3520</v>
      </c>
      <c r="GCI132" s="28" t="s">
        <v>3521</v>
      </c>
      <c r="GCJ132" s="31">
        <v>1995</v>
      </c>
      <c r="GCK132" s="35"/>
      <c r="GCL132" s="31">
        <v>2019</v>
      </c>
      <c r="GCM132" s="26"/>
      <c r="GCN132" s="14" t="s">
        <v>3522</v>
      </c>
      <c r="GCO132" s="56" t="s">
        <v>3482</v>
      </c>
      <c r="GCP132" s="28" t="s">
        <v>3520</v>
      </c>
      <c r="GCQ132" s="28" t="s">
        <v>3521</v>
      </c>
      <c r="GCR132" s="31">
        <v>1995</v>
      </c>
      <c r="GCS132" s="35"/>
      <c r="GCT132" s="31">
        <v>2019</v>
      </c>
      <c r="GCU132" s="26"/>
      <c r="GCV132" s="14" t="s">
        <v>3522</v>
      </c>
      <c r="GCW132" s="56" t="s">
        <v>3482</v>
      </c>
      <c r="GCX132" s="28" t="s">
        <v>3520</v>
      </c>
      <c r="GCY132" s="28" t="s">
        <v>3521</v>
      </c>
      <c r="GCZ132" s="31">
        <v>1995</v>
      </c>
      <c r="GDA132" s="35"/>
      <c r="GDB132" s="31">
        <v>2019</v>
      </c>
      <c r="GDC132" s="26"/>
      <c r="GDD132" s="14" t="s">
        <v>3522</v>
      </c>
      <c r="GDE132" s="56" t="s">
        <v>3482</v>
      </c>
      <c r="GDF132" s="28" t="s">
        <v>3520</v>
      </c>
      <c r="GDG132" s="28" t="s">
        <v>3521</v>
      </c>
      <c r="GDH132" s="31">
        <v>1995</v>
      </c>
      <c r="GDI132" s="35"/>
      <c r="GDJ132" s="31">
        <v>2019</v>
      </c>
      <c r="GDK132" s="26"/>
      <c r="GDL132" s="14" t="s">
        <v>3522</v>
      </c>
      <c r="GDM132" s="56" t="s">
        <v>3482</v>
      </c>
      <c r="GDN132" s="28" t="s">
        <v>3520</v>
      </c>
      <c r="GDO132" s="28" t="s">
        <v>3521</v>
      </c>
      <c r="GDP132" s="31">
        <v>1995</v>
      </c>
      <c r="GDQ132" s="35"/>
      <c r="GDR132" s="31">
        <v>2019</v>
      </c>
      <c r="GDS132" s="26"/>
      <c r="GDT132" s="14" t="s">
        <v>3522</v>
      </c>
      <c r="GDU132" s="56" t="s">
        <v>3482</v>
      </c>
      <c r="GDV132" s="28" t="s">
        <v>3520</v>
      </c>
      <c r="GDW132" s="28" t="s">
        <v>3521</v>
      </c>
      <c r="GDX132" s="31">
        <v>1995</v>
      </c>
      <c r="GDY132" s="35"/>
      <c r="GDZ132" s="31">
        <v>2019</v>
      </c>
      <c r="GEA132" s="26"/>
      <c r="GEB132" s="14" t="s">
        <v>3522</v>
      </c>
      <c r="GEC132" s="56" t="s">
        <v>3482</v>
      </c>
      <c r="GED132" s="28" t="s">
        <v>3520</v>
      </c>
      <c r="GEE132" s="28" t="s">
        <v>3521</v>
      </c>
      <c r="GEF132" s="31">
        <v>1995</v>
      </c>
      <c r="GEG132" s="35"/>
      <c r="GEH132" s="31">
        <v>2019</v>
      </c>
      <c r="GEI132" s="26"/>
      <c r="GEJ132" s="14" t="s">
        <v>3522</v>
      </c>
      <c r="GEK132" s="56" t="s">
        <v>3482</v>
      </c>
      <c r="GEL132" s="28" t="s">
        <v>3520</v>
      </c>
      <c r="GEM132" s="28" t="s">
        <v>3521</v>
      </c>
      <c r="GEN132" s="31">
        <v>1995</v>
      </c>
      <c r="GEO132" s="35"/>
      <c r="GEP132" s="31">
        <v>2019</v>
      </c>
      <c r="GEQ132" s="26"/>
      <c r="GER132" s="14" t="s">
        <v>3522</v>
      </c>
      <c r="GES132" s="56" t="s">
        <v>3482</v>
      </c>
      <c r="GET132" s="28" t="s">
        <v>3520</v>
      </c>
      <c r="GEU132" s="28" t="s">
        <v>3521</v>
      </c>
      <c r="GEV132" s="31">
        <v>1995</v>
      </c>
      <c r="GEW132" s="35"/>
      <c r="GEX132" s="31">
        <v>2019</v>
      </c>
      <c r="GEY132" s="26"/>
      <c r="GEZ132" s="14" t="s">
        <v>3522</v>
      </c>
      <c r="GFA132" s="56" t="s">
        <v>3482</v>
      </c>
      <c r="GFB132" s="28" t="s">
        <v>3520</v>
      </c>
      <c r="GFC132" s="28" t="s">
        <v>3521</v>
      </c>
      <c r="GFD132" s="31">
        <v>1995</v>
      </c>
      <c r="GFE132" s="35"/>
      <c r="GFF132" s="31">
        <v>2019</v>
      </c>
      <c r="GFG132" s="26"/>
      <c r="GFH132" s="14" t="s">
        <v>3522</v>
      </c>
      <c r="GFI132" s="56" t="s">
        <v>3482</v>
      </c>
      <c r="GFJ132" s="28" t="s">
        <v>3520</v>
      </c>
      <c r="GFK132" s="28" t="s">
        <v>3521</v>
      </c>
      <c r="GFL132" s="31">
        <v>1995</v>
      </c>
      <c r="GFM132" s="35"/>
      <c r="GFN132" s="31">
        <v>2019</v>
      </c>
      <c r="GFO132" s="26"/>
      <c r="GFP132" s="14" t="s">
        <v>3522</v>
      </c>
      <c r="GFQ132" s="56" t="s">
        <v>3482</v>
      </c>
      <c r="GFR132" s="28" t="s">
        <v>3520</v>
      </c>
      <c r="GFS132" s="28" t="s">
        <v>3521</v>
      </c>
      <c r="GFT132" s="31">
        <v>1995</v>
      </c>
      <c r="GFU132" s="35"/>
      <c r="GFV132" s="31">
        <v>2019</v>
      </c>
      <c r="GFW132" s="26"/>
      <c r="GFX132" s="14" t="s">
        <v>3522</v>
      </c>
      <c r="GFY132" s="56" t="s">
        <v>3482</v>
      </c>
      <c r="GFZ132" s="28" t="s">
        <v>3520</v>
      </c>
      <c r="GGA132" s="28" t="s">
        <v>3521</v>
      </c>
      <c r="GGB132" s="31">
        <v>1995</v>
      </c>
      <c r="GGC132" s="35"/>
      <c r="GGD132" s="31">
        <v>2019</v>
      </c>
      <c r="GGE132" s="26"/>
      <c r="GGF132" s="14" t="s">
        <v>3522</v>
      </c>
      <c r="GGG132" s="56" t="s">
        <v>3482</v>
      </c>
      <c r="GGH132" s="28" t="s">
        <v>3520</v>
      </c>
      <c r="GGI132" s="28" t="s">
        <v>3521</v>
      </c>
      <c r="GGJ132" s="31">
        <v>1995</v>
      </c>
      <c r="GGK132" s="35"/>
      <c r="GGL132" s="31">
        <v>2019</v>
      </c>
      <c r="GGM132" s="26"/>
      <c r="GGN132" s="14" t="s">
        <v>3522</v>
      </c>
      <c r="GGO132" s="56" t="s">
        <v>3482</v>
      </c>
      <c r="GGP132" s="28" t="s">
        <v>3520</v>
      </c>
      <c r="GGQ132" s="28" t="s">
        <v>3521</v>
      </c>
      <c r="GGR132" s="31">
        <v>1995</v>
      </c>
      <c r="GGS132" s="35"/>
      <c r="GGT132" s="31">
        <v>2019</v>
      </c>
      <c r="GGU132" s="26"/>
      <c r="GGV132" s="14" t="s">
        <v>3522</v>
      </c>
      <c r="GGW132" s="56" t="s">
        <v>3482</v>
      </c>
      <c r="GGX132" s="28" t="s">
        <v>3520</v>
      </c>
      <c r="GGY132" s="28" t="s">
        <v>3521</v>
      </c>
      <c r="GGZ132" s="31">
        <v>1995</v>
      </c>
      <c r="GHA132" s="35"/>
      <c r="GHB132" s="31">
        <v>2019</v>
      </c>
      <c r="GHC132" s="26"/>
      <c r="GHD132" s="14" t="s">
        <v>3522</v>
      </c>
      <c r="GHE132" s="56" t="s">
        <v>3482</v>
      </c>
      <c r="GHF132" s="28" t="s">
        <v>3520</v>
      </c>
      <c r="GHG132" s="28" t="s">
        <v>3521</v>
      </c>
      <c r="GHH132" s="31">
        <v>1995</v>
      </c>
      <c r="GHI132" s="35"/>
      <c r="GHJ132" s="31">
        <v>2019</v>
      </c>
      <c r="GHK132" s="26"/>
      <c r="GHL132" s="14" t="s">
        <v>3522</v>
      </c>
      <c r="GHM132" s="56" t="s">
        <v>3482</v>
      </c>
      <c r="GHN132" s="28" t="s">
        <v>3520</v>
      </c>
      <c r="GHO132" s="28" t="s">
        <v>3521</v>
      </c>
      <c r="GHP132" s="31">
        <v>1995</v>
      </c>
      <c r="GHQ132" s="35"/>
      <c r="GHR132" s="31">
        <v>2019</v>
      </c>
      <c r="GHS132" s="26"/>
      <c r="GHT132" s="14" t="s">
        <v>3522</v>
      </c>
      <c r="GHU132" s="56" t="s">
        <v>3482</v>
      </c>
      <c r="GHV132" s="28" t="s">
        <v>3520</v>
      </c>
      <c r="GHW132" s="28" t="s">
        <v>3521</v>
      </c>
      <c r="GHX132" s="31">
        <v>1995</v>
      </c>
      <c r="GHY132" s="35"/>
      <c r="GHZ132" s="31">
        <v>2019</v>
      </c>
      <c r="GIA132" s="26"/>
      <c r="GIB132" s="14" t="s">
        <v>3522</v>
      </c>
      <c r="GIC132" s="56" t="s">
        <v>3482</v>
      </c>
      <c r="GID132" s="28" t="s">
        <v>3520</v>
      </c>
      <c r="GIE132" s="28" t="s">
        <v>3521</v>
      </c>
      <c r="GIF132" s="31">
        <v>1995</v>
      </c>
      <c r="GIG132" s="35"/>
      <c r="GIH132" s="31">
        <v>2019</v>
      </c>
      <c r="GII132" s="26"/>
      <c r="GIJ132" s="14" t="s">
        <v>3522</v>
      </c>
      <c r="GIK132" s="56" t="s">
        <v>3482</v>
      </c>
      <c r="GIL132" s="28" t="s">
        <v>3520</v>
      </c>
      <c r="GIM132" s="28" t="s">
        <v>3521</v>
      </c>
      <c r="GIN132" s="31">
        <v>1995</v>
      </c>
      <c r="GIO132" s="35"/>
      <c r="GIP132" s="31">
        <v>2019</v>
      </c>
      <c r="GIQ132" s="26"/>
      <c r="GIR132" s="14" t="s">
        <v>3522</v>
      </c>
      <c r="GIS132" s="56" t="s">
        <v>3482</v>
      </c>
      <c r="GIT132" s="28" t="s">
        <v>3520</v>
      </c>
      <c r="GIU132" s="28" t="s">
        <v>3521</v>
      </c>
      <c r="GIV132" s="31">
        <v>1995</v>
      </c>
      <c r="GIW132" s="35"/>
      <c r="GIX132" s="31">
        <v>2019</v>
      </c>
      <c r="GIY132" s="26"/>
      <c r="GIZ132" s="14" t="s">
        <v>3522</v>
      </c>
      <c r="GJA132" s="56" t="s">
        <v>3482</v>
      </c>
      <c r="GJB132" s="28" t="s">
        <v>3520</v>
      </c>
      <c r="GJC132" s="28" t="s">
        <v>3521</v>
      </c>
      <c r="GJD132" s="31">
        <v>1995</v>
      </c>
      <c r="GJE132" s="35"/>
      <c r="GJF132" s="31">
        <v>2019</v>
      </c>
      <c r="GJG132" s="26"/>
      <c r="GJH132" s="14" t="s">
        <v>3522</v>
      </c>
      <c r="GJI132" s="56" t="s">
        <v>3482</v>
      </c>
      <c r="GJJ132" s="28" t="s">
        <v>3520</v>
      </c>
      <c r="GJK132" s="28" t="s">
        <v>3521</v>
      </c>
      <c r="GJL132" s="31">
        <v>1995</v>
      </c>
      <c r="GJM132" s="35"/>
      <c r="GJN132" s="31">
        <v>2019</v>
      </c>
      <c r="GJO132" s="26"/>
      <c r="GJP132" s="14" t="s">
        <v>3522</v>
      </c>
      <c r="GJQ132" s="56" t="s">
        <v>3482</v>
      </c>
      <c r="GJR132" s="28" t="s">
        <v>3520</v>
      </c>
      <c r="GJS132" s="28" t="s">
        <v>3521</v>
      </c>
      <c r="GJT132" s="31">
        <v>1995</v>
      </c>
      <c r="GJU132" s="35"/>
      <c r="GJV132" s="31">
        <v>2019</v>
      </c>
      <c r="GJW132" s="26"/>
      <c r="GJX132" s="14" t="s">
        <v>3522</v>
      </c>
      <c r="GJY132" s="56" t="s">
        <v>3482</v>
      </c>
      <c r="GJZ132" s="28" t="s">
        <v>3520</v>
      </c>
      <c r="GKA132" s="28" t="s">
        <v>3521</v>
      </c>
      <c r="GKB132" s="31">
        <v>1995</v>
      </c>
      <c r="GKC132" s="35"/>
      <c r="GKD132" s="31">
        <v>2019</v>
      </c>
      <c r="GKE132" s="26"/>
      <c r="GKF132" s="14" t="s">
        <v>3522</v>
      </c>
      <c r="GKG132" s="56" t="s">
        <v>3482</v>
      </c>
      <c r="GKH132" s="28" t="s">
        <v>3520</v>
      </c>
      <c r="GKI132" s="28" t="s">
        <v>3521</v>
      </c>
      <c r="GKJ132" s="31">
        <v>1995</v>
      </c>
      <c r="GKK132" s="35"/>
      <c r="GKL132" s="31">
        <v>2019</v>
      </c>
      <c r="GKM132" s="26"/>
      <c r="GKN132" s="14" t="s">
        <v>3522</v>
      </c>
      <c r="GKO132" s="56" t="s">
        <v>3482</v>
      </c>
      <c r="GKP132" s="28" t="s">
        <v>3520</v>
      </c>
      <c r="GKQ132" s="28" t="s">
        <v>3521</v>
      </c>
      <c r="GKR132" s="31">
        <v>1995</v>
      </c>
      <c r="GKS132" s="35"/>
      <c r="GKT132" s="31">
        <v>2019</v>
      </c>
      <c r="GKU132" s="26"/>
      <c r="GKV132" s="14" t="s">
        <v>3522</v>
      </c>
      <c r="GKW132" s="56" t="s">
        <v>3482</v>
      </c>
      <c r="GKX132" s="28" t="s">
        <v>3520</v>
      </c>
      <c r="GKY132" s="28" t="s">
        <v>3521</v>
      </c>
      <c r="GKZ132" s="31">
        <v>1995</v>
      </c>
      <c r="GLA132" s="35"/>
      <c r="GLB132" s="31">
        <v>2019</v>
      </c>
      <c r="GLC132" s="26"/>
      <c r="GLD132" s="14" t="s">
        <v>3522</v>
      </c>
      <c r="GLE132" s="56" t="s">
        <v>3482</v>
      </c>
      <c r="GLF132" s="28" t="s">
        <v>3520</v>
      </c>
      <c r="GLG132" s="28" t="s">
        <v>3521</v>
      </c>
      <c r="GLH132" s="31">
        <v>1995</v>
      </c>
      <c r="GLI132" s="35"/>
      <c r="GLJ132" s="31">
        <v>2019</v>
      </c>
      <c r="GLK132" s="26"/>
      <c r="GLL132" s="14" t="s">
        <v>3522</v>
      </c>
      <c r="GLM132" s="56" t="s">
        <v>3482</v>
      </c>
      <c r="GLN132" s="28" t="s">
        <v>3520</v>
      </c>
      <c r="GLO132" s="28" t="s">
        <v>3521</v>
      </c>
      <c r="GLP132" s="31">
        <v>1995</v>
      </c>
      <c r="GLQ132" s="35"/>
      <c r="GLR132" s="31">
        <v>2019</v>
      </c>
      <c r="GLS132" s="26"/>
      <c r="GLT132" s="14" t="s">
        <v>3522</v>
      </c>
      <c r="GLU132" s="56" t="s">
        <v>3482</v>
      </c>
      <c r="GLV132" s="28" t="s">
        <v>3520</v>
      </c>
      <c r="GLW132" s="28" t="s">
        <v>3521</v>
      </c>
      <c r="GLX132" s="31">
        <v>1995</v>
      </c>
      <c r="GLY132" s="35"/>
      <c r="GLZ132" s="31">
        <v>2019</v>
      </c>
      <c r="GMA132" s="26"/>
      <c r="GMB132" s="14" t="s">
        <v>3522</v>
      </c>
      <c r="GMC132" s="56" t="s">
        <v>3482</v>
      </c>
      <c r="GMD132" s="28" t="s">
        <v>3520</v>
      </c>
      <c r="GME132" s="28" t="s">
        <v>3521</v>
      </c>
      <c r="GMF132" s="31">
        <v>1995</v>
      </c>
      <c r="GMG132" s="35"/>
      <c r="GMH132" s="31">
        <v>2019</v>
      </c>
      <c r="GMI132" s="26"/>
      <c r="GMJ132" s="14" t="s">
        <v>3522</v>
      </c>
      <c r="GMK132" s="56" t="s">
        <v>3482</v>
      </c>
      <c r="GML132" s="28" t="s">
        <v>3520</v>
      </c>
      <c r="GMM132" s="28" t="s">
        <v>3521</v>
      </c>
      <c r="GMN132" s="31">
        <v>1995</v>
      </c>
      <c r="GMO132" s="35"/>
      <c r="GMP132" s="31">
        <v>2019</v>
      </c>
      <c r="GMQ132" s="26"/>
      <c r="GMR132" s="14" t="s">
        <v>3522</v>
      </c>
      <c r="GMS132" s="56" t="s">
        <v>3482</v>
      </c>
      <c r="GMT132" s="28" t="s">
        <v>3520</v>
      </c>
      <c r="GMU132" s="28" t="s">
        <v>3521</v>
      </c>
      <c r="GMV132" s="31">
        <v>1995</v>
      </c>
      <c r="GMW132" s="35"/>
      <c r="GMX132" s="31">
        <v>2019</v>
      </c>
      <c r="GMY132" s="26"/>
      <c r="GMZ132" s="14" t="s">
        <v>3522</v>
      </c>
      <c r="GNA132" s="56" t="s">
        <v>3482</v>
      </c>
      <c r="GNB132" s="28" t="s">
        <v>3520</v>
      </c>
      <c r="GNC132" s="28" t="s">
        <v>3521</v>
      </c>
      <c r="GND132" s="31">
        <v>1995</v>
      </c>
      <c r="GNE132" s="35"/>
      <c r="GNF132" s="31">
        <v>2019</v>
      </c>
      <c r="GNG132" s="26"/>
      <c r="GNH132" s="14" t="s">
        <v>3522</v>
      </c>
      <c r="GNI132" s="56" t="s">
        <v>3482</v>
      </c>
      <c r="GNJ132" s="28" t="s">
        <v>3520</v>
      </c>
      <c r="GNK132" s="28" t="s">
        <v>3521</v>
      </c>
      <c r="GNL132" s="31">
        <v>1995</v>
      </c>
      <c r="GNM132" s="35"/>
      <c r="GNN132" s="31">
        <v>2019</v>
      </c>
      <c r="GNO132" s="26"/>
      <c r="GNP132" s="14" t="s">
        <v>3522</v>
      </c>
      <c r="GNQ132" s="56" t="s">
        <v>3482</v>
      </c>
      <c r="GNR132" s="28" t="s">
        <v>3520</v>
      </c>
      <c r="GNS132" s="28" t="s">
        <v>3521</v>
      </c>
      <c r="GNT132" s="31">
        <v>1995</v>
      </c>
      <c r="GNU132" s="35"/>
      <c r="GNV132" s="31">
        <v>2019</v>
      </c>
      <c r="GNW132" s="26"/>
      <c r="GNX132" s="14" t="s">
        <v>3522</v>
      </c>
      <c r="GNY132" s="56" t="s">
        <v>3482</v>
      </c>
      <c r="GNZ132" s="28" t="s">
        <v>3520</v>
      </c>
      <c r="GOA132" s="28" t="s">
        <v>3521</v>
      </c>
      <c r="GOB132" s="31">
        <v>1995</v>
      </c>
      <c r="GOC132" s="35"/>
      <c r="GOD132" s="31">
        <v>2019</v>
      </c>
      <c r="GOE132" s="26"/>
      <c r="GOF132" s="14" t="s">
        <v>3522</v>
      </c>
      <c r="GOG132" s="56" t="s">
        <v>3482</v>
      </c>
      <c r="GOH132" s="28" t="s">
        <v>3520</v>
      </c>
      <c r="GOI132" s="28" t="s">
        <v>3521</v>
      </c>
      <c r="GOJ132" s="31">
        <v>1995</v>
      </c>
      <c r="GOK132" s="35"/>
      <c r="GOL132" s="31">
        <v>2019</v>
      </c>
      <c r="GOM132" s="26"/>
      <c r="GON132" s="14" t="s">
        <v>3522</v>
      </c>
      <c r="GOO132" s="56" t="s">
        <v>3482</v>
      </c>
      <c r="GOP132" s="28" t="s">
        <v>3520</v>
      </c>
      <c r="GOQ132" s="28" t="s">
        <v>3521</v>
      </c>
      <c r="GOR132" s="31">
        <v>1995</v>
      </c>
      <c r="GOS132" s="35"/>
      <c r="GOT132" s="31">
        <v>2019</v>
      </c>
      <c r="GOU132" s="26"/>
      <c r="GOV132" s="14" t="s">
        <v>3522</v>
      </c>
      <c r="GOW132" s="56" t="s">
        <v>3482</v>
      </c>
      <c r="GOX132" s="28" t="s">
        <v>3520</v>
      </c>
      <c r="GOY132" s="28" t="s">
        <v>3521</v>
      </c>
      <c r="GOZ132" s="31">
        <v>1995</v>
      </c>
      <c r="GPA132" s="35"/>
      <c r="GPB132" s="31">
        <v>2019</v>
      </c>
      <c r="GPC132" s="26"/>
      <c r="GPD132" s="14" t="s">
        <v>3522</v>
      </c>
      <c r="GPE132" s="56" t="s">
        <v>3482</v>
      </c>
      <c r="GPF132" s="28" t="s">
        <v>3520</v>
      </c>
      <c r="GPG132" s="28" t="s">
        <v>3521</v>
      </c>
      <c r="GPH132" s="31">
        <v>1995</v>
      </c>
      <c r="GPI132" s="35"/>
      <c r="GPJ132" s="31">
        <v>2019</v>
      </c>
      <c r="GPK132" s="26"/>
      <c r="GPL132" s="14" t="s">
        <v>3522</v>
      </c>
      <c r="GPM132" s="56" t="s">
        <v>3482</v>
      </c>
      <c r="GPN132" s="28" t="s">
        <v>3520</v>
      </c>
      <c r="GPO132" s="28" t="s">
        <v>3521</v>
      </c>
      <c r="GPP132" s="31">
        <v>1995</v>
      </c>
      <c r="GPQ132" s="35"/>
      <c r="GPR132" s="31">
        <v>2019</v>
      </c>
      <c r="GPS132" s="26"/>
      <c r="GPT132" s="14" t="s">
        <v>3522</v>
      </c>
      <c r="GPU132" s="56" t="s">
        <v>3482</v>
      </c>
      <c r="GPV132" s="28" t="s">
        <v>3520</v>
      </c>
      <c r="GPW132" s="28" t="s">
        <v>3521</v>
      </c>
      <c r="GPX132" s="31">
        <v>1995</v>
      </c>
      <c r="GPY132" s="35"/>
      <c r="GPZ132" s="31">
        <v>2019</v>
      </c>
      <c r="GQA132" s="26"/>
      <c r="GQB132" s="14" t="s">
        <v>3522</v>
      </c>
      <c r="GQC132" s="56" t="s">
        <v>3482</v>
      </c>
      <c r="GQD132" s="28" t="s">
        <v>3520</v>
      </c>
      <c r="GQE132" s="28" t="s">
        <v>3521</v>
      </c>
      <c r="GQF132" s="31">
        <v>1995</v>
      </c>
      <c r="GQG132" s="35"/>
      <c r="GQH132" s="31">
        <v>2019</v>
      </c>
      <c r="GQI132" s="26"/>
      <c r="GQJ132" s="14" t="s">
        <v>3522</v>
      </c>
      <c r="GQK132" s="56" t="s">
        <v>3482</v>
      </c>
      <c r="GQL132" s="28" t="s">
        <v>3520</v>
      </c>
      <c r="GQM132" s="28" t="s">
        <v>3521</v>
      </c>
      <c r="GQN132" s="31">
        <v>1995</v>
      </c>
      <c r="GQO132" s="35"/>
      <c r="GQP132" s="31">
        <v>2019</v>
      </c>
      <c r="GQQ132" s="26"/>
      <c r="GQR132" s="14" t="s">
        <v>3522</v>
      </c>
      <c r="GQS132" s="56" t="s">
        <v>3482</v>
      </c>
      <c r="GQT132" s="28" t="s">
        <v>3520</v>
      </c>
      <c r="GQU132" s="28" t="s">
        <v>3521</v>
      </c>
      <c r="GQV132" s="31">
        <v>1995</v>
      </c>
      <c r="GQW132" s="35"/>
      <c r="GQX132" s="31">
        <v>2019</v>
      </c>
      <c r="GQY132" s="26"/>
      <c r="GQZ132" s="14" t="s">
        <v>3522</v>
      </c>
      <c r="GRA132" s="56" t="s">
        <v>3482</v>
      </c>
      <c r="GRB132" s="28" t="s">
        <v>3520</v>
      </c>
      <c r="GRC132" s="28" t="s">
        <v>3521</v>
      </c>
      <c r="GRD132" s="31">
        <v>1995</v>
      </c>
      <c r="GRE132" s="35"/>
      <c r="GRF132" s="31">
        <v>2019</v>
      </c>
      <c r="GRG132" s="26"/>
      <c r="GRH132" s="14" t="s">
        <v>3522</v>
      </c>
      <c r="GRI132" s="56" t="s">
        <v>3482</v>
      </c>
      <c r="GRJ132" s="28" t="s">
        <v>3520</v>
      </c>
      <c r="GRK132" s="28" t="s">
        <v>3521</v>
      </c>
      <c r="GRL132" s="31">
        <v>1995</v>
      </c>
      <c r="GRM132" s="35"/>
      <c r="GRN132" s="31">
        <v>2019</v>
      </c>
      <c r="GRO132" s="26"/>
      <c r="GRP132" s="14" t="s">
        <v>3522</v>
      </c>
      <c r="GRQ132" s="56" t="s">
        <v>3482</v>
      </c>
      <c r="GRR132" s="28" t="s">
        <v>3520</v>
      </c>
      <c r="GRS132" s="28" t="s">
        <v>3521</v>
      </c>
      <c r="GRT132" s="31">
        <v>1995</v>
      </c>
      <c r="GRU132" s="35"/>
      <c r="GRV132" s="31">
        <v>2019</v>
      </c>
      <c r="GRW132" s="26"/>
      <c r="GRX132" s="14" t="s">
        <v>3522</v>
      </c>
      <c r="GRY132" s="56" t="s">
        <v>3482</v>
      </c>
      <c r="GRZ132" s="28" t="s">
        <v>3520</v>
      </c>
      <c r="GSA132" s="28" t="s">
        <v>3521</v>
      </c>
      <c r="GSB132" s="31">
        <v>1995</v>
      </c>
      <c r="GSC132" s="35"/>
      <c r="GSD132" s="31">
        <v>2019</v>
      </c>
      <c r="GSE132" s="26"/>
      <c r="GSF132" s="14" t="s">
        <v>3522</v>
      </c>
      <c r="GSG132" s="56" t="s">
        <v>3482</v>
      </c>
      <c r="GSH132" s="28" t="s">
        <v>3520</v>
      </c>
      <c r="GSI132" s="28" t="s">
        <v>3521</v>
      </c>
      <c r="GSJ132" s="31">
        <v>1995</v>
      </c>
      <c r="GSK132" s="35"/>
      <c r="GSL132" s="31">
        <v>2019</v>
      </c>
      <c r="GSM132" s="26"/>
      <c r="GSN132" s="14" t="s">
        <v>3522</v>
      </c>
      <c r="GSO132" s="56" t="s">
        <v>3482</v>
      </c>
      <c r="GSP132" s="28" t="s">
        <v>3520</v>
      </c>
      <c r="GSQ132" s="28" t="s">
        <v>3521</v>
      </c>
      <c r="GSR132" s="31">
        <v>1995</v>
      </c>
      <c r="GSS132" s="35"/>
      <c r="GST132" s="31">
        <v>2019</v>
      </c>
      <c r="GSU132" s="26"/>
      <c r="GSV132" s="14" t="s">
        <v>3522</v>
      </c>
      <c r="GSW132" s="56" t="s">
        <v>3482</v>
      </c>
      <c r="GSX132" s="28" t="s">
        <v>3520</v>
      </c>
      <c r="GSY132" s="28" t="s">
        <v>3521</v>
      </c>
      <c r="GSZ132" s="31">
        <v>1995</v>
      </c>
      <c r="GTA132" s="35"/>
      <c r="GTB132" s="31">
        <v>2019</v>
      </c>
      <c r="GTC132" s="26"/>
      <c r="GTD132" s="14" t="s">
        <v>3522</v>
      </c>
      <c r="GTE132" s="56" t="s">
        <v>3482</v>
      </c>
      <c r="GTF132" s="28" t="s">
        <v>3520</v>
      </c>
      <c r="GTG132" s="28" t="s">
        <v>3521</v>
      </c>
      <c r="GTH132" s="31">
        <v>1995</v>
      </c>
      <c r="GTI132" s="35"/>
      <c r="GTJ132" s="31">
        <v>2019</v>
      </c>
      <c r="GTK132" s="26"/>
      <c r="GTL132" s="14" t="s">
        <v>3522</v>
      </c>
      <c r="GTM132" s="56" t="s">
        <v>3482</v>
      </c>
      <c r="GTN132" s="28" t="s">
        <v>3520</v>
      </c>
      <c r="GTO132" s="28" t="s">
        <v>3521</v>
      </c>
      <c r="GTP132" s="31">
        <v>1995</v>
      </c>
      <c r="GTQ132" s="35"/>
      <c r="GTR132" s="31">
        <v>2019</v>
      </c>
      <c r="GTS132" s="26"/>
      <c r="GTT132" s="14" t="s">
        <v>3522</v>
      </c>
      <c r="GTU132" s="56" t="s">
        <v>3482</v>
      </c>
      <c r="GTV132" s="28" t="s">
        <v>3520</v>
      </c>
      <c r="GTW132" s="28" t="s">
        <v>3521</v>
      </c>
      <c r="GTX132" s="31">
        <v>1995</v>
      </c>
      <c r="GTY132" s="35"/>
      <c r="GTZ132" s="31">
        <v>2019</v>
      </c>
      <c r="GUA132" s="26"/>
      <c r="GUB132" s="14" t="s">
        <v>3522</v>
      </c>
      <c r="GUC132" s="56" t="s">
        <v>3482</v>
      </c>
      <c r="GUD132" s="28" t="s">
        <v>3520</v>
      </c>
      <c r="GUE132" s="28" t="s">
        <v>3521</v>
      </c>
      <c r="GUF132" s="31">
        <v>1995</v>
      </c>
      <c r="GUG132" s="35"/>
      <c r="GUH132" s="31">
        <v>2019</v>
      </c>
      <c r="GUI132" s="26"/>
      <c r="GUJ132" s="14" t="s">
        <v>3522</v>
      </c>
      <c r="GUK132" s="56" t="s">
        <v>3482</v>
      </c>
      <c r="GUL132" s="28" t="s">
        <v>3520</v>
      </c>
      <c r="GUM132" s="28" t="s">
        <v>3521</v>
      </c>
      <c r="GUN132" s="31">
        <v>1995</v>
      </c>
      <c r="GUO132" s="35"/>
      <c r="GUP132" s="31">
        <v>2019</v>
      </c>
      <c r="GUQ132" s="26"/>
      <c r="GUR132" s="14" t="s">
        <v>3522</v>
      </c>
      <c r="GUS132" s="56" t="s">
        <v>3482</v>
      </c>
      <c r="GUT132" s="28" t="s">
        <v>3520</v>
      </c>
      <c r="GUU132" s="28" t="s">
        <v>3521</v>
      </c>
      <c r="GUV132" s="31">
        <v>1995</v>
      </c>
      <c r="GUW132" s="35"/>
      <c r="GUX132" s="31">
        <v>2019</v>
      </c>
      <c r="GUY132" s="26"/>
      <c r="GUZ132" s="14" t="s">
        <v>3522</v>
      </c>
      <c r="GVA132" s="56" t="s">
        <v>3482</v>
      </c>
      <c r="GVB132" s="28" t="s">
        <v>3520</v>
      </c>
      <c r="GVC132" s="28" t="s">
        <v>3521</v>
      </c>
      <c r="GVD132" s="31">
        <v>1995</v>
      </c>
      <c r="GVE132" s="35"/>
      <c r="GVF132" s="31">
        <v>2019</v>
      </c>
      <c r="GVG132" s="26"/>
      <c r="GVH132" s="14" t="s">
        <v>3522</v>
      </c>
      <c r="GVI132" s="56" t="s">
        <v>3482</v>
      </c>
      <c r="GVJ132" s="28" t="s">
        <v>3520</v>
      </c>
      <c r="GVK132" s="28" t="s">
        <v>3521</v>
      </c>
      <c r="GVL132" s="31">
        <v>1995</v>
      </c>
      <c r="GVM132" s="35"/>
      <c r="GVN132" s="31">
        <v>2019</v>
      </c>
      <c r="GVO132" s="26"/>
      <c r="GVP132" s="14" t="s">
        <v>3522</v>
      </c>
      <c r="GVQ132" s="56" t="s">
        <v>3482</v>
      </c>
      <c r="GVR132" s="28" t="s">
        <v>3520</v>
      </c>
      <c r="GVS132" s="28" t="s">
        <v>3521</v>
      </c>
      <c r="GVT132" s="31">
        <v>1995</v>
      </c>
      <c r="GVU132" s="35"/>
      <c r="GVV132" s="31">
        <v>2019</v>
      </c>
      <c r="GVW132" s="26"/>
      <c r="GVX132" s="14" t="s">
        <v>3522</v>
      </c>
      <c r="GVY132" s="56" t="s">
        <v>3482</v>
      </c>
      <c r="GVZ132" s="28" t="s">
        <v>3520</v>
      </c>
      <c r="GWA132" s="28" t="s">
        <v>3521</v>
      </c>
      <c r="GWB132" s="31">
        <v>1995</v>
      </c>
      <c r="GWC132" s="35"/>
      <c r="GWD132" s="31">
        <v>2019</v>
      </c>
      <c r="GWE132" s="26"/>
      <c r="GWF132" s="14" t="s">
        <v>3522</v>
      </c>
      <c r="GWG132" s="56" t="s">
        <v>3482</v>
      </c>
      <c r="GWH132" s="28" t="s">
        <v>3520</v>
      </c>
      <c r="GWI132" s="28" t="s">
        <v>3521</v>
      </c>
      <c r="GWJ132" s="31">
        <v>1995</v>
      </c>
      <c r="GWK132" s="35"/>
      <c r="GWL132" s="31">
        <v>2019</v>
      </c>
      <c r="GWM132" s="26"/>
      <c r="GWN132" s="14" t="s">
        <v>3522</v>
      </c>
      <c r="GWO132" s="56" t="s">
        <v>3482</v>
      </c>
      <c r="GWP132" s="28" t="s">
        <v>3520</v>
      </c>
      <c r="GWQ132" s="28" t="s">
        <v>3521</v>
      </c>
      <c r="GWR132" s="31">
        <v>1995</v>
      </c>
      <c r="GWS132" s="35"/>
      <c r="GWT132" s="31">
        <v>2019</v>
      </c>
      <c r="GWU132" s="26"/>
      <c r="GWV132" s="14" t="s">
        <v>3522</v>
      </c>
      <c r="GWW132" s="56" t="s">
        <v>3482</v>
      </c>
      <c r="GWX132" s="28" t="s">
        <v>3520</v>
      </c>
      <c r="GWY132" s="28" t="s">
        <v>3521</v>
      </c>
      <c r="GWZ132" s="31">
        <v>1995</v>
      </c>
      <c r="GXA132" s="35"/>
      <c r="GXB132" s="31">
        <v>2019</v>
      </c>
      <c r="GXC132" s="26"/>
      <c r="GXD132" s="14" t="s">
        <v>3522</v>
      </c>
      <c r="GXE132" s="56" t="s">
        <v>3482</v>
      </c>
      <c r="GXF132" s="28" t="s">
        <v>3520</v>
      </c>
      <c r="GXG132" s="28" t="s">
        <v>3521</v>
      </c>
      <c r="GXH132" s="31">
        <v>1995</v>
      </c>
      <c r="GXI132" s="35"/>
      <c r="GXJ132" s="31">
        <v>2019</v>
      </c>
      <c r="GXK132" s="26"/>
      <c r="GXL132" s="14" t="s">
        <v>3522</v>
      </c>
      <c r="GXM132" s="56" t="s">
        <v>3482</v>
      </c>
      <c r="GXN132" s="28" t="s">
        <v>3520</v>
      </c>
      <c r="GXO132" s="28" t="s">
        <v>3521</v>
      </c>
      <c r="GXP132" s="31">
        <v>1995</v>
      </c>
      <c r="GXQ132" s="35"/>
      <c r="GXR132" s="31">
        <v>2019</v>
      </c>
      <c r="GXS132" s="26"/>
      <c r="GXT132" s="14" t="s">
        <v>3522</v>
      </c>
      <c r="GXU132" s="56" t="s">
        <v>3482</v>
      </c>
      <c r="GXV132" s="28" t="s">
        <v>3520</v>
      </c>
      <c r="GXW132" s="28" t="s">
        <v>3521</v>
      </c>
      <c r="GXX132" s="31">
        <v>1995</v>
      </c>
      <c r="GXY132" s="35"/>
      <c r="GXZ132" s="31">
        <v>2019</v>
      </c>
      <c r="GYA132" s="26"/>
      <c r="GYB132" s="14" t="s">
        <v>3522</v>
      </c>
      <c r="GYC132" s="56" t="s">
        <v>3482</v>
      </c>
      <c r="GYD132" s="28" t="s">
        <v>3520</v>
      </c>
      <c r="GYE132" s="28" t="s">
        <v>3521</v>
      </c>
      <c r="GYF132" s="31">
        <v>1995</v>
      </c>
      <c r="GYG132" s="35"/>
      <c r="GYH132" s="31">
        <v>2019</v>
      </c>
      <c r="GYI132" s="26"/>
      <c r="GYJ132" s="14" t="s">
        <v>3522</v>
      </c>
      <c r="GYK132" s="56" t="s">
        <v>3482</v>
      </c>
      <c r="GYL132" s="28" t="s">
        <v>3520</v>
      </c>
      <c r="GYM132" s="28" t="s">
        <v>3521</v>
      </c>
      <c r="GYN132" s="31">
        <v>1995</v>
      </c>
      <c r="GYO132" s="35"/>
      <c r="GYP132" s="31">
        <v>2019</v>
      </c>
      <c r="GYQ132" s="26"/>
      <c r="GYR132" s="14" t="s">
        <v>3522</v>
      </c>
      <c r="GYS132" s="56" t="s">
        <v>3482</v>
      </c>
      <c r="GYT132" s="28" t="s">
        <v>3520</v>
      </c>
      <c r="GYU132" s="28" t="s">
        <v>3521</v>
      </c>
      <c r="GYV132" s="31">
        <v>1995</v>
      </c>
      <c r="GYW132" s="35"/>
      <c r="GYX132" s="31">
        <v>2019</v>
      </c>
      <c r="GYY132" s="26"/>
      <c r="GYZ132" s="14" t="s">
        <v>3522</v>
      </c>
      <c r="GZA132" s="56" t="s">
        <v>3482</v>
      </c>
      <c r="GZB132" s="28" t="s">
        <v>3520</v>
      </c>
      <c r="GZC132" s="28" t="s">
        <v>3521</v>
      </c>
      <c r="GZD132" s="31">
        <v>1995</v>
      </c>
      <c r="GZE132" s="35"/>
      <c r="GZF132" s="31">
        <v>2019</v>
      </c>
      <c r="GZG132" s="26"/>
      <c r="GZH132" s="14" t="s">
        <v>3522</v>
      </c>
      <c r="GZI132" s="56" t="s">
        <v>3482</v>
      </c>
      <c r="GZJ132" s="28" t="s">
        <v>3520</v>
      </c>
      <c r="GZK132" s="28" t="s">
        <v>3521</v>
      </c>
      <c r="GZL132" s="31">
        <v>1995</v>
      </c>
      <c r="GZM132" s="35"/>
      <c r="GZN132" s="31">
        <v>2019</v>
      </c>
      <c r="GZO132" s="26"/>
      <c r="GZP132" s="14" t="s">
        <v>3522</v>
      </c>
      <c r="GZQ132" s="56" t="s">
        <v>3482</v>
      </c>
      <c r="GZR132" s="28" t="s">
        <v>3520</v>
      </c>
      <c r="GZS132" s="28" t="s">
        <v>3521</v>
      </c>
      <c r="GZT132" s="31">
        <v>1995</v>
      </c>
      <c r="GZU132" s="35"/>
      <c r="GZV132" s="31">
        <v>2019</v>
      </c>
      <c r="GZW132" s="26"/>
      <c r="GZX132" s="14" t="s">
        <v>3522</v>
      </c>
      <c r="GZY132" s="56" t="s">
        <v>3482</v>
      </c>
      <c r="GZZ132" s="28" t="s">
        <v>3520</v>
      </c>
      <c r="HAA132" s="28" t="s">
        <v>3521</v>
      </c>
      <c r="HAB132" s="31">
        <v>1995</v>
      </c>
      <c r="HAC132" s="35"/>
      <c r="HAD132" s="31">
        <v>2019</v>
      </c>
      <c r="HAE132" s="26"/>
      <c r="HAF132" s="14" t="s">
        <v>3522</v>
      </c>
      <c r="HAG132" s="56" t="s">
        <v>3482</v>
      </c>
      <c r="HAH132" s="28" t="s">
        <v>3520</v>
      </c>
      <c r="HAI132" s="28" t="s">
        <v>3521</v>
      </c>
      <c r="HAJ132" s="31">
        <v>1995</v>
      </c>
      <c r="HAK132" s="35"/>
      <c r="HAL132" s="31">
        <v>2019</v>
      </c>
      <c r="HAM132" s="26"/>
      <c r="HAN132" s="14" t="s">
        <v>3522</v>
      </c>
      <c r="HAO132" s="56" t="s">
        <v>3482</v>
      </c>
      <c r="HAP132" s="28" t="s">
        <v>3520</v>
      </c>
      <c r="HAQ132" s="28" t="s">
        <v>3521</v>
      </c>
      <c r="HAR132" s="31">
        <v>1995</v>
      </c>
      <c r="HAS132" s="35"/>
      <c r="HAT132" s="31">
        <v>2019</v>
      </c>
      <c r="HAU132" s="26"/>
      <c r="HAV132" s="14" t="s">
        <v>3522</v>
      </c>
      <c r="HAW132" s="56" t="s">
        <v>3482</v>
      </c>
      <c r="HAX132" s="28" t="s">
        <v>3520</v>
      </c>
      <c r="HAY132" s="28" t="s">
        <v>3521</v>
      </c>
      <c r="HAZ132" s="31">
        <v>1995</v>
      </c>
      <c r="HBA132" s="35"/>
      <c r="HBB132" s="31">
        <v>2019</v>
      </c>
      <c r="HBC132" s="26"/>
      <c r="HBD132" s="14" t="s">
        <v>3522</v>
      </c>
      <c r="HBE132" s="56" t="s">
        <v>3482</v>
      </c>
      <c r="HBF132" s="28" t="s">
        <v>3520</v>
      </c>
      <c r="HBG132" s="28" t="s">
        <v>3521</v>
      </c>
      <c r="HBH132" s="31">
        <v>1995</v>
      </c>
      <c r="HBI132" s="35"/>
      <c r="HBJ132" s="31">
        <v>2019</v>
      </c>
      <c r="HBK132" s="26"/>
      <c r="HBL132" s="14" t="s">
        <v>3522</v>
      </c>
      <c r="HBM132" s="56" t="s">
        <v>3482</v>
      </c>
      <c r="HBN132" s="28" t="s">
        <v>3520</v>
      </c>
      <c r="HBO132" s="28" t="s">
        <v>3521</v>
      </c>
      <c r="HBP132" s="31">
        <v>1995</v>
      </c>
      <c r="HBQ132" s="35"/>
      <c r="HBR132" s="31">
        <v>2019</v>
      </c>
      <c r="HBS132" s="26"/>
      <c r="HBT132" s="14" t="s">
        <v>3522</v>
      </c>
      <c r="HBU132" s="56" t="s">
        <v>3482</v>
      </c>
      <c r="HBV132" s="28" t="s">
        <v>3520</v>
      </c>
      <c r="HBW132" s="28" t="s">
        <v>3521</v>
      </c>
      <c r="HBX132" s="31">
        <v>1995</v>
      </c>
      <c r="HBY132" s="35"/>
      <c r="HBZ132" s="31">
        <v>2019</v>
      </c>
      <c r="HCA132" s="26"/>
      <c r="HCB132" s="14" t="s">
        <v>3522</v>
      </c>
      <c r="HCC132" s="56" t="s">
        <v>3482</v>
      </c>
      <c r="HCD132" s="28" t="s">
        <v>3520</v>
      </c>
      <c r="HCE132" s="28" t="s">
        <v>3521</v>
      </c>
      <c r="HCF132" s="31">
        <v>1995</v>
      </c>
      <c r="HCG132" s="35"/>
      <c r="HCH132" s="31">
        <v>2019</v>
      </c>
      <c r="HCI132" s="26"/>
      <c r="HCJ132" s="14" t="s">
        <v>3522</v>
      </c>
      <c r="HCK132" s="56" t="s">
        <v>3482</v>
      </c>
      <c r="HCL132" s="28" t="s">
        <v>3520</v>
      </c>
      <c r="HCM132" s="28" t="s">
        <v>3521</v>
      </c>
      <c r="HCN132" s="31">
        <v>1995</v>
      </c>
      <c r="HCO132" s="35"/>
      <c r="HCP132" s="31">
        <v>2019</v>
      </c>
      <c r="HCQ132" s="26"/>
      <c r="HCR132" s="14" t="s">
        <v>3522</v>
      </c>
      <c r="HCS132" s="56" t="s">
        <v>3482</v>
      </c>
      <c r="HCT132" s="28" t="s">
        <v>3520</v>
      </c>
      <c r="HCU132" s="28" t="s">
        <v>3521</v>
      </c>
      <c r="HCV132" s="31">
        <v>1995</v>
      </c>
      <c r="HCW132" s="35"/>
      <c r="HCX132" s="31">
        <v>2019</v>
      </c>
      <c r="HCY132" s="26"/>
      <c r="HCZ132" s="14" t="s">
        <v>3522</v>
      </c>
      <c r="HDA132" s="56" t="s">
        <v>3482</v>
      </c>
      <c r="HDB132" s="28" t="s">
        <v>3520</v>
      </c>
      <c r="HDC132" s="28" t="s">
        <v>3521</v>
      </c>
      <c r="HDD132" s="31">
        <v>1995</v>
      </c>
      <c r="HDE132" s="35"/>
      <c r="HDF132" s="31">
        <v>2019</v>
      </c>
      <c r="HDG132" s="26"/>
      <c r="HDH132" s="14" t="s">
        <v>3522</v>
      </c>
      <c r="HDI132" s="56" t="s">
        <v>3482</v>
      </c>
      <c r="HDJ132" s="28" t="s">
        <v>3520</v>
      </c>
      <c r="HDK132" s="28" t="s">
        <v>3521</v>
      </c>
      <c r="HDL132" s="31">
        <v>1995</v>
      </c>
      <c r="HDM132" s="35"/>
      <c r="HDN132" s="31">
        <v>2019</v>
      </c>
      <c r="HDO132" s="26"/>
      <c r="HDP132" s="14" t="s">
        <v>3522</v>
      </c>
      <c r="HDQ132" s="56" t="s">
        <v>3482</v>
      </c>
      <c r="HDR132" s="28" t="s">
        <v>3520</v>
      </c>
      <c r="HDS132" s="28" t="s">
        <v>3521</v>
      </c>
      <c r="HDT132" s="31">
        <v>1995</v>
      </c>
      <c r="HDU132" s="35"/>
      <c r="HDV132" s="31">
        <v>2019</v>
      </c>
      <c r="HDW132" s="26"/>
      <c r="HDX132" s="14" t="s">
        <v>3522</v>
      </c>
      <c r="HDY132" s="56" t="s">
        <v>3482</v>
      </c>
      <c r="HDZ132" s="28" t="s">
        <v>3520</v>
      </c>
      <c r="HEA132" s="28" t="s">
        <v>3521</v>
      </c>
      <c r="HEB132" s="31">
        <v>1995</v>
      </c>
      <c r="HEC132" s="35"/>
      <c r="HED132" s="31">
        <v>2019</v>
      </c>
      <c r="HEE132" s="26"/>
      <c r="HEF132" s="14" t="s">
        <v>3522</v>
      </c>
      <c r="HEG132" s="56" t="s">
        <v>3482</v>
      </c>
      <c r="HEH132" s="28" t="s">
        <v>3520</v>
      </c>
      <c r="HEI132" s="28" t="s">
        <v>3521</v>
      </c>
      <c r="HEJ132" s="31">
        <v>1995</v>
      </c>
      <c r="HEK132" s="35"/>
      <c r="HEL132" s="31">
        <v>2019</v>
      </c>
      <c r="HEM132" s="26"/>
      <c r="HEN132" s="14" t="s">
        <v>3522</v>
      </c>
      <c r="HEO132" s="56" t="s">
        <v>3482</v>
      </c>
      <c r="HEP132" s="28" t="s">
        <v>3520</v>
      </c>
      <c r="HEQ132" s="28" t="s">
        <v>3521</v>
      </c>
      <c r="HER132" s="31">
        <v>1995</v>
      </c>
      <c r="HES132" s="35"/>
      <c r="HET132" s="31">
        <v>2019</v>
      </c>
      <c r="HEU132" s="26"/>
      <c r="HEV132" s="14" t="s">
        <v>3522</v>
      </c>
      <c r="HEW132" s="56" t="s">
        <v>3482</v>
      </c>
      <c r="HEX132" s="28" t="s">
        <v>3520</v>
      </c>
      <c r="HEY132" s="28" t="s">
        <v>3521</v>
      </c>
      <c r="HEZ132" s="31">
        <v>1995</v>
      </c>
      <c r="HFA132" s="35"/>
      <c r="HFB132" s="31">
        <v>2019</v>
      </c>
      <c r="HFC132" s="26"/>
      <c r="HFD132" s="14" t="s">
        <v>3522</v>
      </c>
      <c r="HFE132" s="56" t="s">
        <v>3482</v>
      </c>
      <c r="HFF132" s="28" t="s">
        <v>3520</v>
      </c>
      <c r="HFG132" s="28" t="s">
        <v>3521</v>
      </c>
      <c r="HFH132" s="31">
        <v>1995</v>
      </c>
      <c r="HFI132" s="35"/>
      <c r="HFJ132" s="31">
        <v>2019</v>
      </c>
      <c r="HFK132" s="26"/>
      <c r="HFL132" s="14" t="s">
        <v>3522</v>
      </c>
      <c r="HFM132" s="56" t="s">
        <v>3482</v>
      </c>
      <c r="HFN132" s="28" t="s">
        <v>3520</v>
      </c>
      <c r="HFO132" s="28" t="s">
        <v>3521</v>
      </c>
      <c r="HFP132" s="31">
        <v>1995</v>
      </c>
      <c r="HFQ132" s="35"/>
      <c r="HFR132" s="31">
        <v>2019</v>
      </c>
      <c r="HFS132" s="26"/>
      <c r="HFT132" s="14" t="s">
        <v>3522</v>
      </c>
      <c r="HFU132" s="56" t="s">
        <v>3482</v>
      </c>
      <c r="HFV132" s="28" t="s">
        <v>3520</v>
      </c>
      <c r="HFW132" s="28" t="s">
        <v>3521</v>
      </c>
      <c r="HFX132" s="31">
        <v>1995</v>
      </c>
      <c r="HFY132" s="35"/>
      <c r="HFZ132" s="31">
        <v>2019</v>
      </c>
      <c r="HGA132" s="26"/>
      <c r="HGB132" s="14" t="s">
        <v>3522</v>
      </c>
      <c r="HGC132" s="56" t="s">
        <v>3482</v>
      </c>
      <c r="HGD132" s="28" t="s">
        <v>3520</v>
      </c>
      <c r="HGE132" s="28" t="s">
        <v>3521</v>
      </c>
      <c r="HGF132" s="31">
        <v>1995</v>
      </c>
      <c r="HGG132" s="35"/>
      <c r="HGH132" s="31">
        <v>2019</v>
      </c>
      <c r="HGI132" s="26"/>
      <c r="HGJ132" s="14" t="s">
        <v>3522</v>
      </c>
      <c r="HGK132" s="56" t="s">
        <v>3482</v>
      </c>
      <c r="HGL132" s="28" t="s">
        <v>3520</v>
      </c>
      <c r="HGM132" s="28" t="s">
        <v>3521</v>
      </c>
      <c r="HGN132" s="31">
        <v>1995</v>
      </c>
      <c r="HGO132" s="35"/>
      <c r="HGP132" s="31">
        <v>2019</v>
      </c>
      <c r="HGQ132" s="26"/>
      <c r="HGR132" s="14" t="s">
        <v>3522</v>
      </c>
      <c r="HGS132" s="56" t="s">
        <v>3482</v>
      </c>
      <c r="HGT132" s="28" t="s">
        <v>3520</v>
      </c>
      <c r="HGU132" s="28" t="s">
        <v>3521</v>
      </c>
      <c r="HGV132" s="31">
        <v>1995</v>
      </c>
      <c r="HGW132" s="35"/>
      <c r="HGX132" s="31">
        <v>2019</v>
      </c>
      <c r="HGY132" s="26"/>
      <c r="HGZ132" s="14" t="s">
        <v>3522</v>
      </c>
      <c r="HHA132" s="56" t="s">
        <v>3482</v>
      </c>
      <c r="HHB132" s="28" t="s">
        <v>3520</v>
      </c>
      <c r="HHC132" s="28" t="s">
        <v>3521</v>
      </c>
      <c r="HHD132" s="31">
        <v>1995</v>
      </c>
      <c r="HHE132" s="35"/>
      <c r="HHF132" s="31">
        <v>2019</v>
      </c>
      <c r="HHG132" s="26"/>
      <c r="HHH132" s="14" t="s">
        <v>3522</v>
      </c>
      <c r="HHI132" s="56" t="s">
        <v>3482</v>
      </c>
      <c r="HHJ132" s="28" t="s">
        <v>3520</v>
      </c>
      <c r="HHK132" s="28" t="s">
        <v>3521</v>
      </c>
      <c r="HHL132" s="31">
        <v>1995</v>
      </c>
      <c r="HHM132" s="35"/>
      <c r="HHN132" s="31">
        <v>2019</v>
      </c>
      <c r="HHO132" s="26"/>
      <c r="HHP132" s="14" t="s">
        <v>3522</v>
      </c>
      <c r="HHQ132" s="56" t="s">
        <v>3482</v>
      </c>
      <c r="HHR132" s="28" t="s">
        <v>3520</v>
      </c>
      <c r="HHS132" s="28" t="s">
        <v>3521</v>
      </c>
      <c r="HHT132" s="31">
        <v>1995</v>
      </c>
      <c r="HHU132" s="35"/>
      <c r="HHV132" s="31">
        <v>2019</v>
      </c>
      <c r="HHW132" s="26"/>
      <c r="HHX132" s="14" t="s">
        <v>3522</v>
      </c>
      <c r="HHY132" s="56" t="s">
        <v>3482</v>
      </c>
      <c r="HHZ132" s="28" t="s">
        <v>3520</v>
      </c>
      <c r="HIA132" s="28" t="s">
        <v>3521</v>
      </c>
      <c r="HIB132" s="31">
        <v>1995</v>
      </c>
      <c r="HIC132" s="35"/>
      <c r="HID132" s="31">
        <v>2019</v>
      </c>
      <c r="HIE132" s="26"/>
      <c r="HIF132" s="14" t="s">
        <v>3522</v>
      </c>
      <c r="HIG132" s="56" t="s">
        <v>3482</v>
      </c>
      <c r="HIH132" s="28" t="s">
        <v>3520</v>
      </c>
      <c r="HII132" s="28" t="s">
        <v>3521</v>
      </c>
      <c r="HIJ132" s="31">
        <v>1995</v>
      </c>
      <c r="HIK132" s="35"/>
      <c r="HIL132" s="31">
        <v>2019</v>
      </c>
      <c r="HIM132" s="26"/>
      <c r="HIN132" s="14" t="s">
        <v>3522</v>
      </c>
      <c r="HIO132" s="56" t="s">
        <v>3482</v>
      </c>
      <c r="HIP132" s="28" t="s">
        <v>3520</v>
      </c>
      <c r="HIQ132" s="28" t="s">
        <v>3521</v>
      </c>
      <c r="HIR132" s="31">
        <v>1995</v>
      </c>
      <c r="HIS132" s="35"/>
      <c r="HIT132" s="31">
        <v>2019</v>
      </c>
      <c r="HIU132" s="26"/>
      <c r="HIV132" s="14" t="s">
        <v>3522</v>
      </c>
      <c r="HIW132" s="56" t="s">
        <v>3482</v>
      </c>
      <c r="HIX132" s="28" t="s">
        <v>3520</v>
      </c>
      <c r="HIY132" s="28" t="s">
        <v>3521</v>
      </c>
      <c r="HIZ132" s="31">
        <v>1995</v>
      </c>
      <c r="HJA132" s="35"/>
      <c r="HJB132" s="31">
        <v>2019</v>
      </c>
      <c r="HJC132" s="26"/>
      <c r="HJD132" s="14" t="s">
        <v>3522</v>
      </c>
      <c r="HJE132" s="56" t="s">
        <v>3482</v>
      </c>
      <c r="HJF132" s="28" t="s">
        <v>3520</v>
      </c>
      <c r="HJG132" s="28" t="s">
        <v>3521</v>
      </c>
      <c r="HJH132" s="31">
        <v>1995</v>
      </c>
      <c r="HJI132" s="35"/>
      <c r="HJJ132" s="31">
        <v>2019</v>
      </c>
      <c r="HJK132" s="26"/>
      <c r="HJL132" s="14" t="s">
        <v>3522</v>
      </c>
      <c r="HJM132" s="56" t="s">
        <v>3482</v>
      </c>
      <c r="HJN132" s="28" t="s">
        <v>3520</v>
      </c>
      <c r="HJO132" s="28" t="s">
        <v>3521</v>
      </c>
      <c r="HJP132" s="31">
        <v>1995</v>
      </c>
      <c r="HJQ132" s="35"/>
      <c r="HJR132" s="31">
        <v>2019</v>
      </c>
      <c r="HJS132" s="26"/>
      <c r="HJT132" s="14" t="s">
        <v>3522</v>
      </c>
      <c r="HJU132" s="56" t="s">
        <v>3482</v>
      </c>
      <c r="HJV132" s="28" t="s">
        <v>3520</v>
      </c>
      <c r="HJW132" s="28" t="s">
        <v>3521</v>
      </c>
      <c r="HJX132" s="31">
        <v>1995</v>
      </c>
      <c r="HJY132" s="35"/>
      <c r="HJZ132" s="31">
        <v>2019</v>
      </c>
      <c r="HKA132" s="26"/>
      <c r="HKB132" s="14" t="s">
        <v>3522</v>
      </c>
      <c r="HKC132" s="56" t="s">
        <v>3482</v>
      </c>
      <c r="HKD132" s="28" t="s">
        <v>3520</v>
      </c>
      <c r="HKE132" s="28" t="s">
        <v>3521</v>
      </c>
      <c r="HKF132" s="31">
        <v>1995</v>
      </c>
      <c r="HKG132" s="35"/>
      <c r="HKH132" s="31">
        <v>2019</v>
      </c>
      <c r="HKI132" s="26"/>
      <c r="HKJ132" s="14" t="s">
        <v>3522</v>
      </c>
      <c r="HKK132" s="56" t="s">
        <v>3482</v>
      </c>
      <c r="HKL132" s="28" t="s">
        <v>3520</v>
      </c>
      <c r="HKM132" s="28" t="s">
        <v>3521</v>
      </c>
      <c r="HKN132" s="31">
        <v>1995</v>
      </c>
      <c r="HKO132" s="35"/>
      <c r="HKP132" s="31">
        <v>2019</v>
      </c>
      <c r="HKQ132" s="26"/>
      <c r="HKR132" s="14" t="s">
        <v>3522</v>
      </c>
      <c r="HKS132" s="56" t="s">
        <v>3482</v>
      </c>
      <c r="HKT132" s="28" t="s">
        <v>3520</v>
      </c>
      <c r="HKU132" s="28" t="s">
        <v>3521</v>
      </c>
      <c r="HKV132" s="31">
        <v>1995</v>
      </c>
      <c r="HKW132" s="35"/>
      <c r="HKX132" s="31">
        <v>2019</v>
      </c>
      <c r="HKY132" s="26"/>
      <c r="HKZ132" s="14" t="s">
        <v>3522</v>
      </c>
      <c r="HLA132" s="56" t="s">
        <v>3482</v>
      </c>
      <c r="HLB132" s="28" t="s">
        <v>3520</v>
      </c>
      <c r="HLC132" s="28" t="s">
        <v>3521</v>
      </c>
      <c r="HLD132" s="31">
        <v>1995</v>
      </c>
      <c r="HLE132" s="35"/>
      <c r="HLF132" s="31">
        <v>2019</v>
      </c>
      <c r="HLG132" s="26"/>
      <c r="HLH132" s="14" t="s">
        <v>3522</v>
      </c>
      <c r="HLI132" s="56" t="s">
        <v>3482</v>
      </c>
      <c r="HLJ132" s="28" t="s">
        <v>3520</v>
      </c>
      <c r="HLK132" s="28" t="s">
        <v>3521</v>
      </c>
      <c r="HLL132" s="31">
        <v>1995</v>
      </c>
      <c r="HLM132" s="35"/>
      <c r="HLN132" s="31">
        <v>2019</v>
      </c>
      <c r="HLO132" s="26"/>
      <c r="HLP132" s="14" t="s">
        <v>3522</v>
      </c>
      <c r="HLQ132" s="56" t="s">
        <v>3482</v>
      </c>
      <c r="HLR132" s="28" t="s">
        <v>3520</v>
      </c>
      <c r="HLS132" s="28" t="s">
        <v>3521</v>
      </c>
      <c r="HLT132" s="31">
        <v>1995</v>
      </c>
      <c r="HLU132" s="35"/>
      <c r="HLV132" s="31">
        <v>2019</v>
      </c>
      <c r="HLW132" s="26"/>
      <c r="HLX132" s="14" t="s">
        <v>3522</v>
      </c>
      <c r="HLY132" s="56" t="s">
        <v>3482</v>
      </c>
      <c r="HLZ132" s="28" t="s">
        <v>3520</v>
      </c>
      <c r="HMA132" s="28" t="s">
        <v>3521</v>
      </c>
      <c r="HMB132" s="31">
        <v>1995</v>
      </c>
      <c r="HMC132" s="35"/>
      <c r="HMD132" s="31">
        <v>2019</v>
      </c>
      <c r="HME132" s="26"/>
      <c r="HMF132" s="14" t="s">
        <v>3522</v>
      </c>
      <c r="HMG132" s="56" t="s">
        <v>3482</v>
      </c>
      <c r="HMH132" s="28" t="s">
        <v>3520</v>
      </c>
      <c r="HMI132" s="28" t="s">
        <v>3521</v>
      </c>
      <c r="HMJ132" s="31">
        <v>1995</v>
      </c>
      <c r="HMK132" s="35"/>
      <c r="HML132" s="31">
        <v>2019</v>
      </c>
      <c r="HMM132" s="26"/>
      <c r="HMN132" s="14" t="s">
        <v>3522</v>
      </c>
      <c r="HMO132" s="56" t="s">
        <v>3482</v>
      </c>
      <c r="HMP132" s="28" t="s">
        <v>3520</v>
      </c>
      <c r="HMQ132" s="28" t="s">
        <v>3521</v>
      </c>
      <c r="HMR132" s="31">
        <v>1995</v>
      </c>
      <c r="HMS132" s="35"/>
      <c r="HMT132" s="31">
        <v>2019</v>
      </c>
      <c r="HMU132" s="26"/>
      <c r="HMV132" s="14" t="s">
        <v>3522</v>
      </c>
      <c r="HMW132" s="56" t="s">
        <v>3482</v>
      </c>
      <c r="HMX132" s="28" t="s">
        <v>3520</v>
      </c>
      <c r="HMY132" s="28" t="s">
        <v>3521</v>
      </c>
      <c r="HMZ132" s="31">
        <v>1995</v>
      </c>
      <c r="HNA132" s="35"/>
      <c r="HNB132" s="31">
        <v>2019</v>
      </c>
      <c r="HNC132" s="26"/>
      <c r="HND132" s="14" t="s">
        <v>3522</v>
      </c>
      <c r="HNE132" s="56" t="s">
        <v>3482</v>
      </c>
      <c r="HNF132" s="28" t="s">
        <v>3520</v>
      </c>
      <c r="HNG132" s="28" t="s">
        <v>3521</v>
      </c>
      <c r="HNH132" s="31">
        <v>1995</v>
      </c>
      <c r="HNI132" s="35"/>
      <c r="HNJ132" s="31">
        <v>2019</v>
      </c>
      <c r="HNK132" s="26"/>
      <c r="HNL132" s="14" t="s">
        <v>3522</v>
      </c>
      <c r="HNM132" s="56" t="s">
        <v>3482</v>
      </c>
      <c r="HNN132" s="28" t="s">
        <v>3520</v>
      </c>
      <c r="HNO132" s="28" t="s">
        <v>3521</v>
      </c>
      <c r="HNP132" s="31">
        <v>1995</v>
      </c>
      <c r="HNQ132" s="35"/>
      <c r="HNR132" s="31">
        <v>2019</v>
      </c>
      <c r="HNS132" s="26"/>
      <c r="HNT132" s="14" t="s">
        <v>3522</v>
      </c>
      <c r="HNU132" s="56" t="s">
        <v>3482</v>
      </c>
      <c r="HNV132" s="28" t="s">
        <v>3520</v>
      </c>
      <c r="HNW132" s="28" t="s">
        <v>3521</v>
      </c>
      <c r="HNX132" s="31">
        <v>1995</v>
      </c>
      <c r="HNY132" s="35"/>
      <c r="HNZ132" s="31">
        <v>2019</v>
      </c>
      <c r="HOA132" s="26"/>
      <c r="HOB132" s="14" t="s">
        <v>3522</v>
      </c>
      <c r="HOC132" s="56" t="s">
        <v>3482</v>
      </c>
      <c r="HOD132" s="28" t="s">
        <v>3520</v>
      </c>
      <c r="HOE132" s="28" t="s">
        <v>3521</v>
      </c>
      <c r="HOF132" s="31">
        <v>1995</v>
      </c>
      <c r="HOG132" s="35"/>
      <c r="HOH132" s="31">
        <v>2019</v>
      </c>
      <c r="HOI132" s="26"/>
      <c r="HOJ132" s="14" t="s">
        <v>3522</v>
      </c>
      <c r="HOK132" s="56" t="s">
        <v>3482</v>
      </c>
      <c r="HOL132" s="28" t="s">
        <v>3520</v>
      </c>
      <c r="HOM132" s="28" t="s">
        <v>3521</v>
      </c>
      <c r="HON132" s="31">
        <v>1995</v>
      </c>
      <c r="HOO132" s="35"/>
      <c r="HOP132" s="31">
        <v>2019</v>
      </c>
      <c r="HOQ132" s="26"/>
      <c r="HOR132" s="14" t="s">
        <v>3522</v>
      </c>
      <c r="HOS132" s="56" t="s">
        <v>3482</v>
      </c>
      <c r="HOT132" s="28" t="s">
        <v>3520</v>
      </c>
      <c r="HOU132" s="28" t="s">
        <v>3521</v>
      </c>
      <c r="HOV132" s="31">
        <v>1995</v>
      </c>
      <c r="HOW132" s="35"/>
      <c r="HOX132" s="31">
        <v>2019</v>
      </c>
      <c r="HOY132" s="26"/>
      <c r="HOZ132" s="14" t="s">
        <v>3522</v>
      </c>
      <c r="HPA132" s="56" t="s">
        <v>3482</v>
      </c>
      <c r="HPB132" s="28" t="s">
        <v>3520</v>
      </c>
      <c r="HPC132" s="28" t="s">
        <v>3521</v>
      </c>
      <c r="HPD132" s="31">
        <v>1995</v>
      </c>
      <c r="HPE132" s="35"/>
      <c r="HPF132" s="31">
        <v>2019</v>
      </c>
      <c r="HPG132" s="26"/>
      <c r="HPH132" s="14" t="s">
        <v>3522</v>
      </c>
      <c r="HPI132" s="56" t="s">
        <v>3482</v>
      </c>
      <c r="HPJ132" s="28" t="s">
        <v>3520</v>
      </c>
      <c r="HPK132" s="28" t="s">
        <v>3521</v>
      </c>
      <c r="HPL132" s="31">
        <v>1995</v>
      </c>
      <c r="HPM132" s="35"/>
      <c r="HPN132" s="31">
        <v>2019</v>
      </c>
      <c r="HPO132" s="26"/>
      <c r="HPP132" s="14" t="s">
        <v>3522</v>
      </c>
      <c r="HPQ132" s="56" t="s">
        <v>3482</v>
      </c>
      <c r="HPR132" s="28" t="s">
        <v>3520</v>
      </c>
      <c r="HPS132" s="28" t="s">
        <v>3521</v>
      </c>
      <c r="HPT132" s="31">
        <v>1995</v>
      </c>
      <c r="HPU132" s="35"/>
      <c r="HPV132" s="31">
        <v>2019</v>
      </c>
      <c r="HPW132" s="26"/>
      <c r="HPX132" s="14" t="s">
        <v>3522</v>
      </c>
      <c r="HPY132" s="56" t="s">
        <v>3482</v>
      </c>
      <c r="HPZ132" s="28" t="s">
        <v>3520</v>
      </c>
      <c r="HQA132" s="28" t="s">
        <v>3521</v>
      </c>
      <c r="HQB132" s="31">
        <v>1995</v>
      </c>
      <c r="HQC132" s="35"/>
      <c r="HQD132" s="31">
        <v>2019</v>
      </c>
      <c r="HQE132" s="26"/>
      <c r="HQF132" s="14" t="s">
        <v>3522</v>
      </c>
      <c r="HQG132" s="56" t="s">
        <v>3482</v>
      </c>
      <c r="HQH132" s="28" t="s">
        <v>3520</v>
      </c>
      <c r="HQI132" s="28" t="s">
        <v>3521</v>
      </c>
      <c r="HQJ132" s="31">
        <v>1995</v>
      </c>
      <c r="HQK132" s="35"/>
      <c r="HQL132" s="31">
        <v>2019</v>
      </c>
      <c r="HQM132" s="26"/>
      <c r="HQN132" s="14" t="s">
        <v>3522</v>
      </c>
      <c r="HQO132" s="56" t="s">
        <v>3482</v>
      </c>
      <c r="HQP132" s="28" t="s">
        <v>3520</v>
      </c>
      <c r="HQQ132" s="28" t="s">
        <v>3521</v>
      </c>
      <c r="HQR132" s="31">
        <v>1995</v>
      </c>
      <c r="HQS132" s="35"/>
      <c r="HQT132" s="31">
        <v>2019</v>
      </c>
      <c r="HQU132" s="26"/>
      <c r="HQV132" s="14" t="s">
        <v>3522</v>
      </c>
      <c r="HQW132" s="56" t="s">
        <v>3482</v>
      </c>
      <c r="HQX132" s="28" t="s">
        <v>3520</v>
      </c>
      <c r="HQY132" s="28" t="s">
        <v>3521</v>
      </c>
      <c r="HQZ132" s="31">
        <v>1995</v>
      </c>
      <c r="HRA132" s="35"/>
      <c r="HRB132" s="31">
        <v>2019</v>
      </c>
      <c r="HRC132" s="26"/>
      <c r="HRD132" s="14" t="s">
        <v>3522</v>
      </c>
      <c r="HRE132" s="56" t="s">
        <v>3482</v>
      </c>
      <c r="HRF132" s="28" t="s">
        <v>3520</v>
      </c>
      <c r="HRG132" s="28" t="s">
        <v>3521</v>
      </c>
      <c r="HRH132" s="31">
        <v>1995</v>
      </c>
      <c r="HRI132" s="35"/>
      <c r="HRJ132" s="31">
        <v>2019</v>
      </c>
      <c r="HRK132" s="26"/>
      <c r="HRL132" s="14" t="s">
        <v>3522</v>
      </c>
      <c r="HRM132" s="56" t="s">
        <v>3482</v>
      </c>
      <c r="HRN132" s="28" t="s">
        <v>3520</v>
      </c>
      <c r="HRO132" s="28" t="s">
        <v>3521</v>
      </c>
      <c r="HRP132" s="31">
        <v>1995</v>
      </c>
      <c r="HRQ132" s="35"/>
      <c r="HRR132" s="31">
        <v>2019</v>
      </c>
      <c r="HRS132" s="26"/>
      <c r="HRT132" s="14" t="s">
        <v>3522</v>
      </c>
      <c r="HRU132" s="56" t="s">
        <v>3482</v>
      </c>
      <c r="HRV132" s="28" t="s">
        <v>3520</v>
      </c>
      <c r="HRW132" s="28" t="s">
        <v>3521</v>
      </c>
      <c r="HRX132" s="31">
        <v>1995</v>
      </c>
      <c r="HRY132" s="35"/>
      <c r="HRZ132" s="31">
        <v>2019</v>
      </c>
      <c r="HSA132" s="26"/>
      <c r="HSB132" s="14" t="s">
        <v>3522</v>
      </c>
      <c r="HSC132" s="56" t="s">
        <v>3482</v>
      </c>
      <c r="HSD132" s="28" t="s">
        <v>3520</v>
      </c>
      <c r="HSE132" s="28" t="s">
        <v>3521</v>
      </c>
      <c r="HSF132" s="31">
        <v>1995</v>
      </c>
      <c r="HSG132" s="35"/>
      <c r="HSH132" s="31">
        <v>2019</v>
      </c>
      <c r="HSI132" s="26"/>
      <c r="HSJ132" s="14" t="s">
        <v>3522</v>
      </c>
      <c r="HSK132" s="56" t="s">
        <v>3482</v>
      </c>
      <c r="HSL132" s="28" t="s">
        <v>3520</v>
      </c>
      <c r="HSM132" s="28" t="s">
        <v>3521</v>
      </c>
      <c r="HSN132" s="31">
        <v>1995</v>
      </c>
      <c r="HSO132" s="35"/>
      <c r="HSP132" s="31">
        <v>2019</v>
      </c>
      <c r="HSQ132" s="26"/>
      <c r="HSR132" s="14" t="s">
        <v>3522</v>
      </c>
      <c r="HSS132" s="56" t="s">
        <v>3482</v>
      </c>
      <c r="HST132" s="28" t="s">
        <v>3520</v>
      </c>
      <c r="HSU132" s="28" t="s">
        <v>3521</v>
      </c>
      <c r="HSV132" s="31">
        <v>1995</v>
      </c>
      <c r="HSW132" s="35"/>
      <c r="HSX132" s="31">
        <v>2019</v>
      </c>
      <c r="HSY132" s="26"/>
      <c r="HSZ132" s="14" t="s">
        <v>3522</v>
      </c>
      <c r="HTA132" s="56" t="s">
        <v>3482</v>
      </c>
      <c r="HTB132" s="28" t="s">
        <v>3520</v>
      </c>
      <c r="HTC132" s="28" t="s">
        <v>3521</v>
      </c>
      <c r="HTD132" s="31">
        <v>1995</v>
      </c>
      <c r="HTE132" s="35"/>
      <c r="HTF132" s="31">
        <v>2019</v>
      </c>
      <c r="HTG132" s="26"/>
      <c r="HTH132" s="14" t="s">
        <v>3522</v>
      </c>
      <c r="HTI132" s="56" t="s">
        <v>3482</v>
      </c>
      <c r="HTJ132" s="28" t="s">
        <v>3520</v>
      </c>
      <c r="HTK132" s="28" t="s">
        <v>3521</v>
      </c>
      <c r="HTL132" s="31">
        <v>1995</v>
      </c>
      <c r="HTM132" s="35"/>
      <c r="HTN132" s="31">
        <v>2019</v>
      </c>
      <c r="HTO132" s="26"/>
      <c r="HTP132" s="14" t="s">
        <v>3522</v>
      </c>
      <c r="HTQ132" s="56" t="s">
        <v>3482</v>
      </c>
      <c r="HTR132" s="28" t="s">
        <v>3520</v>
      </c>
      <c r="HTS132" s="28" t="s">
        <v>3521</v>
      </c>
      <c r="HTT132" s="31">
        <v>1995</v>
      </c>
      <c r="HTU132" s="35"/>
      <c r="HTV132" s="31">
        <v>2019</v>
      </c>
      <c r="HTW132" s="26"/>
      <c r="HTX132" s="14" t="s">
        <v>3522</v>
      </c>
      <c r="HTY132" s="56" t="s">
        <v>3482</v>
      </c>
      <c r="HTZ132" s="28" t="s">
        <v>3520</v>
      </c>
      <c r="HUA132" s="28" t="s">
        <v>3521</v>
      </c>
      <c r="HUB132" s="31">
        <v>1995</v>
      </c>
      <c r="HUC132" s="35"/>
      <c r="HUD132" s="31">
        <v>2019</v>
      </c>
      <c r="HUE132" s="26"/>
      <c r="HUF132" s="14" t="s">
        <v>3522</v>
      </c>
      <c r="HUG132" s="56" t="s">
        <v>3482</v>
      </c>
      <c r="HUH132" s="28" t="s">
        <v>3520</v>
      </c>
      <c r="HUI132" s="28" t="s">
        <v>3521</v>
      </c>
      <c r="HUJ132" s="31">
        <v>1995</v>
      </c>
      <c r="HUK132" s="35"/>
      <c r="HUL132" s="31">
        <v>2019</v>
      </c>
      <c r="HUM132" s="26"/>
      <c r="HUN132" s="14" t="s">
        <v>3522</v>
      </c>
      <c r="HUO132" s="56" t="s">
        <v>3482</v>
      </c>
      <c r="HUP132" s="28" t="s">
        <v>3520</v>
      </c>
      <c r="HUQ132" s="28" t="s">
        <v>3521</v>
      </c>
      <c r="HUR132" s="31">
        <v>1995</v>
      </c>
      <c r="HUS132" s="35"/>
      <c r="HUT132" s="31">
        <v>2019</v>
      </c>
      <c r="HUU132" s="26"/>
      <c r="HUV132" s="14" t="s">
        <v>3522</v>
      </c>
      <c r="HUW132" s="56" t="s">
        <v>3482</v>
      </c>
      <c r="HUX132" s="28" t="s">
        <v>3520</v>
      </c>
      <c r="HUY132" s="28" t="s">
        <v>3521</v>
      </c>
      <c r="HUZ132" s="31">
        <v>1995</v>
      </c>
      <c r="HVA132" s="35"/>
      <c r="HVB132" s="31">
        <v>2019</v>
      </c>
      <c r="HVC132" s="26"/>
      <c r="HVD132" s="14" t="s">
        <v>3522</v>
      </c>
      <c r="HVE132" s="56" t="s">
        <v>3482</v>
      </c>
      <c r="HVF132" s="28" t="s">
        <v>3520</v>
      </c>
      <c r="HVG132" s="28" t="s">
        <v>3521</v>
      </c>
      <c r="HVH132" s="31">
        <v>1995</v>
      </c>
      <c r="HVI132" s="35"/>
      <c r="HVJ132" s="31">
        <v>2019</v>
      </c>
      <c r="HVK132" s="26"/>
      <c r="HVL132" s="14" t="s">
        <v>3522</v>
      </c>
      <c r="HVM132" s="56" t="s">
        <v>3482</v>
      </c>
      <c r="HVN132" s="28" t="s">
        <v>3520</v>
      </c>
      <c r="HVO132" s="28" t="s">
        <v>3521</v>
      </c>
      <c r="HVP132" s="31">
        <v>1995</v>
      </c>
      <c r="HVQ132" s="35"/>
      <c r="HVR132" s="31">
        <v>2019</v>
      </c>
      <c r="HVS132" s="26"/>
      <c r="HVT132" s="14" t="s">
        <v>3522</v>
      </c>
      <c r="HVU132" s="56" t="s">
        <v>3482</v>
      </c>
      <c r="HVV132" s="28" t="s">
        <v>3520</v>
      </c>
      <c r="HVW132" s="28" t="s">
        <v>3521</v>
      </c>
      <c r="HVX132" s="31">
        <v>1995</v>
      </c>
      <c r="HVY132" s="35"/>
      <c r="HVZ132" s="31">
        <v>2019</v>
      </c>
      <c r="HWA132" s="26"/>
      <c r="HWB132" s="14" t="s">
        <v>3522</v>
      </c>
      <c r="HWC132" s="56" t="s">
        <v>3482</v>
      </c>
      <c r="HWD132" s="28" t="s">
        <v>3520</v>
      </c>
      <c r="HWE132" s="28" t="s">
        <v>3521</v>
      </c>
      <c r="HWF132" s="31">
        <v>1995</v>
      </c>
      <c r="HWG132" s="35"/>
      <c r="HWH132" s="31">
        <v>2019</v>
      </c>
      <c r="HWI132" s="26"/>
      <c r="HWJ132" s="14" t="s">
        <v>3522</v>
      </c>
      <c r="HWK132" s="56" t="s">
        <v>3482</v>
      </c>
      <c r="HWL132" s="28" t="s">
        <v>3520</v>
      </c>
      <c r="HWM132" s="28" t="s">
        <v>3521</v>
      </c>
      <c r="HWN132" s="31">
        <v>1995</v>
      </c>
      <c r="HWO132" s="35"/>
      <c r="HWP132" s="31">
        <v>2019</v>
      </c>
      <c r="HWQ132" s="26"/>
      <c r="HWR132" s="14" t="s">
        <v>3522</v>
      </c>
      <c r="HWS132" s="56" t="s">
        <v>3482</v>
      </c>
      <c r="HWT132" s="28" t="s">
        <v>3520</v>
      </c>
      <c r="HWU132" s="28" t="s">
        <v>3521</v>
      </c>
      <c r="HWV132" s="31">
        <v>1995</v>
      </c>
      <c r="HWW132" s="35"/>
      <c r="HWX132" s="31">
        <v>2019</v>
      </c>
      <c r="HWY132" s="26"/>
      <c r="HWZ132" s="14" t="s">
        <v>3522</v>
      </c>
      <c r="HXA132" s="56" t="s">
        <v>3482</v>
      </c>
      <c r="HXB132" s="28" t="s">
        <v>3520</v>
      </c>
      <c r="HXC132" s="28" t="s">
        <v>3521</v>
      </c>
      <c r="HXD132" s="31">
        <v>1995</v>
      </c>
      <c r="HXE132" s="35"/>
      <c r="HXF132" s="31">
        <v>2019</v>
      </c>
      <c r="HXG132" s="26"/>
      <c r="HXH132" s="14" t="s">
        <v>3522</v>
      </c>
      <c r="HXI132" s="56" t="s">
        <v>3482</v>
      </c>
      <c r="HXJ132" s="28" t="s">
        <v>3520</v>
      </c>
      <c r="HXK132" s="28" t="s">
        <v>3521</v>
      </c>
      <c r="HXL132" s="31">
        <v>1995</v>
      </c>
      <c r="HXM132" s="35"/>
      <c r="HXN132" s="31">
        <v>2019</v>
      </c>
      <c r="HXO132" s="26"/>
      <c r="HXP132" s="14" t="s">
        <v>3522</v>
      </c>
      <c r="HXQ132" s="56" t="s">
        <v>3482</v>
      </c>
      <c r="HXR132" s="28" t="s">
        <v>3520</v>
      </c>
      <c r="HXS132" s="28" t="s">
        <v>3521</v>
      </c>
      <c r="HXT132" s="31">
        <v>1995</v>
      </c>
      <c r="HXU132" s="35"/>
      <c r="HXV132" s="31">
        <v>2019</v>
      </c>
      <c r="HXW132" s="26"/>
      <c r="HXX132" s="14" t="s">
        <v>3522</v>
      </c>
      <c r="HXY132" s="56" t="s">
        <v>3482</v>
      </c>
      <c r="HXZ132" s="28" t="s">
        <v>3520</v>
      </c>
      <c r="HYA132" s="28" t="s">
        <v>3521</v>
      </c>
      <c r="HYB132" s="31">
        <v>1995</v>
      </c>
      <c r="HYC132" s="35"/>
      <c r="HYD132" s="31">
        <v>2019</v>
      </c>
      <c r="HYE132" s="26"/>
      <c r="HYF132" s="14" t="s">
        <v>3522</v>
      </c>
      <c r="HYG132" s="56" t="s">
        <v>3482</v>
      </c>
      <c r="HYH132" s="28" t="s">
        <v>3520</v>
      </c>
      <c r="HYI132" s="28" t="s">
        <v>3521</v>
      </c>
      <c r="HYJ132" s="31">
        <v>1995</v>
      </c>
      <c r="HYK132" s="35"/>
      <c r="HYL132" s="31">
        <v>2019</v>
      </c>
      <c r="HYM132" s="26"/>
      <c r="HYN132" s="14" t="s">
        <v>3522</v>
      </c>
      <c r="HYO132" s="56" t="s">
        <v>3482</v>
      </c>
      <c r="HYP132" s="28" t="s">
        <v>3520</v>
      </c>
      <c r="HYQ132" s="28" t="s">
        <v>3521</v>
      </c>
      <c r="HYR132" s="31">
        <v>1995</v>
      </c>
      <c r="HYS132" s="35"/>
      <c r="HYT132" s="31">
        <v>2019</v>
      </c>
      <c r="HYU132" s="26"/>
      <c r="HYV132" s="14" t="s">
        <v>3522</v>
      </c>
      <c r="HYW132" s="56" t="s">
        <v>3482</v>
      </c>
      <c r="HYX132" s="28" t="s">
        <v>3520</v>
      </c>
      <c r="HYY132" s="28" t="s">
        <v>3521</v>
      </c>
      <c r="HYZ132" s="31">
        <v>1995</v>
      </c>
      <c r="HZA132" s="35"/>
      <c r="HZB132" s="31">
        <v>2019</v>
      </c>
      <c r="HZC132" s="26"/>
      <c r="HZD132" s="14" t="s">
        <v>3522</v>
      </c>
      <c r="HZE132" s="56" t="s">
        <v>3482</v>
      </c>
      <c r="HZF132" s="28" t="s">
        <v>3520</v>
      </c>
      <c r="HZG132" s="28" t="s">
        <v>3521</v>
      </c>
      <c r="HZH132" s="31">
        <v>1995</v>
      </c>
      <c r="HZI132" s="35"/>
      <c r="HZJ132" s="31">
        <v>2019</v>
      </c>
      <c r="HZK132" s="26"/>
      <c r="HZL132" s="14" t="s">
        <v>3522</v>
      </c>
      <c r="HZM132" s="56" t="s">
        <v>3482</v>
      </c>
      <c r="HZN132" s="28" t="s">
        <v>3520</v>
      </c>
      <c r="HZO132" s="28" t="s">
        <v>3521</v>
      </c>
      <c r="HZP132" s="31">
        <v>1995</v>
      </c>
      <c r="HZQ132" s="35"/>
      <c r="HZR132" s="31">
        <v>2019</v>
      </c>
      <c r="HZS132" s="26"/>
      <c r="HZT132" s="14" t="s">
        <v>3522</v>
      </c>
      <c r="HZU132" s="56" t="s">
        <v>3482</v>
      </c>
      <c r="HZV132" s="28" t="s">
        <v>3520</v>
      </c>
      <c r="HZW132" s="28" t="s">
        <v>3521</v>
      </c>
      <c r="HZX132" s="31">
        <v>1995</v>
      </c>
      <c r="HZY132" s="35"/>
      <c r="HZZ132" s="31">
        <v>2019</v>
      </c>
      <c r="IAA132" s="26"/>
      <c r="IAB132" s="14" t="s">
        <v>3522</v>
      </c>
      <c r="IAC132" s="56" t="s">
        <v>3482</v>
      </c>
      <c r="IAD132" s="28" t="s">
        <v>3520</v>
      </c>
      <c r="IAE132" s="28" t="s">
        <v>3521</v>
      </c>
      <c r="IAF132" s="31">
        <v>1995</v>
      </c>
      <c r="IAG132" s="35"/>
      <c r="IAH132" s="31">
        <v>2019</v>
      </c>
      <c r="IAI132" s="26"/>
      <c r="IAJ132" s="14" t="s">
        <v>3522</v>
      </c>
      <c r="IAK132" s="56" t="s">
        <v>3482</v>
      </c>
      <c r="IAL132" s="28" t="s">
        <v>3520</v>
      </c>
      <c r="IAM132" s="28" t="s">
        <v>3521</v>
      </c>
      <c r="IAN132" s="31">
        <v>1995</v>
      </c>
      <c r="IAO132" s="35"/>
      <c r="IAP132" s="31">
        <v>2019</v>
      </c>
      <c r="IAQ132" s="26"/>
      <c r="IAR132" s="14" t="s">
        <v>3522</v>
      </c>
      <c r="IAS132" s="56" t="s">
        <v>3482</v>
      </c>
      <c r="IAT132" s="28" t="s">
        <v>3520</v>
      </c>
      <c r="IAU132" s="28" t="s">
        <v>3521</v>
      </c>
      <c r="IAV132" s="31">
        <v>1995</v>
      </c>
      <c r="IAW132" s="35"/>
      <c r="IAX132" s="31">
        <v>2019</v>
      </c>
      <c r="IAY132" s="26"/>
      <c r="IAZ132" s="14" t="s">
        <v>3522</v>
      </c>
      <c r="IBA132" s="56" t="s">
        <v>3482</v>
      </c>
      <c r="IBB132" s="28" t="s">
        <v>3520</v>
      </c>
      <c r="IBC132" s="28" t="s">
        <v>3521</v>
      </c>
      <c r="IBD132" s="31">
        <v>1995</v>
      </c>
      <c r="IBE132" s="35"/>
      <c r="IBF132" s="31">
        <v>2019</v>
      </c>
      <c r="IBG132" s="26"/>
      <c r="IBH132" s="14" t="s">
        <v>3522</v>
      </c>
      <c r="IBI132" s="56" t="s">
        <v>3482</v>
      </c>
      <c r="IBJ132" s="28" t="s">
        <v>3520</v>
      </c>
      <c r="IBK132" s="28" t="s">
        <v>3521</v>
      </c>
      <c r="IBL132" s="31">
        <v>1995</v>
      </c>
      <c r="IBM132" s="35"/>
      <c r="IBN132" s="31">
        <v>2019</v>
      </c>
      <c r="IBO132" s="26"/>
      <c r="IBP132" s="14" t="s">
        <v>3522</v>
      </c>
      <c r="IBQ132" s="56" t="s">
        <v>3482</v>
      </c>
      <c r="IBR132" s="28" t="s">
        <v>3520</v>
      </c>
      <c r="IBS132" s="28" t="s">
        <v>3521</v>
      </c>
      <c r="IBT132" s="31">
        <v>1995</v>
      </c>
      <c r="IBU132" s="35"/>
      <c r="IBV132" s="31">
        <v>2019</v>
      </c>
      <c r="IBW132" s="26"/>
      <c r="IBX132" s="14" t="s">
        <v>3522</v>
      </c>
      <c r="IBY132" s="56" t="s">
        <v>3482</v>
      </c>
      <c r="IBZ132" s="28" t="s">
        <v>3520</v>
      </c>
      <c r="ICA132" s="28" t="s">
        <v>3521</v>
      </c>
      <c r="ICB132" s="31">
        <v>1995</v>
      </c>
      <c r="ICC132" s="35"/>
      <c r="ICD132" s="31">
        <v>2019</v>
      </c>
      <c r="ICE132" s="26"/>
      <c r="ICF132" s="14" t="s">
        <v>3522</v>
      </c>
      <c r="ICG132" s="56" t="s">
        <v>3482</v>
      </c>
      <c r="ICH132" s="28" t="s">
        <v>3520</v>
      </c>
      <c r="ICI132" s="28" t="s">
        <v>3521</v>
      </c>
      <c r="ICJ132" s="31">
        <v>1995</v>
      </c>
      <c r="ICK132" s="35"/>
      <c r="ICL132" s="31">
        <v>2019</v>
      </c>
      <c r="ICM132" s="26"/>
      <c r="ICN132" s="14" t="s">
        <v>3522</v>
      </c>
      <c r="ICO132" s="56" t="s">
        <v>3482</v>
      </c>
      <c r="ICP132" s="28" t="s">
        <v>3520</v>
      </c>
      <c r="ICQ132" s="28" t="s">
        <v>3521</v>
      </c>
      <c r="ICR132" s="31">
        <v>1995</v>
      </c>
      <c r="ICS132" s="35"/>
      <c r="ICT132" s="31">
        <v>2019</v>
      </c>
      <c r="ICU132" s="26"/>
      <c r="ICV132" s="14" t="s">
        <v>3522</v>
      </c>
      <c r="ICW132" s="56" t="s">
        <v>3482</v>
      </c>
      <c r="ICX132" s="28" t="s">
        <v>3520</v>
      </c>
      <c r="ICY132" s="28" t="s">
        <v>3521</v>
      </c>
      <c r="ICZ132" s="31">
        <v>1995</v>
      </c>
      <c r="IDA132" s="35"/>
      <c r="IDB132" s="31">
        <v>2019</v>
      </c>
      <c r="IDC132" s="26"/>
      <c r="IDD132" s="14" t="s">
        <v>3522</v>
      </c>
      <c r="IDE132" s="56" t="s">
        <v>3482</v>
      </c>
      <c r="IDF132" s="28" t="s">
        <v>3520</v>
      </c>
      <c r="IDG132" s="28" t="s">
        <v>3521</v>
      </c>
      <c r="IDH132" s="31">
        <v>1995</v>
      </c>
      <c r="IDI132" s="35"/>
      <c r="IDJ132" s="31">
        <v>2019</v>
      </c>
      <c r="IDK132" s="26"/>
      <c r="IDL132" s="14" t="s">
        <v>3522</v>
      </c>
      <c r="IDM132" s="56" t="s">
        <v>3482</v>
      </c>
      <c r="IDN132" s="28" t="s">
        <v>3520</v>
      </c>
      <c r="IDO132" s="28" t="s">
        <v>3521</v>
      </c>
      <c r="IDP132" s="31">
        <v>1995</v>
      </c>
      <c r="IDQ132" s="35"/>
      <c r="IDR132" s="31">
        <v>2019</v>
      </c>
      <c r="IDS132" s="26"/>
      <c r="IDT132" s="14" t="s">
        <v>3522</v>
      </c>
      <c r="IDU132" s="56" t="s">
        <v>3482</v>
      </c>
      <c r="IDV132" s="28" t="s">
        <v>3520</v>
      </c>
      <c r="IDW132" s="28" t="s">
        <v>3521</v>
      </c>
      <c r="IDX132" s="31">
        <v>1995</v>
      </c>
      <c r="IDY132" s="35"/>
      <c r="IDZ132" s="31">
        <v>2019</v>
      </c>
      <c r="IEA132" s="26"/>
      <c r="IEB132" s="14" t="s">
        <v>3522</v>
      </c>
      <c r="IEC132" s="56" t="s">
        <v>3482</v>
      </c>
      <c r="IED132" s="28" t="s">
        <v>3520</v>
      </c>
      <c r="IEE132" s="28" t="s">
        <v>3521</v>
      </c>
      <c r="IEF132" s="31">
        <v>1995</v>
      </c>
      <c r="IEG132" s="35"/>
      <c r="IEH132" s="31">
        <v>2019</v>
      </c>
      <c r="IEI132" s="26"/>
      <c r="IEJ132" s="14" t="s">
        <v>3522</v>
      </c>
      <c r="IEK132" s="56" t="s">
        <v>3482</v>
      </c>
      <c r="IEL132" s="28" t="s">
        <v>3520</v>
      </c>
      <c r="IEM132" s="28" t="s">
        <v>3521</v>
      </c>
      <c r="IEN132" s="31">
        <v>1995</v>
      </c>
      <c r="IEO132" s="35"/>
      <c r="IEP132" s="31">
        <v>2019</v>
      </c>
      <c r="IEQ132" s="26"/>
      <c r="IER132" s="14" t="s">
        <v>3522</v>
      </c>
      <c r="IES132" s="56" t="s">
        <v>3482</v>
      </c>
      <c r="IET132" s="28" t="s">
        <v>3520</v>
      </c>
      <c r="IEU132" s="28" t="s">
        <v>3521</v>
      </c>
      <c r="IEV132" s="31">
        <v>1995</v>
      </c>
      <c r="IEW132" s="35"/>
      <c r="IEX132" s="31">
        <v>2019</v>
      </c>
      <c r="IEY132" s="26"/>
      <c r="IEZ132" s="14" t="s">
        <v>3522</v>
      </c>
      <c r="IFA132" s="56" t="s">
        <v>3482</v>
      </c>
      <c r="IFB132" s="28" t="s">
        <v>3520</v>
      </c>
      <c r="IFC132" s="28" t="s">
        <v>3521</v>
      </c>
      <c r="IFD132" s="31">
        <v>1995</v>
      </c>
      <c r="IFE132" s="35"/>
      <c r="IFF132" s="31">
        <v>2019</v>
      </c>
      <c r="IFG132" s="26"/>
      <c r="IFH132" s="14" t="s">
        <v>3522</v>
      </c>
      <c r="IFI132" s="56" t="s">
        <v>3482</v>
      </c>
      <c r="IFJ132" s="28" t="s">
        <v>3520</v>
      </c>
      <c r="IFK132" s="28" t="s">
        <v>3521</v>
      </c>
      <c r="IFL132" s="31">
        <v>1995</v>
      </c>
      <c r="IFM132" s="35"/>
      <c r="IFN132" s="31">
        <v>2019</v>
      </c>
      <c r="IFO132" s="26"/>
      <c r="IFP132" s="14" t="s">
        <v>3522</v>
      </c>
      <c r="IFQ132" s="56" t="s">
        <v>3482</v>
      </c>
      <c r="IFR132" s="28" t="s">
        <v>3520</v>
      </c>
      <c r="IFS132" s="28" t="s">
        <v>3521</v>
      </c>
      <c r="IFT132" s="31">
        <v>1995</v>
      </c>
      <c r="IFU132" s="35"/>
      <c r="IFV132" s="31">
        <v>2019</v>
      </c>
      <c r="IFW132" s="26"/>
      <c r="IFX132" s="14" t="s">
        <v>3522</v>
      </c>
      <c r="IFY132" s="56" t="s">
        <v>3482</v>
      </c>
      <c r="IFZ132" s="28" t="s">
        <v>3520</v>
      </c>
      <c r="IGA132" s="28" t="s">
        <v>3521</v>
      </c>
      <c r="IGB132" s="31">
        <v>1995</v>
      </c>
      <c r="IGC132" s="35"/>
      <c r="IGD132" s="31">
        <v>2019</v>
      </c>
      <c r="IGE132" s="26"/>
      <c r="IGF132" s="14" t="s">
        <v>3522</v>
      </c>
      <c r="IGG132" s="56" t="s">
        <v>3482</v>
      </c>
      <c r="IGH132" s="28" t="s">
        <v>3520</v>
      </c>
      <c r="IGI132" s="28" t="s">
        <v>3521</v>
      </c>
      <c r="IGJ132" s="31">
        <v>1995</v>
      </c>
      <c r="IGK132" s="35"/>
      <c r="IGL132" s="31">
        <v>2019</v>
      </c>
      <c r="IGM132" s="26"/>
      <c r="IGN132" s="14" t="s">
        <v>3522</v>
      </c>
      <c r="IGO132" s="56" t="s">
        <v>3482</v>
      </c>
      <c r="IGP132" s="28" t="s">
        <v>3520</v>
      </c>
      <c r="IGQ132" s="28" t="s">
        <v>3521</v>
      </c>
      <c r="IGR132" s="31">
        <v>1995</v>
      </c>
      <c r="IGS132" s="35"/>
      <c r="IGT132" s="31">
        <v>2019</v>
      </c>
      <c r="IGU132" s="26"/>
      <c r="IGV132" s="14" t="s">
        <v>3522</v>
      </c>
      <c r="IGW132" s="56" t="s">
        <v>3482</v>
      </c>
      <c r="IGX132" s="28" t="s">
        <v>3520</v>
      </c>
      <c r="IGY132" s="28" t="s">
        <v>3521</v>
      </c>
      <c r="IGZ132" s="31">
        <v>1995</v>
      </c>
      <c r="IHA132" s="35"/>
      <c r="IHB132" s="31">
        <v>2019</v>
      </c>
      <c r="IHC132" s="26"/>
      <c r="IHD132" s="14" t="s">
        <v>3522</v>
      </c>
      <c r="IHE132" s="56" t="s">
        <v>3482</v>
      </c>
      <c r="IHF132" s="28" t="s">
        <v>3520</v>
      </c>
      <c r="IHG132" s="28" t="s">
        <v>3521</v>
      </c>
      <c r="IHH132" s="31">
        <v>1995</v>
      </c>
      <c r="IHI132" s="35"/>
      <c r="IHJ132" s="31">
        <v>2019</v>
      </c>
      <c r="IHK132" s="26"/>
      <c r="IHL132" s="14" t="s">
        <v>3522</v>
      </c>
      <c r="IHM132" s="56" t="s">
        <v>3482</v>
      </c>
      <c r="IHN132" s="28" t="s">
        <v>3520</v>
      </c>
      <c r="IHO132" s="28" t="s">
        <v>3521</v>
      </c>
      <c r="IHP132" s="31">
        <v>1995</v>
      </c>
      <c r="IHQ132" s="35"/>
      <c r="IHR132" s="31">
        <v>2019</v>
      </c>
      <c r="IHS132" s="26"/>
      <c r="IHT132" s="14" t="s">
        <v>3522</v>
      </c>
      <c r="IHU132" s="56" t="s">
        <v>3482</v>
      </c>
      <c r="IHV132" s="28" t="s">
        <v>3520</v>
      </c>
      <c r="IHW132" s="28" t="s">
        <v>3521</v>
      </c>
      <c r="IHX132" s="31">
        <v>1995</v>
      </c>
      <c r="IHY132" s="35"/>
      <c r="IHZ132" s="31">
        <v>2019</v>
      </c>
      <c r="IIA132" s="26"/>
      <c r="IIB132" s="14" t="s">
        <v>3522</v>
      </c>
      <c r="IIC132" s="56" t="s">
        <v>3482</v>
      </c>
      <c r="IID132" s="28" t="s">
        <v>3520</v>
      </c>
      <c r="IIE132" s="28" t="s">
        <v>3521</v>
      </c>
      <c r="IIF132" s="31">
        <v>1995</v>
      </c>
      <c r="IIG132" s="35"/>
      <c r="IIH132" s="31">
        <v>2019</v>
      </c>
      <c r="III132" s="26"/>
      <c r="IIJ132" s="14" t="s">
        <v>3522</v>
      </c>
      <c r="IIK132" s="56" t="s">
        <v>3482</v>
      </c>
      <c r="IIL132" s="28" t="s">
        <v>3520</v>
      </c>
      <c r="IIM132" s="28" t="s">
        <v>3521</v>
      </c>
      <c r="IIN132" s="31">
        <v>1995</v>
      </c>
      <c r="IIO132" s="35"/>
      <c r="IIP132" s="31">
        <v>2019</v>
      </c>
      <c r="IIQ132" s="26"/>
      <c r="IIR132" s="14" t="s">
        <v>3522</v>
      </c>
      <c r="IIS132" s="56" t="s">
        <v>3482</v>
      </c>
      <c r="IIT132" s="28" t="s">
        <v>3520</v>
      </c>
      <c r="IIU132" s="28" t="s">
        <v>3521</v>
      </c>
      <c r="IIV132" s="31">
        <v>1995</v>
      </c>
      <c r="IIW132" s="35"/>
      <c r="IIX132" s="31">
        <v>2019</v>
      </c>
      <c r="IIY132" s="26"/>
      <c r="IIZ132" s="14" t="s">
        <v>3522</v>
      </c>
      <c r="IJA132" s="56" t="s">
        <v>3482</v>
      </c>
      <c r="IJB132" s="28" t="s">
        <v>3520</v>
      </c>
      <c r="IJC132" s="28" t="s">
        <v>3521</v>
      </c>
      <c r="IJD132" s="31">
        <v>1995</v>
      </c>
      <c r="IJE132" s="35"/>
      <c r="IJF132" s="31">
        <v>2019</v>
      </c>
      <c r="IJG132" s="26"/>
      <c r="IJH132" s="14" t="s">
        <v>3522</v>
      </c>
      <c r="IJI132" s="56" t="s">
        <v>3482</v>
      </c>
      <c r="IJJ132" s="28" t="s">
        <v>3520</v>
      </c>
      <c r="IJK132" s="28" t="s">
        <v>3521</v>
      </c>
      <c r="IJL132" s="31">
        <v>1995</v>
      </c>
      <c r="IJM132" s="35"/>
      <c r="IJN132" s="31">
        <v>2019</v>
      </c>
      <c r="IJO132" s="26"/>
      <c r="IJP132" s="14" t="s">
        <v>3522</v>
      </c>
      <c r="IJQ132" s="56" t="s">
        <v>3482</v>
      </c>
      <c r="IJR132" s="28" t="s">
        <v>3520</v>
      </c>
      <c r="IJS132" s="28" t="s">
        <v>3521</v>
      </c>
      <c r="IJT132" s="31">
        <v>1995</v>
      </c>
      <c r="IJU132" s="35"/>
      <c r="IJV132" s="31">
        <v>2019</v>
      </c>
      <c r="IJW132" s="26"/>
      <c r="IJX132" s="14" t="s">
        <v>3522</v>
      </c>
      <c r="IJY132" s="56" t="s">
        <v>3482</v>
      </c>
      <c r="IJZ132" s="28" t="s">
        <v>3520</v>
      </c>
      <c r="IKA132" s="28" t="s">
        <v>3521</v>
      </c>
      <c r="IKB132" s="31">
        <v>1995</v>
      </c>
      <c r="IKC132" s="35"/>
      <c r="IKD132" s="31">
        <v>2019</v>
      </c>
      <c r="IKE132" s="26"/>
      <c r="IKF132" s="14" t="s">
        <v>3522</v>
      </c>
      <c r="IKG132" s="56" t="s">
        <v>3482</v>
      </c>
      <c r="IKH132" s="28" t="s">
        <v>3520</v>
      </c>
      <c r="IKI132" s="28" t="s">
        <v>3521</v>
      </c>
      <c r="IKJ132" s="31">
        <v>1995</v>
      </c>
      <c r="IKK132" s="35"/>
      <c r="IKL132" s="31">
        <v>2019</v>
      </c>
      <c r="IKM132" s="26"/>
      <c r="IKN132" s="14" t="s">
        <v>3522</v>
      </c>
      <c r="IKO132" s="56" t="s">
        <v>3482</v>
      </c>
      <c r="IKP132" s="28" t="s">
        <v>3520</v>
      </c>
      <c r="IKQ132" s="28" t="s">
        <v>3521</v>
      </c>
      <c r="IKR132" s="31">
        <v>1995</v>
      </c>
      <c r="IKS132" s="35"/>
      <c r="IKT132" s="31">
        <v>2019</v>
      </c>
      <c r="IKU132" s="26"/>
      <c r="IKV132" s="14" t="s">
        <v>3522</v>
      </c>
      <c r="IKW132" s="56" t="s">
        <v>3482</v>
      </c>
      <c r="IKX132" s="28" t="s">
        <v>3520</v>
      </c>
      <c r="IKY132" s="28" t="s">
        <v>3521</v>
      </c>
      <c r="IKZ132" s="31">
        <v>1995</v>
      </c>
      <c r="ILA132" s="35"/>
      <c r="ILB132" s="31">
        <v>2019</v>
      </c>
      <c r="ILC132" s="26"/>
      <c r="ILD132" s="14" t="s">
        <v>3522</v>
      </c>
      <c r="ILE132" s="56" t="s">
        <v>3482</v>
      </c>
      <c r="ILF132" s="28" t="s">
        <v>3520</v>
      </c>
      <c r="ILG132" s="28" t="s">
        <v>3521</v>
      </c>
      <c r="ILH132" s="31">
        <v>1995</v>
      </c>
      <c r="ILI132" s="35"/>
      <c r="ILJ132" s="31">
        <v>2019</v>
      </c>
      <c r="ILK132" s="26"/>
      <c r="ILL132" s="14" t="s">
        <v>3522</v>
      </c>
      <c r="ILM132" s="56" t="s">
        <v>3482</v>
      </c>
      <c r="ILN132" s="28" t="s">
        <v>3520</v>
      </c>
      <c r="ILO132" s="28" t="s">
        <v>3521</v>
      </c>
      <c r="ILP132" s="31">
        <v>1995</v>
      </c>
      <c r="ILQ132" s="35"/>
      <c r="ILR132" s="31">
        <v>2019</v>
      </c>
      <c r="ILS132" s="26"/>
      <c r="ILT132" s="14" t="s">
        <v>3522</v>
      </c>
      <c r="ILU132" s="56" t="s">
        <v>3482</v>
      </c>
      <c r="ILV132" s="28" t="s">
        <v>3520</v>
      </c>
      <c r="ILW132" s="28" t="s">
        <v>3521</v>
      </c>
      <c r="ILX132" s="31">
        <v>1995</v>
      </c>
      <c r="ILY132" s="35"/>
      <c r="ILZ132" s="31">
        <v>2019</v>
      </c>
      <c r="IMA132" s="26"/>
      <c r="IMB132" s="14" t="s">
        <v>3522</v>
      </c>
      <c r="IMC132" s="56" t="s">
        <v>3482</v>
      </c>
      <c r="IMD132" s="28" t="s">
        <v>3520</v>
      </c>
      <c r="IME132" s="28" t="s">
        <v>3521</v>
      </c>
      <c r="IMF132" s="31">
        <v>1995</v>
      </c>
      <c r="IMG132" s="35"/>
      <c r="IMH132" s="31">
        <v>2019</v>
      </c>
      <c r="IMI132" s="26"/>
      <c r="IMJ132" s="14" t="s">
        <v>3522</v>
      </c>
      <c r="IMK132" s="56" t="s">
        <v>3482</v>
      </c>
      <c r="IML132" s="28" t="s">
        <v>3520</v>
      </c>
      <c r="IMM132" s="28" t="s">
        <v>3521</v>
      </c>
      <c r="IMN132" s="31">
        <v>1995</v>
      </c>
      <c r="IMO132" s="35"/>
      <c r="IMP132" s="31">
        <v>2019</v>
      </c>
      <c r="IMQ132" s="26"/>
      <c r="IMR132" s="14" t="s">
        <v>3522</v>
      </c>
      <c r="IMS132" s="56" t="s">
        <v>3482</v>
      </c>
      <c r="IMT132" s="28" t="s">
        <v>3520</v>
      </c>
      <c r="IMU132" s="28" t="s">
        <v>3521</v>
      </c>
      <c r="IMV132" s="31">
        <v>1995</v>
      </c>
      <c r="IMW132" s="35"/>
      <c r="IMX132" s="31">
        <v>2019</v>
      </c>
      <c r="IMY132" s="26"/>
      <c r="IMZ132" s="14" t="s">
        <v>3522</v>
      </c>
      <c r="INA132" s="56" t="s">
        <v>3482</v>
      </c>
      <c r="INB132" s="28" t="s">
        <v>3520</v>
      </c>
      <c r="INC132" s="28" t="s">
        <v>3521</v>
      </c>
      <c r="IND132" s="31">
        <v>1995</v>
      </c>
      <c r="INE132" s="35"/>
      <c r="INF132" s="31">
        <v>2019</v>
      </c>
      <c r="ING132" s="26"/>
      <c r="INH132" s="14" t="s">
        <v>3522</v>
      </c>
      <c r="INI132" s="56" t="s">
        <v>3482</v>
      </c>
      <c r="INJ132" s="28" t="s">
        <v>3520</v>
      </c>
      <c r="INK132" s="28" t="s">
        <v>3521</v>
      </c>
      <c r="INL132" s="31">
        <v>1995</v>
      </c>
      <c r="INM132" s="35"/>
      <c r="INN132" s="31">
        <v>2019</v>
      </c>
      <c r="INO132" s="26"/>
      <c r="INP132" s="14" t="s">
        <v>3522</v>
      </c>
      <c r="INQ132" s="56" t="s">
        <v>3482</v>
      </c>
      <c r="INR132" s="28" t="s">
        <v>3520</v>
      </c>
      <c r="INS132" s="28" t="s">
        <v>3521</v>
      </c>
      <c r="INT132" s="31">
        <v>1995</v>
      </c>
      <c r="INU132" s="35"/>
      <c r="INV132" s="31">
        <v>2019</v>
      </c>
      <c r="INW132" s="26"/>
      <c r="INX132" s="14" t="s">
        <v>3522</v>
      </c>
      <c r="INY132" s="56" t="s">
        <v>3482</v>
      </c>
      <c r="INZ132" s="28" t="s">
        <v>3520</v>
      </c>
      <c r="IOA132" s="28" t="s">
        <v>3521</v>
      </c>
      <c r="IOB132" s="31">
        <v>1995</v>
      </c>
      <c r="IOC132" s="35"/>
      <c r="IOD132" s="31">
        <v>2019</v>
      </c>
      <c r="IOE132" s="26"/>
      <c r="IOF132" s="14" t="s">
        <v>3522</v>
      </c>
      <c r="IOG132" s="56" t="s">
        <v>3482</v>
      </c>
      <c r="IOH132" s="28" t="s">
        <v>3520</v>
      </c>
      <c r="IOI132" s="28" t="s">
        <v>3521</v>
      </c>
      <c r="IOJ132" s="31">
        <v>1995</v>
      </c>
      <c r="IOK132" s="35"/>
      <c r="IOL132" s="31">
        <v>2019</v>
      </c>
      <c r="IOM132" s="26"/>
      <c r="ION132" s="14" t="s">
        <v>3522</v>
      </c>
      <c r="IOO132" s="56" t="s">
        <v>3482</v>
      </c>
      <c r="IOP132" s="28" t="s">
        <v>3520</v>
      </c>
      <c r="IOQ132" s="28" t="s">
        <v>3521</v>
      </c>
      <c r="IOR132" s="31">
        <v>1995</v>
      </c>
      <c r="IOS132" s="35"/>
      <c r="IOT132" s="31">
        <v>2019</v>
      </c>
      <c r="IOU132" s="26"/>
      <c r="IOV132" s="14" t="s">
        <v>3522</v>
      </c>
      <c r="IOW132" s="56" t="s">
        <v>3482</v>
      </c>
      <c r="IOX132" s="28" t="s">
        <v>3520</v>
      </c>
      <c r="IOY132" s="28" t="s">
        <v>3521</v>
      </c>
      <c r="IOZ132" s="31">
        <v>1995</v>
      </c>
      <c r="IPA132" s="35"/>
      <c r="IPB132" s="31">
        <v>2019</v>
      </c>
      <c r="IPC132" s="26"/>
      <c r="IPD132" s="14" t="s">
        <v>3522</v>
      </c>
      <c r="IPE132" s="56" t="s">
        <v>3482</v>
      </c>
      <c r="IPF132" s="28" t="s">
        <v>3520</v>
      </c>
      <c r="IPG132" s="28" t="s">
        <v>3521</v>
      </c>
      <c r="IPH132" s="31">
        <v>1995</v>
      </c>
      <c r="IPI132" s="35"/>
      <c r="IPJ132" s="31">
        <v>2019</v>
      </c>
      <c r="IPK132" s="26"/>
      <c r="IPL132" s="14" t="s">
        <v>3522</v>
      </c>
      <c r="IPM132" s="56" t="s">
        <v>3482</v>
      </c>
      <c r="IPN132" s="28" t="s">
        <v>3520</v>
      </c>
      <c r="IPO132" s="28" t="s">
        <v>3521</v>
      </c>
      <c r="IPP132" s="31">
        <v>1995</v>
      </c>
      <c r="IPQ132" s="35"/>
      <c r="IPR132" s="31">
        <v>2019</v>
      </c>
      <c r="IPS132" s="26"/>
      <c r="IPT132" s="14" t="s">
        <v>3522</v>
      </c>
      <c r="IPU132" s="56" t="s">
        <v>3482</v>
      </c>
      <c r="IPV132" s="28" t="s">
        <v>3520</v>
      </c>
      <c r="IPW132" s="28" t="s">
        <v>3521</v>
      </c>
      <c r="IPX132" s="31">
        <v>1995</v>
      </c>
      <c r="IPY132" s="35"/>
      <c r="IPZ132" s="31">
        <v>2019</v>
      </c>
      <c r="IQA132" s="26"/>
      <c r="IQB132" s="14" t="s">
        <v>3522</v>
      </c>
      <c r="IQC132" s="56" t="s">
        <v>3482</v>
      </c>
      <c r="IQD132" s="28" t="s">
        <v>3520</v>
      </c>
      <c r="IQE132" s="28" t="s">
        <v>3521</v>
      </c>
      <c r="IQF132" s="31">
        <v>1995</v>
      </c>
      <c r="IQG132" s="35"/>
      <c r="IQH132" s="31">
        <v>2019</v>
      </c>
      <c r="IQI132" s="26"/>
      <c r="IQJ132" s="14" t="s">
        <v>3522</v>
      </c>
      <c r="IQK132" s="56" t="s">
        <v>3482</v>
      </c>
      <c r="IQL132" s="28" t="s">
        <v>3520</v>
      </c>
      <c r="IQM132" s="28" t="s">
        <v>3521</v>
      </c>
      <c r="IQN132" s="31">
        <v>1995</v>
      </c>
      <c r="IQO132" s="35"/>
      <c r="IQP132" s="31">
        <v>2019</v>
      </c>
      <c r="IQQ132" s="26"/>
      <c r="IQR132" s="14" t="s">
        <v>3522</v>
      </c>
      <c r="IQS132" s="56" t="s">
        <v>3482</v>
      </c>
      <c r="IQT132" s="28" t="s">
        <v>3520</v>
      </c>
      <c r="IQU132" s="28" t="s">
        <v>3521</v>
      </c>
      <c r="IQV132" s="31">
        <v>1995</v>
      </c>
      <c r="IQW132" s="35"/>
      <c r="IQX132" s="31">
        <v>2019</v>
      </c>
      <c r="IQY132" s="26"/>
      <c r="IQZ132" s="14" t="s">
        <v>3522</v>
      </c>
      <c r="IRA132" s="56" t="s">
        <v>3482</v>
      </c>
      <c r="IRB132" s="28" t="s">
        <v>3520</v>
      </c>
      <c r="IRC132" s="28" t="s">
        <v>3521</v>
      </c>
      <c r="IRD132" s="31">
        <v>1995</v>
      </c>
      <c r="IRE132" s="35"/>
      <c r="IRF132" s="31">
        <v>2019</v>
      </c>
      <c r="IRG132" s="26"/>
      <c r="IRH132" s="14" t="s">
        <v>3522</v>
      </c>
      <c r="IRI132" s="56" t="s">
        <v>3482</v>
      </c>
      <c r="IRJ132" s="28" t="s">
        <v>3520</v>
      </c>
      <c r="IRK132" s="28" t="s">
        <v>3521</v>
      </c>
      <c r="IRL132" s="31">
        <v>1995</v>
      </c>
      <c r="IRM132" s="35"/>
      <c r="IRN132" s="31">
        <v>2019</v>
      </c>
      <c r="IRO132" s="26"/>
      <c r="IRP132" s="14" t="s">
        <v>3522</v>
      </c>
      <c r="IRQ132" s="56" t="s">
        <v>3482</v>
      </c>
      <c r="IRR132" s="28" t="s">
        <v>3520</v>
      </c>
      <c r="IRS132" s="28" t="s">
        <v>3521</v>
      </c>
      <c r="IRT132" s="31">
        <v>1995</v>
      </c>
      <c r="IRU132" s="35"/>
      <c r="IRV132" s="31">
        <v>2019</v>
      </c>
      <c r="IRW132" s="26"/>
      <c r="IRX132" s="14" t="s">
        <v>3522</v>
      </c>
      <c r="IRY132" s="56" t="s">
        <v>3482</v>
      </c>
      <c r="IRZ132" s="28" t="s">
        <v>3520</v>
      </c>
      <c r="ISA132" s="28" t="s">
        <v>3521</v>
      </c>
      <c r="ISB132" s="31">
        <v>1995</v>
      </c>
      <c r="ISC132" s="35"/>
      <c r="ISD132" s="31">
        <v>2019</v>
      </c>
      <c r="ISE132" s="26"/>
      <c r="ISF132" s="14" t="s">
        <v>3522</v>
      </c>
      <c r="ISG132" s="56" t="s">
        <v>3482</v>
      </c>
      <c r="ISH132" s="28" t="s">
        <v>3520</v>
      </c>
      <c r="ISI132" s="28" t="s">
        <v>3521</v>
      </c>
      <c r="ISJ132" s="31">
        <v>1995</v>
      </c>
      <c r="ISK132" s="35"/>
      <c r="ISL132" s="31">
        <v>2019</v>
      </c>
      <c r="ISM132" s="26"/>
      <c r="ISN132" s="14" t="s">
        <v>3522</v>
      </c>
      <c r="ISO132" s="56" t="s">
        <v>3482</v>
      </c>
      <c r="ISP132" s="28" t="s">
        <v>3520</v>
      </c>
      <c r="ISQ132" s="28" t="s">
        <v>3521</v>
      </c>
      <c r="ISR132" s="31">
        <v>1995</v>
      </c>
      <c r="ISS132" s="35"/>
      <c r="IST132" s="31">
        <v>2019</v>
      </c>
      <c r="ISU132" s="26"/>
      <c r="ISV132" s="14" t="s">
        <v>3522</v>
      </c>
      <c r="ISW132" s="56" t="s">
        <v>3482</v>
      </c>
      <c r="ISX132" s="28" t="s">
        <v>3520</v>
      </c>
      <c r="ISY132" s="28" t="s">
        <v>3521</v>
      </c>
      <c r="ISZ132" s="31">
        <v>1995</v>
      </c>
      <c r="ITA132" s="35"/>
      <c r="ITB132" s="31">
        <v>2019</v>
      </c>
      <c r="ITC132" s="26"/>
      <c r="ITD132" s="14" t="s">
        <v>3522</v>
      </c>
      <c r="ITE132" s="56" t="s">
        <v>3482</v>
      </c>
      <c r="ITF132" s="28" t="s">
        <v>3520</v>
      </c>
      <c r="ITG132" s="28" t="s">
        <v>3521</v>
      </c>
      <c r="ITH132" s="31">
        <v>1995</v>
      </c>
      <c r="ITI132" s="35"/>
      <c r="ITJ132" s="31">
        <v>2019</v>
      </c>
      <c r="ITK132" s="26"/>
      <c r="ITL132" s="14" t="s">
        <v>3522</v>
      </c>
      <c r="ITM132" s="56" t="s">
        <v>3482</v>
      </c>
      <c r="ITN132" s="28" t="s">
        <v>3520</v>
      </c>
      <c r="ITO132" s="28" t="s">
        <v>3521</v>
      </c>
      <c r="ITP132" s="31">
        <v>1995</v>
      </c>
      <c r="ITQ132" s="35"/>
      <c r="ITR132" s="31">
        <v>2019</v>
      </c>
      <c r="ITS132" s="26"/>
      <c r="ITT132" s="14" t="s">
        <v>3522</v>
      </c>
      <c r="ITU132" s="56" t="s">
        <v>3482</v>
      </c>
      <c r="ITV132" s="28" t="s">
        <v>3520</v>
      </c>
      <c r="ITW132" s="28" t="s">
        <v>3521</v>
      </c>
      <c r="ITX132" s="31">
        <v>1995</v>
      </c>
      <c r="ITY132" s="35"/>
      <c r="ITZ132" s="31">
        <v>2019</v>
      </c>
      <c r="IUA132" s="26"/>
      <c r="IUB132" s="14" t="s">
        <v>3522</v>
      </c>
      <c r="IUC132" s="56" t="s">
        <v>3482</v>
      </c>
      <c r="IUD132" s="28" t="s">
        <v>3520</v>
      </c>
      <c r="IUE132" s="28" t="s">
        <v>3521</v>
      </c>
      <c r="IUF132" s="31">
        <v>1995</v>
      </c>
      <c r="IUG132" s="35"/>
      <c r="IUH132" s="31">
        <v>2019</v>
      </c>
      <c r="IUI132" s="26"/>
      <c r="IUJ132" s="14" t="s">
        <v>3522</v>
      </c>
      <c r="IUK132" s="56" t="s">
        <v>3482</v>
      </c>
      <c r="IUL132" s="28" t="s">
        <v>3520</v>
      </c>
      <c r="IUM132" s="28" t="s">
        <v>3521</v>
      </c>
      <c r="IUN132" s="31">
        <v>1995</v>
      </c>
      <c r="IUO132" s="35"/>
      <c r="IUP132" s="31">
        <v>2019</v>
      </c>
      <c r="IUQ132" s="26"/>
      <c r="IUR132" s="14" t="s">
        <v>3522</v>
      </c>
      <c r="IUS132" s="56" t="s">
        <v>3482</v>
      </c>
      <c r="IUT132" s="28" t="s">
        <v>3520</v>
      </c>
      <c r="IUU132" s="28" t="s">
        <v>3521</v>
      </c>
      <c r="IUV132" s="31">
        <v>1995</v>
      </c>
      <c r="IUW132" s="35"/>
      <c r="IUX132" s="31">
        <v>2019</v>
      </c>
      <c r="IUY132" s="26"/>
      <c r="IUZ132" s="14" t="s">
        <v>3522</v>
      </c>
      <c r="IVA132" s="56" t="s">
        <v>3482</v>
      </c>
      <c r="IVB132" s="28" t="s">
        <v>3520</v>
      </c>
      <c r="IVC132" s="28" t="s">
        <v>3521</v>
      </c>
      <c r="IVD132" s="31">
        <v>1995</v>
      </c>
      <c r="IVE132" s="35"/>
      <c r="IVF132" s="31">
        <v>2019</v>
      </c>
      <c r="IVG132" s="26"/>
      <c r="IVH132" s="14" t="s">
        <v>3522</v>
      </c>
      <c r="IVI132" s="56" t="s">
        <v>3482</v>
      </c>
      <c r="IVJ132" s="28" t="s">
        <v>3520</v>
      </c>
      <c r="IVK132" s="28" t="s">
        <v>3521</v>
      </c>
      <c r="IVL132" s="31">
        <v>1995</v>
      </c>
      <c r="IVM132" s="35"/>
      <c r="IVN132" s="31">
        <v>2019</v>
      </c>
      <c r="IVO132" s="26"/>
      <c r="IVP132" s="14" t="s">
        <v>3522</v>
      </c>
      <c r="IVQ132" s="56" t="s">
        <v>3482</v>
      </c>
      <c r="IVR132" s="28" t="s">
        <v>3520</v>
      </c>
      <c r="IVS132" s="28" t="s">
        <v>3521</v>
      </c>
      <c r="IVT132" s="31">
        <v>1995</v>
      </c>
      <c r="IVU132" s="35"/>
      <c r="IVV132" s="31">
        <v>2019</v>
      </c>
      <c r="IVW132" s="26"/>
      <c r="IVX132" s="14" t="s">
        <v>3522</v>
      </c>
      <c r="IVY132" s="56" t="s">
        <v>3482</v>
      </c>
      <c r="IVZ132" s="28" t="s">
        <v>3520</v>
      </c>
      <c r="IWA132" s="28" t="s">
        <v>3521</v>
      </c>
      <c r="IWB132" s="31">
        <v>1995</v>
      </c>
      <c r="IWC132" s="35"/>
      <c r="IWD132" s="31">
        <v>2019</v>
      </c>
      <c r="IWE132" s="26"/>
      <c r="IWF132" s="14" t="s">
        <v>3522</v>
      </c>
      <c r="IWG132" s="56" t="s">
        <v>3482</v>
      </c>
      <c r="IWH132" s="28" t="s">
        <v>3520</v>
      </c>
      <c r="IWI132" s="28" t="s">
        <v>3521</v>
      </c>
      <c r="IWJ132" s="31">
        <v>1995</v>
      </c>
      <c r="IWK132" s="35"/>
      <c r="IWL132" s="31">
        <v>2019</v>
      </c>
      <c r="IWM132" s="26"/>
      <c r="IWN132" s="14" t="s">
        <v>3522</v>
      </c>
      <c r="IWO132" s="56" t="s">
        <v>3482</v>
      </c>
      <c r="IWP132" s="28" t="s">
        <v>3520</v>
      </c>
      <c r="IWQ132" s="28" t="s">
        <v>3521</v>
      </c>
      <c r="IWR132" s="31">
        <v>1995</v>
      </c>
      <c r="IWS132" s="35"/>
      <c r="IWT132" s="31">
        <v>2019</v>
      </c>
      <c r="IWU132" s="26"/>
      <c r="IWV132" s="14" t="s">
        <v>3522</v>
      </c>
      <c r="IWW132" s="56" t="s">
        <v>3482</v>
      </c>
      <c r="IWX132" s="28" t="s">
        <v>3520</v>
      </c>
      <c r="IWY132" s="28" t="s">
        <v>3521</v>
      </c>
      <c r="IWZ132" s="31">
        <v>1995</v>
      </c>
      <c r="IXA132" s="35"/>
      <c r="IXB132" s="31">
        <v>2019</v>
      </c>
      <c r="IXC132" s="26"/>
      <c r="IXD132" s="14" t="s">
        <v>3522</v>
      </c>
      <c r="IXE132" s="56" t="s">
        <v>3482</v>
      </c>
      <c r="IXF132" s="28" t="s">
        <v>3520</v>
      </c>
      <c r="IXG132" s="28" t="s">
        <v>3521</v>
      </c>
      <c r="IXH132" s="31">
        <v>1995</v>
      </c>
      <c r="IXI132" s="35"/>
      <c r="IXJ132" s="31">
        <v>2019</v>
      </c>
      <c r="IXK132" s="26"/>
      <c r="IXL132" s="14" t="s">
        <v>3522</v>
      </c>
      <c r="IXM132" s="56" t="s">
        <v>3482</v>
      </c>
      <c r="IXN132" s="28" t="s">
        <v>3520</v>
      </c>
      <c r="IXO132" s="28" t="s">
        <v>3521</v>
      </c>
      <c r="IXP132" s="31">
        <v>1995</v>
      </c>
      <c r="IXQ132" s="35"/>
      <c r="IXR132" s="31">
        <v>2019</v>
      </c>
      <c r="IXS132" s="26"/>
      <c r="IXT132" s="14" t="s">
        <v>3522</v>
      </c>
      <c r="IXU132" s="56" t="s">
        <v>3482</v>
      </c>
      <c r="IXV132" s="28" t="s">
        <v>3520</v>
      </c>
      <c r="IXW132" s="28" t="s">
        <v>3521</v>
      </c>
      <c r="IXX132" s="31">
        <v>1995</v>
      </c>
      <c r="IXY132" s="35"/>
      <c r="IXZ132" s="31">
        <v>2019</v>
      </c>
      <c r="IYA132" s="26"/>
      <c r="IYB132" s="14" t="s">
        <v>3522</v>
      </c>
      <c r="IYC132" s="56" t="s">
        <v>3482</v>
      </c>
      <c r="IYD132" s="28" t="s">
        <v>3520</v>
      </c>
      <c r="IYE132" s="28" t="s">
        <v>3521</v>
      </c>
      <c r="IYF132" s="31">
        <v>1995</v>
      </c>
      <c r="IYG132" s="35"/>
      <c r="IYH132" s="31">
        <v>2019</v>
      </c>
      <c r="IYI132" s="26"/>
      <c r="IYJ132" s="14" t="s">
        <v>3522</v>
      </c>
      <c r="IYK132" s="56" t="s">
        <v>3482</v>
      </c>
      <c r="IYL132" s="28" t="s">
        <v>3520</v>
      </c>
      <c r="IYM132" s="28" t="s">
        <v>3521</v>
      </c>
      <c r="IYN132" s="31">
        <v>1995</v>
      </c>
      <c r="IYO132" s="35"/>
      <c r="IYP132" s="31">
        <v>2019</v>
      </c>
      <c r="IYQ132" s="26"/>
      <c r="IYR132" s="14" t="s">
        <v>3522</v>
      </c>
      <c r="IYS132" s="56" t="s">
        <v>3482</v>
      </c>
      <c r="IYT132" s="28" t="s">
        <v>3520</v>
      </c>
      <c r="IYU132" s="28" t="s">
        <v>3521</v>
      </c>
      <c r="IYV132" s="31">
        <v>1995</v>
      </c>
      <c r="IYW132" s="35"/>
      <c r="IYX132" s="31">
        <v>2019</v>
      </c>
      <c r="IYY132" s="26"/>
      <c r="IYZ132" s="14" t="s">
        <v>3522</v>
      </c>
      <c r="IZA132" s="56" t="s">
        <v>3482</v>
      </c>
      <c r="IZB132" s="28" t="s">
        <v>3520</v>
      </c>
      <c r="IZC132" s="28" t="s">
        <v>3521</v>
      </c>
      <c r="IZD132" s="31">
        <v>1995</v>
      </c>
      <c r="IZE132" s="35"/>
      <c r="IZF132" s="31">
        <v>2019</v>
      </c>
      <c r="IZG132" s="26"/>
      <c r="IZH132" s="14" t="s">
        <v>3522</v>
      </c>
      <c r="IZI132" s="56" t="s">
        <v>3482</v>
      </c>
      <c r="IZJ132" s="28" t="s">
        <v>3520</v>
      </c>
      <c r="IZK132" s="28" t="s">
        <v>3521</v>
      </c>
      <c r="IZL132" s="31">
        <v>1995</v>
      </c>
      <c r="IZM132" s="35"/>
      <c r="IZN132" s="31">
        <v>2019</v>
      </c>
      <c r="IZO132" s="26"/>
      <c r="IZP132" s="14" t="s">
        <v>3522</v>
      </c>
      <c r="IZQ132" s="56" t="s">
        <v>3482</v>
      </c>
      <c r="IZR132" s="28" t="s">
        <v>3520</v>
      </c>
      <c r="IZS132" s="28" t="s">
        <v>3521</v>
      </c>
      <c r="IZT132" s="31">
        <v>1995</v>
      </c>
      <c r="IZU132" s="35"/>
      <c r="IZV132" s="31">
        <v>2019</v>
      </c>
      <c r="IZW132" s="26"/>
      <c r="IZX132" s="14" t="s">
        <v>3522</v>
      </c>
      <c r="IZY132" s="56" t="s">
        <v>3482</v>
      </c>
      <c r="IZZ132" s="28" t="s">
        <v>3520</v>
      </c>
      <c r="JAA132" s="28" t="s">
        <v>3521</v>
      </c>
      <c r="JAB132" s="31">
        <v>1995</v>
      </c>
      <c r="JAC132" s="35"/>
      <c r="JAD132" s="31">
        <v>2019</v>
      </c>
      <c r="JAE132" s="26"/>
      <c r="JAF132" s="14" t="s">
        <v>3522</v>
      </c>
      <c r="JAG132" s="56" t="s">
        <v>3482</v>
      </c>
      <c r="JAH132" s="28" t="s">
        <v>3520</v>
      </c>
      <c r="JAI132" s="28" t="s">
        <v>3521</v>
      </c>
      <c r="JAJ132" s="31">
        <v>1995</v>
      </c>
      <c r="JAK132" s="35"/>
      <c r="JAL132" s="31">
        <v>2019</v>
      </c>
      <c r="JAM132" s="26"/>
      <c r="JAN132" s="14" t="s">
        <v>3522</v>
      </c>
      <c r="JAO132" s="56" t="s">
        <v>3482</v>
      </c>
      <c r="JAP132" s="28" t="s">
        <v>3520</v>
      </c>
      <c r="JAQ132" s="28" t="s">
        <v>3521</v>
      </c>
      <c r="JAR132" s="31">
        <v>1995</v>
      </c>
      <c r="JAS132" s="35"/>
      <c r="JAT132" s="31">
        <v>2019</v>
      </c>
      <c r="JAU132" s="26"/>
      <c r="JAV132" s="14" t="s">
        <v>3522</v>
      </c>
      <c r="JAW132" s="56" t="s">
        <v>3482</v>
      </c>
      <c r="JAX132" s="28" t="s">
        <v>3520</v>
      </c>
      <c r="JAY132" s="28" t="s">
        <v>3521</v>
      </c>
      <c r="JAZ132" s="31">
        <v>1995</v>
      </c>
      <c r="JBA132" s="35"/>
      <c r="JBB132" s="31">
        <v>2019</v>
      </c>
      <c r="JBC132" s="26"/>
      <c r="JBD132" s="14" t="s">
        <v>3522</v>
      </c>
      <c r="JBE132" s="56" t="s">
        <v>3482</v>
      </c>
      <c r="JBF132" s="28" t="s">
        <v>3520</v>
      </c>
      <c r="JBG132" s="28" t="s">
        <v>3521</v>
      </c>
      <c r="JBH132" s="31">
        <v>1995</v>
      </c>
      <c r="JBI132" s="35"/>
      <c r="JBJ132" s="31">
        <v>2019</v>
      </c>
      <c r="JBK132" s="26"/>
      <c r="JBL132" s="14" t="s">
        <v>3522</v>
      </c>
      <c r="JBM132" s="56" t="s">
        <v>3482</v>
      </c>
      <c r="JBN132" s="28" t="s">
        <v>3520</v>
      </c>
      <c r="JBO132" s="28" t="s">
        <v>3521</v>
      </c>
      <c r="JBP132" s="31">
        <v>1995</v>
      </c>
      <c r="JBQ132" s="35"/>
      <c r="JBR132" s="31">
        <v>2019</v>
      </c>
      <c r="JBS132" s="26"/>
      <c r="JBT132" s="14" t="s">
        <v>3522</v>
      </c>
      <c r="JBU132" s="56" t="s">
        <v>3482</v>
      </c>
      <c r="JBV132" s="28" t="s">
        <v>3520</v>
      </c>
      <c r="JBW132" s="28" t="s">
        <v>3521</v>
      </c>
      <c r="JBX132" s="31">
        <v>1995</v>
      </c>
      <c r="JBY132" s="35"/>
      <c r="JBZ132" s="31">
        <v>2019</v>
      </c>
      <c r="JCA132" s="26"/>
      <c r="JCB132" s="14" t="s">
        <v>3522</v>
      </c>
      <c r="JCC132" s="56" t="s">
        <v>3482</v>
      </c>
      <c r="JCD132" s="28" t="s">
        <v>3520</v>
      </c>
      <c r="JCE132" s="28" t="s">
        <v>3521</v>
      </c>
      <c r="JCF132" s="31">
        <v>1995</v>
      </c>
      <c r="JCG132" s="35"/>
      <c r="JCH132" s="31">
        <v>2019</v>
      </c>
      <c r="JCI132" s="26"/>
      <c r="JCJ132" s="14" t="s">
        <v>3522</v>
      </c>
      <c r="JCK132" s="56" t="s">
        <v>3482</v>
      </c>
      <c r="JCL132" s="28" t="s">
        <v>3520</v>
      </c>
      <c r="JCM132" s="28" t="s">
        <v>3521</v>
      </c>
      <c r="JCN132" s="31">
        <v>1995</v>
      </c>
      <c r="JCO132" s="35"/>
      <c r="JCP132" s="31">
        <v>2019</v>
      </c>
      <c r="JCQ132" s="26"/>
      <c r="JCR132" s="14" t="s">
        <v>3522</v>
      </c>
      <c r="JCS132" s="56" t="s">
        <v>3482</v>
      </c>
      <c r="JCT132" s="28" t="s">
        <v>3520</v>
      </c>
      <c r="JCU132" s="28" t="s">
        <v>3521</v>
      </c>
      <c r="JCV132" s="31">
        <v>1995</v>
      </c>
      <c r="JCW132" s="35"/>
      <c r="JCX132" s="31">
        <v>2019</v>
      </c>
      <c r="JCY132" s="26"/>
      <c r="JCZ132" s="14" t="s">
        <v>3522</v>
      </c>
      <c r="JDA132" s="56" t="s">
        <v>3482</v>
      </c>
      <c r="JDB132" s="28" t="s">
        <v>3520</v>
      </c>
      <c r="JDC132" s="28" t="s">
        <v>3521</v>
      </c>
      <c r="JDD132" s="31">
        <v>1995</v>
      </c>
      <c r="JDE132" s="35"/>
      <c r="JDF132" s="31">
        <v>2019</v>
      </c>
      <c r="JDG132" s="26"/>
      <c r="JDH132" s="14" t="s">
        <v>3522</v>
      </c>
      <c r="JDI132" s="56" t="s">
        <v>3482</v>
      </c>
      <c r="JDJ132" s="28" t="s">
        <v>3520</v>
      </c>
      <c r="JDK132" s="28" t="s">
        <v>3521</v>
      </c>
      <c r="JDL132" s="31">
        <v>1995</v>
      </c>
      <c r="JDM132" s="35"/>
      <c r="JDN132" s="31">
        <v>2019</v>
      </c>
      <c r="JDO132" s="26"/>
      <c r="JDP132" s="14" t="s">
        <v>3522</v>
      </c>
      <c r="JDQ132" s="56" t="s">
        <v>3482</v>
      </c>
      <c r="JDR132" s="28" t="s">
        <v>3520</v>
      </c>
      <c r="JDS132" s="28" t="s">
        <v>3521</v>
      </c>
      <c r="JDT132" s="31">
        <v>1995</v>
      </c>
      <c r="JDU132" s="35"/>
      <c r="JDV132" s="31">
        <v>2019</v>
      </c>
      <c r="JDW132" s="26"/>
      <c r="JDX132" s="14" t="s">
        <v>3522</v>
      </c>
      <c r="JDY132" s="56" t="s">
        <v>3482</v>
      </c>
      <c r="JDZ132" s="28" t="s">
        <v>3520</v>
      </c>
      <c r="JEA132" s="28" t="s">
        <v>3521</v>
      </c>
      <c r="JEB132" s="31">
        <v>1995</v>
      </c>
      <c r="JEC132" s="35"/>
      <c r="JED132" s="31">
        <v>2019</v>
      </c>
      <c r="JEE132" s="26"/>
      <c r="JEF132" s="14" t="s">
        <v>3522</v>
      </c>
      <c r="JEG132" s="56" t="s">
        <v>3482</v>
      </c>
      <c r="JEH132" s="28" t="s">
        <v>3520</v>
      </c>
      <c r="JEI132" s="28" t="s">
        <v>3521</v>
      </c>
      <c r="JEJ132" s="31">
        <v>1995</v>
      </c>
      <c r="JEK132" s="35"/>
      <c r="JEL132" s="31">
        <v>2019</v>
      </c>
      <c r="JEM132" s="26"/>
      <c r="JEN132" s="14" t="s">
        <v>3522</v>
      </c>
      <c r="JEO132" s="56" t="s">
        <v>3482</v>
      </c>
      <c r="JEP132" s="28" t="s">
        <v>3520</v>
      </c>
      <c r="JEQ132" s="28" t="s">
        <v>3521</v>
      </c>
      <c r="JER132" s="31">
        <v>1995</v>
      </c>
      <c r="JES132" s="35"/>
      <c r="JET132" s="31">
        <v>2019</v>
      </c>
      <c r="JEU132" s="26"/>
      <c r="JEV132" s="14" t="s">
        <v>3522</v>
      </c>
      <c r="JEW132" s="56" t="s">
        <v>3482</v>
      </c>
      <c r="JEX132" s="28" t="s">
        <v>3520</v>
      </c>
      <c r="JEY132" s="28" t="s">
        <v>3521</v>
      </c>
      <c r="JEZ132" s="31">
        <v>1995</v>
      </c>
      <c r="JFA132" s="35"/>
      <c r="JFB132" s="31">
        <v>2019</v>
      </c>
      <c r="JFC132" s="26"/>
      <c r="JFD132" s="14" t="s">
        <v>3522</v>
      </c>
      <c r="JFE132" s="56" t="s">
        <v>3482</v>
      </c>
      <c r="JFF132" s="28" t="s">
        <v>3520</v>
      </c>
      <c r="JFG132" s="28" t="s">
        <v>3521</v>
      </c>
      <c r="JFH132" s="31">
        <v>1995</v>
      </c>
      <c r="JFI132" s="35"/>
      <c r="JFJ132" s="31">
        <v>2019</v>
      </c>
      <c r="JFK132" s="26"/>
      <c r="JFL132" s="14" t="s">
        <v>3522</v>
      </c>
      <c r="JFM132" s="56" t="s">
        <v>3482</v>
      </c>
      <c r="JFN132" s="28" t="s">
        <v>3520</v>
      </c>
      <c r="JFO132" s="28" t="s">
        <v>3521</v>
      </c>
      <c r="JFP132" s="31">
        <v>1995</v>
      </c>
      <c r="JFQ132" s="35"/>
      <c r="JFR132" s="31">
        <v>2019</v>
      </c>
      <c r="JFS132" s="26"/>
      <c r="JFT132" s="14" t="s">
        <v>3522</v>
      </c>
      <c r="JFU132" s="56" t="s">
        <v>3482</v>
      </c>
      <c r="JFV132" s="28" t="s">
        <v>3520</v>
      </c>
      <c r="JFW132" s="28" t="s">
        <v>3521</v>
      </c>
      <c r="JFX132" s="31">
        <v>1995</v>
      </c>
      <c r="JFY132" s="35"/>
      <c r="JFZ132" s="31">
        <v>2019</v>
      </c>
      <c r="JGA132" s="26"/>
      <c r="JGB132" s="14" t="s">
        <v>3522</v>
      </c>
      <c r="JGC132" s="56" t="s">
        <v>3482</v>
      </c>
      <c r="JGD132" s="28" t="s">
        <v>3520</v>
      </c>
      <c r="JGE132" s="28" t="s">
        <v>3521</v>
      </c>
      <c r="JGF132" s="31">
        <v>1995</v>
      </c>
      <c r="JGG132" s="35"/>
      <c r="JGH132" s="31">
        <v>2019</v>
      </c>
      <c r="JGI132" s="26"/>
      <c r="JGJ132" s="14" t="s">
        <v>3522</v>
      </c>
      <c r="JGK132" s="56" t="s">
        <v>3482</v>
      </c>
      <c r="JGL132" s="28" t="s">
        <v>3520</v>
      </c>
      <c r="JGM132" s="28" t="s">
        <v>3521</v>
      </c>
      <c r="JGN132" s="31">
        <v>1995</v>
      </c>
      <c r="JGO132" s="35"/>
      <c r="JGP132" s="31">
        <v>2019</v>
      </c>
      <c r="JGQ132" s="26"/>
      <c r="JGR132" s="14" t="s">
        <v>3522</v>
      </c>
      <c r="JGS132" s="56" t="s">
        <v>3482</v>
      </c>
      <c r="JGT132" s="28" t="s">
        <v>3520</v>
      </c>
      <c r="JGU132" s="28" t="s">
        <v>3521</v>
      </c>
      <c r="JGV132" s="31">
        <v>1995</v>
      </c>
      <c r="JGW132" s="35"/>
      <c r="JGX132" s="31">
        <v>2019</v>
      </c>
      <c r="JGY132" s="26"/>
      <c r="JGZ132" s="14" t="s">
        <v>3522</v>
      </c>
      <c r="JHA132" s="56" t="s">
        <v>3482</v>
      </c>
      <c r="JHB132" s="28" t="s">
        <v>3520</v>
      </c>
      <c r="JHC132" s="28" t="s">
        <v>3521</v>
      </c>
      <c r="JHD132" s="31">
        <v>1995</v>
      </c>
      <c r="JHE132" s="35"/>
      <c r="JHF132" s="31">
        <v>2019</v>
      </c>
      <c r="JHG132" s="26"/>
      <c r="JHH132" s="14" t="s">
        <v>3522</v>
      </c>
      <c r="JHI132" s="56" t="s">
        <v>3482</v>
      </c>
      <c r="JHJ132" s="28" t="s">
        <v>3520</v>
      </c>
      <c r="JHK132" s="28" t="s">
        <v>3521</v>
      </c>
      <c r="JHL132" s="31">
        <v>1995</v>
      </c>
      <c r="JHM132" s="35"/>
      <c r="JHN132" s="31">
        <v>2019</v>
      </c>
      <c r="JHO132" s="26"/>
      <c r="JHP132" s="14" t="s">
        <v>3522</v>
      </c>
      <c r="JHQ132" s="56" t="s">
        <v>3482</v>
      </c>
      <c r="JHR132" s="28" t="s">
        <v>3520</v>
      </c>
      <c r="JHS132" s="28" t="s">
        <v>3521</v>
      </c>
      <c r="JHT132" s="31">
        <v>1995</v>
      </c>
      <c r="JHU132" s="35"/>
      <c r="JHV132" s="31">
        <v>2019</v>
      </c>
      <c r="JHW132" s="26"/>
      <c r="JHX132" s="14" t="s">
        <v>3522</v>
      </c>
      <c r="JHY132" s="56" t="s">
        <v>3482</v>
      </c>
      <c r="JHZ132" s="28" t="s">
        <v>3520</v>
      </c>
      <c r="JIA132" s="28" t="s">
        <v>3521</v>
      </c>
      <c r="JIB132" s="31">
        <v>1995</v>
      </c>
      <c r="JIC132" s="35"/>
      <c r="JID132" s="31">
        <v>2019</v>
      </c>
      <c r="JIE132" s="26"/>
      <c r="JIF132" s="14" t="s">
        <v>3522</v>
      </c>
      <c r="JIG132" s="56" t="s">
        <v>3482</v>
      </c>
      <c r="JIH132" s="28" t="s">
        <v>3520</v>
      </c>
      <c r="JII132" s="28" t="s">
        <v>3521</v>
      </c>
      <c r="JIJ132" s="31">
        <v>1995</v>
      </c>
      <c r="JIK132" s="35"/>
      <c r="JIL132" s="31">
        <v>2019</v>
      </c>
      <c r="JIM132" s="26"/>
      <c r="JIN132" s="14" t="s">
        <v>3522</v>
      </c>
      <c r="JIO132" s="56" t="s">
        <v>3482</v>
      </c>
      <c r="JIP132" s="28" t="s">
        <v>3520</v>
      </c>
      <c r="JIQ132" s="28" t="s">
        <v>3521</v>
      </c>
      <c r="JIR132" s="31">
        <v>1995</v>
      </c>
      <c r="JIS132" s="35"/>
      <c r="JIT132" s="31">
        <v>2019</v>
      </c>
      <c r="JIU132" s="26"/>
      <c r="JIV132" s="14" t="s">
        <v>3522</v>
      </c>
      <c r="JIW132" s="56" t="s">
        <v>3482</v>
      </c>
      <c r="JIX132" s="28" t="s">
        <v>3520</v>
      </c>
      <c r="JIY132" s="28" t="s">
        <v>3521</v>
      </c>
      <c r="JIZ132" s="31">
        <v>1995</v>
      </c>
      <c r="JJA132" s="35"/>
      <c r="JJB132" s="31">
        <v>2019</v>
      </c>
      <c r="JJC132" s="26"/>
      <c r="JJD132" s="14" t="s">
        <v>3522</v>
      </c>
      <c r="JJE132" s="56" t="s">
        <v>3482</v>
      </c>
      <c r="JJF132" s="28" t="s">
        <v>3520</v>
      </c>
      <c r="JJG132" s="28" t="s">
        <v>3521</v>
      </c>
      <c r="JJH132" s="31">
        <v>1995</v>
      </c>
      <c r="JJI132" s="35"/>
      <c r="JJJ132" s="31">
        <v>2019</v>
      </c>
      <c r="JJK132" s="26"/>
      <c r="JJL132" s="14" t="s">
        <v>3522</v>
      </c>
      <c r="JJM132" s="56" t="s">
        <v>3482</v>
      </c>
      <c r="JJN132" s="28" t="s">
        <v>3520</v>
      </c>
      <c r="JJO132" s="28" t="s">
        <v>3521</v>
      </c>
      <c r="JJP132" s="31">
        <v>1995</v>
      </c>
      <c r="JJQ132" s="35"/>
      <c r="JJR132" s="31">
        <v>2019</v>
      </c>
      <c r="JJS132" s="26"/>
      <c r="JJT132" s="14" t="s">
        <v>3522</v>
      </c>
      <c r="JJU132" s="56" t="s">
        <v>3482</v>
      </c>
      <c r="JJV132" s="28" t="s">
        <v>3520</v>
      </c>
      <c r="JJW132" s="28" t="s">
        <v>3521</v>
      </c>
      <c r="JJX132" s="31">
        <v>1995</v>
      </c>
      <c r="JJY132" s="35"/>
      <c r="JJZ132" s="31">
        <v>2019</v>
      </c>
      <c r="JKA132" s="26"/>
      <c r="JKB132" s="14" t="s">
        <v>3522</v>
      </c>
      <c r="JKC132" s="56" t="s">
        <v>3482</v>
      </c>
      <c r="JKD132" s="28" t="s">
        <v>3520</v>
      </c>
      <c r="JKE132" s="28" t="s">
        <v>3521</v>
      </c>
      <c r="JKF132" s="31">
        <v>1995</v>
      </c>
      <c r="JKG132" s="35"/>
      <c r="JKH132" s="31">
        <v>2019</v>
      </c>
      <c r="JKI132" s="26"/>
      <c r="JKJ132" s="14" t="s">
        <v>3522</v>
      </c>
      <c r="JKK132" s="56" t="s">
        <v>3482</v>
      </c>
      <c r="JKL132" s="28" t="s">
        <v>3520</v>
      </c>
      <c r="JKM132" s="28" t="s">
        <v>3521</v>
      </c>
      <c r="JKN132" s="31">
        <v>1995</v>
      </c>
      <c r="JKO132" s="35"/>
      <c r="JKP132" s="31">
        <v>2019</v>
      </c>
      <c r="JKQ132" s="26"/>
      <c r="JKR132" s="14" t="s">
        <v>3522</v>
      </c>
      <c r="JKS132" s="56" t="s">
        <v>3482</v>
      </c>
      <c r="JKT132" s="28" t="s">
        <v>3520</v>
      </c>
      <c r="JKU132" s="28" t="s">
        <v>3521</v>
      </c>
      <c r="JKV132" s="31">
        <v>1995</v>
      </c>
      <c r="JKW132" s="35"/>
      <c r="JKX132" s="31">
        <v>2019</v>
      </c>
      <c r="JKY132" s="26"/>
      <c r="JKZ132" s="14" t="s">
        <v>3522</v>
      </c>
      <c r="JLA132" s="56" t="s">
        <v>3482</v>
      </c>
      <c r="JLB132" s="28" t="s">
        <v>3520</v>
      </c>
      <c r="JLC132" s="28" t="s">
        <v>3521</v>
      </c>
      <c r="JLD132" s="31">
        <v>1995</v>
      </c>
      <c r="JLE132" s="35"/>
      <c r="JLF132" s="31">
        <v>2019</v>
      </c>
      <c r="JLG132" s="26"/>
      <c r="JLH132" s="14" t="s">
        <v>3522</v>
      </c>
      <c r="JLI132" s="56" t="s">
        <v>3482</v>
      </c>
      <c r="JLJ132" s="28" t="s">
        <v>3520</v>
      </c>
      <c r="JLK132" s="28" t="s">
        <v>3521</v>
      </c>
      <c r="JLL132" s="31">
        <v>1995</v>
      </c>
      <c r="JLM132" s="35"/>
      <c r="JLN132" s="31">
        <v>2019</v>
      </c>
      <c r="JLO132" s="26"/>
      <c r="JLP132" s="14" t="s">
        <v>3522</v>
      </c>
      <c r="JLQ132" s="56" t="s">
        <v>3482</v>
      </c>
      <c r="JLR132" s="28" t="s">
        <v>3520</v>
      </c>
      <c r="JLS132" s="28" t="s">
        <v>3521</v>
      </c>
      <c r="JLT132" s="31">
        <v>1995</v>
      </c>
      <c r="JLU132" s="35"/>
      <c r="JLV132" s="31">
        <v>2019</v>
      </c>
      <c r="JLW132" s="26"/>
      <c r="JLX132" s="14" t="s">
        <v>3522</v>
      </c>
      <c r="JLY132" s="56" t="s">
        <v>3482</v>
      </c>
      <c r="JLZ132" s="28" t="s">
        <v>3520</v>
      </c>
      <c r="JMA132" s="28" t="s">
        <v>3521</v>
      </c>
      <c r="JMB132" s="31">
        <v>1995</v>
      </c>
      <c r="JMC132" s="35"/>
      <c r="JMD132" s="31">
        <v>2019</v>
      </c>
      <c r="JME132" s="26"/>
      <c r="JMF132" s="14" t="s">
        <v>3522</v>
      </c>
      <c r="JMG132" s="56" t="s">
        <v>3482</v>
      </c>
      <c r="JMH132" s="28" t="s">
        <v>3520</v>
      </c>
      <c r="JMI132" s="28" t="s">
        <v>3521</v>
      </c>
      <c r="JMJ132" s="31">
        <v>1995</v>
      </c>
      <c r="JMK132" s="35"/>
      <c r="JML132" s="31">
        <v>2019</v>
      </c>
      <c r="JMM132" s="26"/>
      <c r="JMN132" s="14" t="s">
        <v>3522</v>
      </c>
      <c r="JMO132" s="56" t="s">
        <v>3482</v>
      </c>
      <c r="JMP132" s="28" t="s">
        <v>3520</v>
      </c>
      <c r="JMQ132" s="28" t="s">
        <v>3521</v>
      </c>
      <c r="JMR132" s="31">
        <v>1995</v>
      </c>
      <c r="JMS132" s="35"/>
      <c r="JMT132" s="31">
        <v>2019</v>
      </c>
      <c r="JMU132" s="26"/>
      <c r="JMV132" s="14" t="s">
        <v>3522</v>
      </c>
      <c r="JMW132" s="56" t="s">
        <v>3482</v>
      </c>
      <c r="JMX132" s="28" t="s">
        <v>3520</v>
      </c>
      <c r="JMY132" s="28" t="s">
        <v>3521</v>
      </c>
      <c r="JMZ132" s="31">
        <v>1995</v>
      </c>
      <c r="JNA132" s="35"/>
      <c r="JNB132" s="31">
        <v>2019</v>
      </c>
      <c r="JNC132" s="26"/>
      <c r="JND132" s="14" t="s">
        <v>3522</v>
      </c>
      <c r="JNE132" s="56" t="s">
        <v>3482</v>
      </c>
      <c r="JNF132" s="28" t="s">
        <v>3520</v>
      </c>
      <c r="JNG132" s="28" t="s">
        <v>3521</v>
      </c>
      <c r="JNH132" s="31">
        <v>1995</v>
      </c>
      <c r="JNI132" s="35"/>
      <c r="JNJ132" s="31">
        <v>2019</v>
      </c>
      <c r="JNK132" s="26"/>
      <c r="JNL132" s="14" t="s">
        <v>3522</v>
      </c>
      <c r="JNM132" s="56" t="s">
        <v>3482</v>
      </c>
      <c r="JNN132" s="28" t="s">
        <v>3520</v>
      </c>
      <c r="JNO132" s="28" t="s">
        <v>3521</v>
      </c>
      <c r="JNP132" s="31">
        <v>1995</v>
      </c>
      <c r="JNQ132" s="35"/>
      <c r="JNR132" s="31">
        <v>2019</v>
      </c>
      <c r="JNS132" s="26"/>
      <c r="JNT132" s="14" t="s">
        <v>3522</v>
      </c>
      <c r="JNU132" s="56" t="s">
        <v>3482</v>
      </c>
      <c r="JNV132" s="28" t="s">
        <v>3520</v>
      </c>
      <c r="JNW132" s="28" t="s">
        <v>3521</v>
      </c>
      <c r="JNX132" s="31">
        <v>1995</v>
      </c>
      <c r="JNY132" s="35"/>
      <c r="JNZ132" s="31">
        <v>2019</v>
      </c>
      <c r="JOA132" s="26"/>
      <c r="JOB132" s="14" t="s">
        <v>3522</v>
      </c>
      <c r="JOC132" s="56" t="s">
        <v>3482</v>
      </c>
      <c r="JOD132" s="28" t="s">
        <v>3520</v>
      </c>
      <c r="JOE132" s="28" t="s">
        <v>3521</v>
      </c>
      <c r="JOF132" s="31">
        <v>1995</v>
      </c>
      <c r="JOG132" s="35"/>
      <c r="JOH132" s="31">
        <v>2019</v>
      </c>
      <c r="JOI132" s="26"/>
      <c r="JOJ132" s="14" t="s">
        <v>3522</v>
      </c>
      <c r="JOK132" s="56" t="s">
        <v>3482</v>
      </c>
      <c r="JOL132" s="28" t="s">
        <v>3520</v>
      </c>
      <c r="JOM132" s="28" t="s">
        <v>3521</v>
      </c>
      <c r="JON132" s="31">
        <v>1995</v>
      </c>
      <c r="JOO132" s="35"/>
      <c r="JOP132" s="31">
        <v>2019</v>
      </c>
      <c r="JOQ132" s="26"/>
      <c r="JOR132" s="14" t="s">
        <v>3522</v>
      </c>
      <c r="JOS132" s="56" t="s">
        <v>3482</v>
      </c>
      <c r="JOT132" s="28" t="s">
        <v>3520</v>
      </c>
      <c r="JOU132" s="28" t="s">
        <v>3521</v>
      </c>
      <c r="JOV132" s="31">
        <v>1995</v>
      </c>
      <c r="JOW132" s="35"/>
      <c r="JOX132" s="31">
        <v>2019</v>
      </c>
      <c r="JOY132" s="26"/>
      <c r="JOZ132" s="14" t="s">
        <v>3522</v>
      </c>
      <c r="JPA132" s="56" t="s">
        <v>3482</v>
      </c>
      <c r="JPB132" s="28" t="s">
        <v>3520</v>
      </c>
      <c r="JPC132" s="28" t="s">
        <v>3521</v>
      </c>
      <c r="JPD132" s="31">
        <v>1995</v>
      </c>
      <c r="JPE132" s="35"/>
      <c r="JPF132" s="31">
        <v>2019</v>
      </c>
      <c r="JPG132" s="26"/>
      <c r="JPH132" s="14" t="s">
        <v>3522</v>
      </c>
      <c r="JPI132" s="56" t="s">
        <v>3482</v>
      </c>
      <c r="JPJ132" s="28" t="s">
        <v>3520</v>
      </c>
      <c r="JPK132" s="28" t="s">
        <v>3521</v>
      </c>
      <c r="JPL132" s="31">
        <v>1995</v>
      </c>
      <c r="JPM132" s="35"/>
      <c r="JPN132" s="31">
        <v>2019</v>
      </c>
      <c r="JPO132" s="26"/>
      <c r="JPP132" s="14" t="s">
        <v>3522</v>
      </c>
      <c r="JPQ132" s="56" t="s">
        <v>3482</v>
      </c>
      <c r="JPR132" s="28" t="s">
        <v>3520</v>
      </c>
      <c r="JPS132" s="28" t="s">
        <v>3521</v>
      </c>
      <c r="JPT132" s="31">
        <v>1995</v>
      </c>
      <c r="JPU132" s="35"/>
      <c r="JPV132" s="31">
        <v>2019</v>
      </c>
      <c r="JPW132" s="26"/>
      <c r="JPX132" s="14" t="s">
        <v>3522</v>
      </c>
      <c r="JPY132" s="56" t="s">
        <v>3482</v>
      </c>
      <c r="JPZ132" s="28" t="s">
        <v>3520</v>
      </c>
      <c r="JQA132" s="28" t="s">
        <v>3521</v>
      </c>
      <c r="JQB132" s="31">
        <v>1995</v>
      </c>
      <c r="JQC132" s="35"/>
      <c r="JQD132" s="31">
        <v>2019</v>
      </c>
      <c r="JQE132" s="26"/>
      <c r="JQF132" s="14" t="s">
        <v>3522</v>
      </c>
      <c r="JQG132" s="56" t="s">
        <v>3482</v>
      </c>
      <c r="JQH132" s="28" t="s">
        <v>3520</v>
      </c>
      <c r="JQI132" s="28" t="s">
        <v>3521</v>
      </c>
      <c r="JQJ132" s="31">
        <v>1995</v>
      </c>
      <c r="JQK132" s="35"/>
      <c r="JQL132" s="31">
        <v>2019</v>
      </c>
      <c r="JQM132" s="26"/>
      <c r="JQN132" s="14" t="s">
        <v>3522</v>
      </c>
      <c r="JQO132" s="56" t="s">
        <v>3482</v>
      </c>
      <c r="JQP132" s="28" t="s">
        <v>3520</v>
      </c>
      <c r="JQQ132" s="28" t="s">
        <v>3521</v>
      </c>
      <c r="JQR132" s="31">
        <v>1995</v>
      </c>
      <c r="JQS132" s="35"/>
      <c r="JQT132" s="31">
        <v>2019</v>
      </c>
      <c r="JQU132" s="26"/>
      <c r="JQV132" s="14" t="s">
        <v>3522</v>
      </c>
      <c r="JQW132" s="56" t="s">
        <v>3482</v>
      </c>
      <c r="JQX132" s="28" t="s">
        <v>3520</v>
      </c>
      <c r="JQY132" s="28" t="s">
        <v>3521</v>
      </c>
      <c r="JQZ132" s="31">
        <v>1995</v>
      </c>
      <c r="JRA132" s="35"/>
      <c r="JRB132" s="31">
        <v>2019</v>
      </c>
      <c r="JRC132" s="26"/>
      <c r="JRD132" s="14" t="s">
        <v>3522</v>
      </c>
      <c r="JRE132" s="56" t="s">
        <v>3482</v>
      </c>
      <c r="JRF132" s="28" t="s">
        <v>3520</v>
      </c>
      <c r="JRG132" s="28" t="s">
        <v>3521</v>
      </c>
      <c r="JRH132" s="31">
        <v>1995</v>
      </c>
      <c r="JRI132" s="35"/>
      <c r="JRJ132" s="31">
        <v>2019</v>
      </c>
      <c r="JRK132" s="26"/>
      <c r="JRL132" s="14" t="s">
        <v>3522</v>
      </c>
      <c r="JRM132" s="56" t="s">
        <v>3482</v>
      </c>
      <c r="JRN132" s="28" t="s">
        <v>3520</v>
      </c>
      <c r="JRO132" s="28" t="s">
        <v>3521</v>
      </c>
      <c r="JRP132" s="31">
        <v>1995</v>
      </c>
      <c r="JRQ132" s="35"/>
      <c r="JRR132" s="31">
        <v>2019</v>
      </c>
      <c r="JRS132" s="26"/>
      <c r="JRT132" s="14" t="s">
        <v>3522</v>
      </c>
      <c r="JRU132" s="56" t="s">
        <v>3482</v>
      </c>
      <c r="JRV132" s="28" t="s">
        <v>3520</v>
      </c>
      <c r="JRW132" s="28" t="s">
        <v>3521</v>
      </c>
      <c r="JRX132" s="31">
        <v>1995</v>
      </c>
      <c r="JRY132" s="35"/>
      <c r="JRZ132" s="31">
        <v>2019</v>
      </c>
      <c r="JSA132" s="26"/>
      <c r="JSB132" s="14" t="s">
        <v>3522</v>
      </c>
      <c r="JSC132" s="56" t="s">
        <v>3482</v>
      </c>
      <c r="JSD132" s="28" t="s">
        <v>3520</v>
      </c>
      <c r="JSE132" s="28" t="s">
        <v>3521</v>
      </c>
      <c r="JSF132" s="31">
        <v>1995</v>
      </c>
      <c r="JSG132" s="35"/>
      <c r="JSH132" s="31">
        <v>2019</v>
      </c>
      <c r="JSI132" s="26"/>
      <c r="JSJ132" s="14" t="s">
        <v>3522</v>
      </c>
      <c r="JSK132" s="56" t="s">
        <v>3482</v>
      </c>
      <c r="JSL132" s="28" t="s">
        <v>3520</v>
      </c>
      <c r="JSM132" s="28" t="s">
        <v>3521</v>
      </c>
      <c r="JSN132" s="31">
        <v>1995</v>
      </c>
      <c r="JSO132" s="35"/>
      <c r="JSP132" s="31">
        <v>2019</v>
      </c>
      <c r="JSQ132" s="26"/>
      <c r="JSR132" s="14" t="s">
        <v>3522</v>
      </c>
      <c r="JSS132" s="56" t="s">
        <v>3482</v>
      </c>
      <c r="JST132" s="28" t="s">
        <v>3520</v>
      </c>
      <c r="JSU132" s="28" t="s">
        <v>3521</v>
      </c>
      <c r="JSV132" s="31">
        <v>1995</v>
      </c>
      <c r="JSW132" s="35"/>
      <c r="JSX132" s="31">
        <v>2019</v>
      </c>
      <c r="JSY132" s="26"/>
      <c r="JSZ132" s="14" t="s">
        <v>3522</v>
      </c>
      <c r="JTA132" s="56" t="s">
        <v>3482</v>
      </c>
      <c r="JTB132" s="28" t="s">
        <v>3520</v>
      </c>
      <c r="JTC132" s="28" t="s">
        <v>3521</v>
      </c>
      <c r="JTD132" s="31">
        <v>1995</v>
      </c>
      <c r="JTE132" s="35"/>
      <c r="JTF132" s="31">
        <v>2019</v>
      </c>
      <c r="JTG132" s="26"/>
      <c r="JTH132" s="14" t="s">
        <v>3522</v>
      </c>
      <c r="JTI132" s="56" t="s">
        <v>3482</v>
      </c>
      <c r="JTJ132" s="28" t="s">
        <v>3520</v>
      </c>
      <c r="JTK132" s="28" t="s">
        <v>3521</v>
      </c>
      <c r="JTL132" s="31">
        <v>1995</v>
      </c>
      <c r="JTM132" s="35"/>
      <c r="JTN132" s="31">
        <v>2019</v>
      </c>
      <c r="JTO132" s="26"/>
      <c r="JTP132" s="14" t="s">
        <v>3522</v>
      </c>
      <c r="JTQ132" s="56" t="s">
        <v>3482</v>
      </c>
      <c r="JTR132" s="28" t="s">
        <v>3520</v>
      </c>
      <c r="JTS132" s="28" t="s">
        <v>3521</v>
      </c>
      <c r="JTT132" s="31">
        <v>1995</v>
      </c>
      <c r="JTU132" s="35"/>
      <c r="JTV132" s="31">
        <v>2019</v>
      </c>
      <c r="JTW132" s="26"/>
      <c r="JTX132" s="14" t="s">
        <v>3522</v>
      </c>
      <c r="JTY132" s="56" t="s">
        <v>3482</v>
      </c>
      <c r="JTZ132" s="28" t="s">
        <v>3520</v>
      </c>
      <c r="JUA132" s="28" t="s">
        <v>3521</v>
      </c>
      <c r="JUB132" s="31">
        <v>1995</v>
      </c>
      <c r="JUC132" s="35"/>
      <c r="JUD132" s="31">
        <v>2019</v>
      </c>
      <c r="JUE132" s="26"/>
      <c r="JUF132" s="14" t="s">
        <v>3522</v>
      </c>
      <c r="JUG132" s="56" t="s">
        <v>3482</v>
      </c>
      <c r="JUH132" s="28" t="s">
        <v>3520</v>
      </c>
      <c r="JUI132" s="28" t="s">
        <v>3521</v>
      </c>
      <c r="JUJ132" s="31">
        <v>1995</v>
      </c>
      <c r="JUK132" s="35"/>
      <c r="JUL132" s="31">
        <v>2019</v>
      </c>
      <c r="JUM132" s="26"/>
      <c r="JUN132" s="14" t="s">
        <v>3522</v>
      </c>
      <c r="JUO132" s="56" t="s">
        <v>3482</v>
      </c>
      <c r="JUP132" s="28" t="s">
        <v>3520</v>
      </c>
      <c r="JUQ132" s="28" t="s">
        <v>3521</v>
      </c>
      <c r="JUR132" s="31">
        <v>1995</v>
      </c>
      <c r="JUS132" s="35"/>
      <c r="JUT132" s="31">
        <v>2019</v>
      </c>
      <c r="JUU132" s="26"/>
      <c r="JUV132" s="14" t="s">
        <v>3522</v>
      </c>
      <c r="JUW132" s="56" t="s">
        <v>3482</v>
      </c>
      <c r="JUX132" s="28" t="s">
        <v>3520</v>
      </c>
      <c r="JUY132" s="28" t="s">
        <v>3521</v>
      </c>
      <c r="JUZ132" s="31">
        <v>1995</v>
      </c>
      <c r="JVA132" s="35"/>
      <c r="JVB132" s="31">
        <v>2019</v>
      </c>
      <c r="JVC132" s="26"/>
      <c r="JVD132" s="14" t="s">
        <v>3522</v>
      </c>
      <c r="JVE132" s="56" t="s">
        <v>3482</v>
      </c>
      <c r="JVF132" s="28" t="s">
        <v>3520</v>
      </c>
      <c r="JVG132" s="28" t="s">
        <v>3521</v>
      </c>
      <c r="JVH132" s="31">
        <v>1995</v>
      </c>
      <c r="JVI132" s="35"/>
      <c r="JVJ132" s="31">
        <v>2019</v>
      </c>
      <c r="JVK132" s="26"/>
      <c r="JVL132" s="14" t="s">
        <v>3522</v>
      </c>
      <c r="JVM132" s="56" t="s">
        <v>3482</v>
      </c>
      <c r="JVN132" s="28" t="s">
        <v>3520</v>
      </c>
      <c r="JVO132" s="28" t="s">
        <v>3521</v>
      </c>
      <c r="JVP132" s="31">
        <v>1995</v>
      </c>
      <c r="JVQ132" s="35"/>
      <c r="JVR132" s="31">
        <v>2019</v>
      </c>
      <c r="JVS132" s="26"/>
      <c r="JVT132" s="14" t="s">
        <v>3522</v>
      </c>
      <c r="JVU132" s="56" t="s">
        <v>3482</v>
      </c>
      <c r="JVV132" s="28" t="s">
        <v>3520</v>
      </c>
      <c r="JVW132" s="28" t="s">
        <v>3521</v>
      </c>
      <c r="JVX132" s="31">
        <v>1995</v>
      </c>
      <c r="JVY132" s="35"/>
      <c r="JVZ132" s="31">
        <v>2019</v>
      </c>
      <c r="JWA132" s="26"/>
      <c r="JWB132" s="14" t="s">
        <v>3522</v>
      </c>
      <c r="JWC132" s="56" t="s">
        <v>3482</v>
      </c>
      <c r="JWD132" s="28" t="s">
        <v>3520</v>
      </c>
      <c r="JWE132" s="28" t="s">
        <v>3521</v>
      </c>
      <c r="JWF132" s="31">
        <v>1995</v>
      </c>
      <c r="JWG132" s="35"/>
      <c r="JWH132" s="31">
        <v>2019</v>
      </c>
      <c r="JWI132" s="26"/>
      <c r="JWJ132" s="14" t="s">
        <v>3522</v>
      </c>
      <c r="JWK132" s="56" t="s">
        <v>3482</v>
      </c>
      <c r="JWL132" s="28" t="s">
        <v>3520</v>
      </c>
      <c r="JWM132" s="28" t="s">
        <v>3521</v>
      </c>
      <c r="JWN132" s="31">
        <v>1995</v>
      </c>
      <c r="JWO132" s="35"/>
      <c r="JWP132" s="31">
        <v>2019</v>
      </c>
      <c r="JWQ132" s="26"/>
      <c r="JWR132" s="14" t="s">
        <v>3522</v>
      </c>
      <c r="JWS132" s="56" t="s">
        <v>3482</v>
      </c>
      <c r="JWT132" s="28" t="s">
        <v>3520</v>
      </c>
      <c r="JWU132" s="28" t="s">
        <v>3521</v>
      </c>
      <c r="JWV132" s="31">
        <v>1995</v>
      </c>
      <c r="JWW132" s="35"/>
      <c r="JWX132" s="31">
        <v>2019</v>
      </c>
      <c r="JWY132" s="26"/>
      <c r="JWZ132" s="14" t="s">
        <v>3522</v>
      </c>
      <c r="JXA132" s="56" t="s">
        <v>3482</v>
      </c>
      <c r="JXB132" s="28" t="s">
        <v>3520</v>
      </c>
      <c r="JXC132" s="28" t="s">
        <v>3521</v>
      </c>
      <c r="JXD132" s="31">
        <v>1995</v>
      </c>
      <c r="JXE132" s="35"/>
      <c r="JXF132" s="31">
        <v>2019</v>
      </c>
      <c r="JXG132" s="26"/>
      <c r="JXH132" s="14" t="s">
        <v>3522</v>
      </c>
      <c r="JXI132" s="56" t="s">
        <v>3482</v>
      </c>
      <c r="JXJ132" s="28" t="s">
        <v>3520</v>
      </c>
      <c r="JXK132" s="28" t="s">
        <v>3521</v>
      </c>
      <c r="JXL132" s="31">
        <v>1995</v>
      </c>
      <c r="JXM132" s="35"/>
      <c r="JXN132" s="31">
        <v>2019</v>
      </c>
      <c r="JXO132" s="26"/>
      <c r="JXP132" s="14" t="s">
        <v>3522</v>
      </c>
      <c r="JXQ132" s="56" t="s">
        <v>3482</v>
      </c>
      <c r="JXR132" s="28" t="s">
        <v>3520</v>
      </c>
      <c r="JXS132" s="28" t="s">
        <v>3521</v>
      </c>
      <c r="JXT132" s="31">
        <v>1995</v>
      </c>
      <c r="JXU132" s="35"/>
      <c r="JXV132" s="31">
        <v>2019</v>
      </c>
      <c r="JXW132" s="26"/>
      <c r="JXX132" s="14" t="s">
        <v>3522</v>
      </c>
      <c r="JXY132" s="56" t="s">
        <v>3482</v>
      </c>
      <c r="JXZ132" s="28" t="s">
        <v>3520</v>
      </c>
      <c r="JYA132" s="28" t="s">
        <v>3521</v>
      </c>
      <c r="JYB132" s="31">
        <v>1995</v>
      </c>
      <c r="JYC132" s="35"/>
      <c r="JYD132" s="31">
        <v>2019</v>
      </c>
      <c r="JYE132" s="26"/>
      <c r="JYF132" s="14" t="s">
        <v>3522</v>
      </c>
      <c r="JYG132" s="56" t="s">
        <v>3482</v>
      </c>
      <c r="JYH132" s="28" t="s">
        <v>3520</v>
      </c>
      <c r="JYI132" s="28" t="s">
        <v>3521</v>
      </c>
      <c r="JYJ132" s="31">
        <v>1995</v>
      </c>
      <c r="JYK132" s="35"/>
      <c r="JYL132" s="31">
        <v>2019</v>
      </c>
      <c r="JYM132" s="26"/>
      <c r="JYN132" s="14" t="s">
        <v>3522</v>
      </c>
      <c r="JYO132" s="56" t="s">
        <v>3482</v>
      </c>
      <c r="JYP132" s="28" t="s">
        <v>3520</v>
      </c>
      <c r="JYQ132" s="28" t="s">
        <v>3521</v>
      </c>
      <c r="JYR132" s="31">
        <v>1995</v>
      </c>
      <c r="JYS132" s="35"/>
      <c r="JYT132" s="31">
        <v>2019</v>
      </c>
      <c r="JYU132" s="26"/>
      <c r="JYV132" s="14" t="s">
        <v>3522</v>
      </c>
      <c r="JYW132" s="56" t="s">
        <v>3482</v>
      </c>
      <c r="JYX132" s="28" t="s">
        <v>3520</v>
      </c>
      <c r="JYY132" s="28" t="s">
        <v>3521</v>
      </c>
      <c r="JYZ132" s="31">
        <v>1995</v>
      </c>
      <c r="JZA132" s="35"/>
      <c r="JZB132" s="31">
        <v>2019</v>
      </c>
      <c r="JZC132" s="26"/>
      <c r="JZD132" s="14" t="s">
        <v>3522</v>
      </c>
      <c r="JZE132" s="56" t="s">
        <v>3482</v>
      </c>
      <c r="JZF132" s="28" t="s">
        <v>3520</v>
      </c>
      <c r="JZG132" s="28" t="s">
        <v>3521</v>
      </c>
      <c r="JZH132" s="31">
        <v>1995</v>
      </c>
      <c r="JZI132" s="35"/>
      <c r="JZJ132" s="31">
        <v>2019</v>
      </c>
      <c r="JZK132" s="26"/>
      <c r="JZL132" s="14" t="s">
        <v>3522</v>
      </c>
      <c r="JZM132" s="56" t="s">
        <v>3482</v>
      </c>
      <c r="JZN132" s="28" t="s">
        <v>3520</v>
      </c>
      <c r="JZO132" s="28" t="s">
        <v>3521</v>
      </c>
      <c r="JZP132" s="31">
        <v>1995</v>
      </c>
      <c r="JZQ132" s="35"/>
      <c r="JZR132" s="31">
        <v>2019</v>
      </c>
      <c r="JZS132" s="26"/>
      <c r="JZT132" s="14" t="s">
        <v>3522</v>
      </c>
      <c r="JZU132" s="56" t="s">
        <v>3482</v>
      </c>
      <c r="JZV132" s="28" t="s">
        <v>3520</v>
      </c>
      <c r="JZW132" s="28" t="s">
        <v>3521</v>
      </c>
      <c r="JZX132" s="31">
        <v>1995</v>
      </c>
      <c r="JZY132" s="35"/>
      <c r="JZZ132" s="31">
        <v>2019</v>
      </c>
      <c r="KAA132" s="26"/>
      <c r="KAB132" s="14" t="s">
        <v>3522</v>
      </c>
      <c r="KAC132" s="56" t="s">
        <v>3482</v>
      </c>
      <c r="KAD132" s="28" t="s">
        <v>3520</v>
      </c>
      <c r="KAE132" s="28" t="s">
        <v>3521</v>
      </c>
      <c r="KAF132" s="31">
        <v>1995</v>
      </c>
      <c r="KAG132" s="35"/>
      <c r="KAH132" s="31">
        <v>2019</v>
      </c>
      <c r="KAI132" s="26"/>
      <c r="KAJ132" s="14" t="s">
        <v>3522</v>
      </c>
      <c r="KAK132" s="56" t="s">
        <v>3482</v>
      </c>
      <c r="KAL132" s="28" t="s">
        <v>3520</v>
      </c>
      <c r="KAM132" s="28" t="s">
        <v>3521</v>
      </c>
      <c r="KAN132" s="31">
        <v>1995</v>
      </c>
      <c r="KAO132" s="35"/>
      <c r="KAP132" s="31">
        <v>2019</v>
      </c>
      <c r="KAQ132" s="26"/>
      <c r="KAR132" s="14" t="s">
        <v>3522</v>
      </c>
      <c r="KAS132" s="56" t="s">
        <v>3482</v>
      </c>
      <c r="KAT132" s="28" t="s">
        <v>3520</v>
      </c>
      <c r="KAU132" s="28" t="s">
        <v>3521</v>
      </c>
      <c r="KAV132" s="31">
        <v>1995</v>
      </c>
      <c r="KAW132" s="35"/>
      <c r="KAX132" s="31">
        <v>2019</v>
      </c>
      <c r="KAY132" s="26"/>
      <c r="KAZ132" s="14" t="s">
        <v>3522</v>
      </c>
      <c r="KBA132" s="56" t="s">
        <v>3482</v>
      </c>
      <c r="KBB132" s="28" t="s">
        <v>3520</v>
      </c>
      <c r="KBC132" s="28" t="s">
        <v>3521</v>
      </c>
      <c r="KBD132" s="31">
        <v>1995</v>
      </c>
      <c r="KBE132" s="35"/>
      <c r="KBF132" s="31">
        <v>2019</v>
      </c>
      <c r="KBG132" s="26"/>
      <c r="KBH132" s="14" t="s">
        <v>3522</v>
      </c>
      <c r="KBI132" s="56" t="s">
        <v>3482</v>
      </c>
      <c r="KBJ132" s="28" t="s">
        <v>3520</v>
      </c>
      <c r="KBK132" s="28" t="s">
        <v>3521</v>
      </c>
      <c r="KBL132" s="31">
        <v>1995</v>
      </c>
      <c r="KBM132" s="35"/>
      <c r="KBN132" s="31">
        <v>2019</v>
      </c>
      <c r="KBO132" s="26"/>
      <c r="KBP132" s="14" t="s">
        <v>3522</v>
      </c>
      <c r="KBQ132" s="56" t="s">
        <v>3482</v>
      </c>
      <c r="KBR132" s="28" t="s">
        <v>3520</v>
      </c>
      <c r="KBS132" s="28" t="s">
        <v>3521</v>
      </c>
      <c r="KBT132" s="31">
        <v>1995</v>
      </c>
      <c r="KBU132" s="35"/>
      <c r="KBV132" s="31">
        <v>2019</v>
      </c>
      <c r="KBW132" s="26"/>
      <c r="KBX132" s="14" t="s">
        <v>3522</v>
      </c>
      <c r="KBY132" s="56" t="s">
        <v>3482</v>
      </c>
      <c r="KBZ132" s="28" t="s">
        <v>3520</v>
      </c>
      <c r="KCA132" s="28" t="s">
        <v>3521</v>
      </c>
      <c r="KCB132" s="31">
        <v>1995</v>
      </c>
      <c r="KCC132" s="35"/>
      <c r="KCD132" s="31">
        <v>2019</v>
      </c>
      <c r="KCE132" s="26"/>
      <c r="KCF132" s="14" t="s">
        <v>3522</v>
      </c>
      <c r="KCG132" s="56" t="s">
        <v>3482</v>
      </c>
      <c r="KCH132" s="28" t="s">
        <v>3520</v>
      </c>
      <c r="KCI132" s="28" t="s">
        <v>3521</v>
      </c>
      <c r="KCJ132" s="31">
        <v>1995</v>
      </c>
      <c r="KCK132" s="35"/>
      <c r="KCL132" s="31">
        <v>2019</v>
      </c>
      <c r="KCM132" s="26"/>
      <c r="KCN132" s="14" t="s">
        <v>3522</v>
      </c>
      <c r="KCO132" s="56" t="s">
        <v>3482</v>
      </c>
      <c r="KCP132" s="28" t="s">
        <v>3520</v>
      </c>
      <c r="KCQ132" s="28" t="s">
        <v>3521</v>
      </c>
      <c r="KCR132" s="31">
        <v>1995</v>
      </c>
      <c r="KCS132" s="35"/>
      <c r="KCT132" s="31">
        <v>2019</v>
      </c>
      <c r="KCU132" s="26"/>
      <c r="KCV132" s="14" t="s">
        <v>3522</v>
      </c>
      <c r="KCW132" s="56" t="s">
        <v>3482</v>
      </c>
      <c r="KCX132" s="28" t="s">
        <v>3520</v>
      </c>
      <c r="KCY132" s="28" t="s">
        <v>3521</v>
      </c>
      <c r="KCZ132" s="31">
        <v>1995</v>
      </c>
      <c r="KDA132" s="35"/>
      <c r="KDB132" s="31">
        <v>2019</v>
      </c>
      <c r="KDC132" s="26"/>
      <c r="KDD132" s="14" t="s">
        <v>3522</v>
      </c>
      <c r="KDE132" s="56" t="s">
        <v>3482</v>
      </c>
      <c r="KDF132" s="28" t="s">
        <v>3520</v>
      </c>
      <c r="KDG132" s="28" t="s">
        <v>3521</v>
      </c>
      <c r="KDH132" s="31">
        <v>1995</v>
      </c>
      <c r="KDI132" s="35"/>
      <c r="KDJ132" s="31">
        <v>2019</v>
      </c>
      <c r="KDK132" s="26"/>
      <c r="KDL132" s="14" t="s">
        <v>3522</v>
      </c>
      <c r="KDM132" s="56" t="s">
        <v>3482</v>
      </c>
      <c r="KDN132" s="28" t="s">
        <v>3520</v>
      </c>
      <c r="KDO132" s="28" t="s">
        <v>3521</v>
      </c>
      <c r="KDP132" s="31">
        <v>1995</v>
      </c>
      <c r="KDQ132" s="35"/>
      <c r="KDR132" s="31">
        <v>2019</v>
      </c>
      <c r="KDS132" s="26"/>
      <c r="KDT132" s="14" t="s">
        <v>3522</v>
      </c>
      <c r="KDU132" s="56" t="s">
        <v>3482</v>
      </c>
      <c r="KDV132" s="28" t="s">
        <v>3520</v>
      </c>
      <c r="KDW132" s="28" t="s">
        <v>3521</v>
      </c>
      <c r="KDX132" s="31">
        <v>1995</v>
      </c>
      <c r="KDY132" s="35"/>
      <c r="KDZ132" s="31">
        <v>2019</v>
      </c>
      <c r="KEA132" s="26"/>
      <c r="KEB132" s="14" t="s">
        <v>3522</v>
      </c>
      <c r="KEC132" s="56" t="s">
        <v>3482</v>
      </c>
      <c r="KED132" s="28" t="s">
        <v>3520</v>
      </c>
      <c r="KEE132" s="28" t="s">
        <v>3521</v>
      </c>
      <c r="KEF132" s="31">
        <v>1995</v>
      </c>
      <c r="KEG132" s="35"/>
      <c r="KEH132" s="31">
        <v>2019</v>
      </c>
      <c r="KEI132" s="26"/>
      <c r="KEJ132" s="14" t="s">
        <v>3522</v>
      </c>
      <c r="KEK132" s="56" t="s">
        <v>3482</v>
      </c>
      <c r="KEL132" s="28" t="s">
        <v>3520</v>
      </c>
      <c r="KEM132" s="28" t="s">
        <v>3521</v>
      </c>
      <c r="KEN132" s="31">
        <v>1995</v>
      </c>
      <c r="KEO132" s="35"/>
      <c r="KEP132" s="31">
        <v>2019</v>
      </c>
      <c r="KEQ132" s="26"/>
      <c r="KER132" s="14" t="s">
        <v>3522</v>
      </c>
      <c r="KES132" s="56" t="s">
        <v>3482</v>
      </c>
      <c r="KET132" s="28" t="s">
        <v>3520</v>
      </c>
      <c r="KEU132" s="28" t="s">
        <v>3521</v>
      </c>
      <c r="KEV132" s="31">
        <v>1995</v>
      </c>
      <c r="KEW132" s="35"/>
      <c r="KEX132" s="31">
        <v>2019</v>
      </c>
      <c r="KEY132" s="26"/>
      <c r="KEZ132" s="14" t="s">
        <v>3522</v>
      </c>
      <c r="KFA132" s="56" t="s">
        <v>3482</v>
      </c>
      <c r="KFB132" s="28" t="s">
        <v>3520</v>
      </c>
      <c r="KFC132" s="28" t="s">
        <v>3521</v>
      </c>
      <c r="KFD132" s="31">
        <v>1995</v>
      </c>
      <c r="KFE132" s="35"/>
      <c r="KFF132" s="31">
        <v>2019</v>
      </c>
      <c r="KFG132" s="26"/>
      <c r="KFH132" s="14" t="s">
        <v>3522</v>
      </c>
      <c r="KFI132" s="56" t="s">
        <v>3482</v>
      </c>
      <c r="KFJ132" s="28" t="s">
        <v>3520</v>
      </c>
      <c r="KFK132" s="28" t="s">
        <v>3521</v>
      </c>
      <c r="KFL132" s="31">
        <v>1995</v>
      </c>
      <c r="KFM132" s="35"/>
      <c r="KFN132" s="31">
        <v>2019</v>
      </c>
      <c r="KFO132" s="26"/>
      <c r="KFP132" s="14" t="s">
        <v>3522</v>
      </c>
      <c r="KFQ132" s="56" t="s">
        <v>3482</v>
      </c>
      <c r="KFR132" s="28" t="s">
        <v>3520</v>
      </c>
      <c r="KFS132" s="28" t="s">
        <v>3521</v>
      </c>
      <c r="KFT132" s="31">
        <v>1995</v>
      </c>
      <c r="KFU132" s="35"/>
      <c r="KFV132" s="31">
        <v>2019</v>
      </c>
      <c r="KFW132" s="26"/>
      <c r="KFX132" s="14" t="s">
        <v>3522</v>
      </c>
      <c r="KFY132" s="56" t="s">
        <v>3482</v>
      </c>
      <c r="KFZ132" s="28" t="s">
        <v>3520</v>
      </c>
      <c r="KGA132" s="28" t="s">
        <v>3521</v>
      </c>
      <c r="KGB132" s="31">
        <v>1995</v>
      </c>
      <c r="KGC132" s="35"/>
      <c r="KGD132" s="31">
        <v>2019</v>
      </c>
      <c r="KGE132" s="26"/>
      <c r="KGF132" s="14" t="s">
        <v>3522</v>
      </c>
      <c r="KGG132" s="56" t="s">
        <v>3482</v>
      </c>
      <c r="KGH132" s="28" t="s">
        <v>3520</v>
      </c>
      <c r="KGI132" s="28" t="s">
        <v>3521</v>
      </c>
      <c r="KGJ132" s="31">
        <v>1995</v>
      </c>
      <c r="KGK132" s="35"/>
      <c r="KGL132" s="31">
        <v>2019</v>
      </c>
      <c r="KGM132" s="26"/>
      <c r="KGN132" s="14" t="s">
        <v>3522</v>
      </c>
      <c r="KGO132" s="56" t="s">
        <v>3482</v>
      </c>
      <c r="KGP132" s="28" t="s">
        <v>3520</v>
      </c>
      <c r="KGQ132" s="28" t="s">
        <v>3521</v>
      </c>
      <c r="KGR132" s="31">
        <v>1995</v>
      </c>
      <c r="KGS132" s="35"/>
      <c r="KGT132" s="31">
        <v>2019</v>
      </c>
      <c r="KGU132" s="26"/>
      <c r="KGV132" s="14" t="s">
        <v>3522</v>
      </c>
      <c r="KGW132" s="56" t="s">
        <v>3482</v>
      </c>
      <c r="KGX132" s="28" t="s">
        <v>3520</v>
      </c>
      <c r="KGY132" s="28" t="s">
        <v>3521</v>
      </c>
      <c r="KGZ132" s="31">
        <v>1995</v>
      </c>
      <c r="KHA132" s="35"/>
      <c r="KHB132" s="31">
        <v>2019</v>
      </c>
      <c r="KHC132" s="26"/>
      <c r="KHD132" s="14" t="s">
        <v>3522</v>
      </c>
      <c r="KHE132" s="56" t="s">
        <v>3482</v>
      </c>
      <c r="KHF132" s="28" t="s">
        <v>3520</v>
      </c>
      <c r="KHG132" s="28" t="s">
        <v>3521</v>
      </c>
      <c r="KHH132" s="31">
        <v>1995</v>
      </c>
      <c r="KHI132" s="35"/>
      <c r="KHJ132" s="31">
        <v>2019</v>
      </c>
      <c r="KHK132" s="26"/>
      <c r="KHL132" s="14" t="s">
        <v>3522</v>
      </c>
      <c r="KHM132" s="56" t="s">
        <v>3482</v>
      </c>
      <c r="KHN132" s="28" t="s">
        <v>3520</v>
      </c>
      <c r="KHO132" s="28" t="s">
        <v>3521</v>
      </c>
      <c r="KHP132" s="31">
        <v>1995</v>
      </c>
      <c r="KHQ132" s="35"/>
      <c r="KHR132" s="31">
        <v>2019</v>
      </c>
      <c r="KHS132" s="26"/>
      <c r="KHT132" s="14" t="s">
        <v>3522</v>
      </c>
      <c r="KHU132" s="56" t="s">
        <v>3482</v>
      </c>
      <c r="KHV132" s="28" t="s">
        <v>3520</v>
      </c>
      <c r="KHW132" s="28" t="s">
        <v>3521</v>
      </c>
      <c r="KHX132" s="31">
        <v>1995</v>
      </c>
      <c r="KHY132" s="35"/>
      <c r="KHZ132" s="31">
        <v>2019</v>
      </c>
      <c r="KIA132" s="26"/>
      <c r="KIB132" s="14" t="s">
        <v>3522</v>
      </c>
      <c r="KIC132" s="56" t="s">
        <v>3482</v>
      </c>
      <c r="KID132" s="28" t="s">
        <v>3520</v>
      </c>
      <c r="KIE132" s="28" t="s">
        <v>3521</v>
      </c>
      <c r="KIF132" s="31">
        <v>1995</v>
      </c>
      <c r="KIG132" s="35"/>
      <c r="KIH132" s="31">
        <v>2019</v>
      </c>
      <c r="KII132" s="26"/>
      <c r="KIJ132" s="14" t="s">
        <v>3522</v>
      </c>
      <c r="KIK132" s="56" t="s">
        <v>3482</v>
      </c>
      <c r="KIL132" s="28" t="s">
        <v>3520</v>
      </c>
      <c r="KIM132" s="28" t="s">
        <v>3521</v>
      </c>
      <c r="KIN132" s="31">
        <v>1995</v>
      </c>
      <c r="KIO132" s="35"/>
      <c r="KIP132" s="31">
        <v>2019</v>
      </c>
      <c r="KIQ132" s="26"/>
      <c r="KIR132" s="14" t="s">
        <v>3522</v>
      </c>
      <c r="KIS132" s="56" t="s">
        <v>3482</v>
      </c>
      <c r="KIT132" s="28" t="s">
        <v>3520</v>
      </c>
      <c r="KIU132" s="28" t="s">
        <v>3521</v>
      </c>
      <c r="KIV132" s="31">
        <v>1995</v>
      </c>
      <c r="KIW132" s="35"/>
      <c r="KIX132" s="31">
        <v>2019</v>
      </c>
      <c r="KIY132" s="26"/>
      <c r="KIZ132" s="14" t="s">
        <v>3522</v>
      </c>
      <c r="KJA132" s="56" t="s">
        <v>3482</v>
      </c>
      <c r="KJB132" s="28" t="s">
        <v>3520</v>
      </c>
      <c r="KJC132" s="28" t="s">
        <v>3521</v>
      </c>
      <c r="KJD132" s="31">
        <v>1995</v>
      </c>
      <c r="KJE132" s="35"/>
      <c r="KJF132" s="31">
        <v>2019</v>
      </c>
      <c r="KJG132" s="26"/>
      <c r="KJH132" s="14" t="s">
        <v>3522</v>
      </c>
      <c r="KJI132" s="56" t="s">
        <v>3482</v>
      </c>
      <c r="KJJ132" s="28" t="s">
        <v>3520</v>
      </c>
      <c r="KJK132" s="28" t="s">
        <v>3521</v>
      </c>
      <c r="KJL132" s="31">
        <v>1995</v>
      </c>
      <c r="KJM132" s="35"/>
      <c r="KJN132" s="31">
        <v>2019</v>
      </c>
      <c r="KJO132" s="26"/>
      <c r="KJP132" s="14" t="s">
        <v>3522</v>
      </c>
      <c r="KJQ132" s="56" t="s">
        <v>3482</v>
      </c>
      <c r="KJR132" s="28" t="s">
        <v>3520</v>
      </c>
      <c r="KJS132" s="28" t="s">
        <v>3521</v>
      </c>
      <c r="KJT132" s="31">
        <v>1995</v>
      </c>
      <c r="KJU132" s="35"/>
      <c r="KJV132" s="31">
        <v>2019</v>
      </c>
      <c r="KJW132" s="26"/>
      <c r="KJX132" s="14" t="s">
        <v>3522</v>
      </c>
      <c r="KJY132" s="56" t="s">
        <v>3482</v>
      </c>
      <c r="KJZ132" s="28" t="s">
        <v>3520</v>
      </c>
      <c r="KKA132" s="28" t="s">
        <v>3521</v>
      </c>
      <c r="KKB132" s="31">
        <v>1995</v>
      </c>
      <c r="KKC132" s="35"/>
      <c r="KKD132" s="31">
        <v>2019</v>
      </c>
      <c r="KKE132" s="26"/>
      <c r="KKF132" s="14" t="s">
        <v>3522</v>
      </c>
      <c r="KKG132" s="56" t="s">
        <v>3482</v>
      </c>
      <c r="KKH132" s="28" t="s">
        <v>3520</v>
      </c>
      <c r="KKI132" s="28" t="s">
        <v>3521</v>
      </c>
      <c r="KKJ132" s="31">
        <v>1995</v>
      </c>
      <c r="KKK132" s="35"/>
      <c r="KKL132" s="31">
        <v>2019</v>
      </c>
      <c r="KKM132" s="26"/>
      <c r="KKN132" s="14" t="s">
        <v>3522</v>
      </c>
      <c r="KKO132" s="56" t="s">
        <v>3482</v>
      </c>
      <c r="KKP132" s="28" t="s">
        <v>3520</v>
      </c>
      <c r="KKQ132" s="28" t="s">
        <v>3521</v>
      </c>
      <c r="KKR132" s="31">
        <v>1995</v>
      </c>
      <c r="KKS132" s="35"/>
      <c r="KKT132" s="31">
        <v>2019</v>
      </c>
      <c r="KKU132" s="26"/>
      <c r="KKV132" s="14" t="s">
        <v>3522</v>
      </c>
      <c r="KKW132" s="56" t="s">
        <v>3482</v>
      </c>
      <c r="KKX132" s="28" t="s">
        <v>3520</v>
      </c>
      <c r="KKY132" s="28" t="s">
        <v>3521</v>
      </c>
      <c r="KKZ132" s="31">
        <v>1995</v>
      </c>
      <c r="KLA132" s="35"/>
      <c r="KLB132" s="31">
        <v>2019</v>
      </c>
      <c r="KLC132" s="26"/>
      <c r="KLD132" s="14" t="s">
        <v>3522</v>
      </c>
      <c r="KLE132" s="56" t="s">
        <v>3482</v>
      </c>
      <c r="KLF132" s="28" t="s">
        <v>3520</v>
      </c>
      <c r="KLG132" s="28" t="s">
        <v>3521</v>
      </c>
      <c r="KLH132" s="31">
        <v>1995</v>
      </c>
      <c r="KLI132" s="35"/>
      <c r="KLJ132" s="31">
        <v>2019</v>
      </c>
      <c r="KLK132" s="26"/>
      <c r="KLL132" s="14" t="s">
        <v>3522</v>
      </c>
      <c r="KLM132" s="56" t="s">
        <v>3482</v>
      </c>
      <c r="KLN132" s="28" t="s">
        <v>3520</v>
      </c>
      <c r="KLO132" s="28" t="s">
        <v>3521</v>
      </c>
      <c r="KLP132" s="31">
        <v>1995</v>
      </c>
      <c r="KLQ132" s="35"/>
      <c r="KLR132" s="31">
        <v>2019</v>
      </c>
      <c r="KLS132" s="26"/>
      <c r="KLT132" s="14" t="s">
        <v>3522</v>
      </c>
      <c r="KLU132" s="56" t="s">
        <v>3482</v>
      </c>
      <c r="KLV132" s="28" t="s">
        <v>3520</v>
      </c>
      <c r="KLW132" s="28" t="s">
        <v>3521</v>
      </c>
      <c r="KLX132" s="31">
        <v>1995</v>
      </c>
      <c r="KLY132" s="35"/>
      <c r="KLZ132" s="31">
        <v>2019</v>
      </c>
      <c r="KMA132" s="26"/>
      <c r="KMB132" s="14" t="s">
        <v>3522</v>
      </c>
      <c r="KMC132" s="56" t="s">
        <v>3482</v>
      </c>
      <c r="KMD132" s="28" t="s">
        <v>3520</v>
      </c>
      <c r="KME132" s="28" t="s">
        <v>3521</v>
      </c>
      <c r="KMF132" s="31">
        <v>1995</v>
      </c>
      <c r="KMG132" s="35"/>
      <c r="KMH132" s="31">
        <v>2019</v>
      </c>
      <c r="KMI132" s="26"/>
      <c r="KMJ132" s="14" t="s">
        <v>3522</v>
      </c>
      <c r="KMK132" s="56" t="s">
        <v>3482</v>
      </c>
      <c r="KML132" s="28" t="s">
        <v>3520</v>
      </c>
      <c r="KMM132" s="28" t="s">
        <v>3521</v>
      </c>
      <c r="KMN132" s="31">
        <v>1995</v>
      </c>
      <c r="KMO132" s="35"/>
      <c r="KMP132" s="31">
        <v>2019</v>
      </c>
      <c r="KMQ132" s="26"/>
      <c r="KMR132" s="14" t="s">
        <v>3522</v>
      </c>
      <c r="KMS132" s="56" t="s">
        <v>3482</v>
      </c>
      <c r="KMT132" s="28" t="s">
        <v>3520</v>
      </c>
      <c r="KMU132" s="28" t="s">
        <v>3521</v>
      </c>
      <c r="KMV132" s="31">
        <v>1995</v>
      </c>
      <c r="KMW132" s="35"/>
      <c r="KMX132" s="31">
        <v>2019</v>
      </c>
      <c r="KMY132" s="26"/>
      <c r="KMZ132" s="14" t="s">
        <v>3522</v>
      </c>
      <c r="KNA132" s="56" t="s">
        <v>3482</v>
      </c>
      <c r="KNB132" s="28" t="s">
        <v>3520</v>
      </c>
      <c r="KNC132" s="28" t="s">
        <v>3521</v>
      </c>
      <c r="KND132" s="31">
        <v>1995</v>
      </c>
      <c r="KNE132" s="35"/>
      <c r="KNF132" s="31">
        <v>2019</v>
      </c>
      <c r="KNG132" s="26"/>
      <c r="KNH132" s="14" t="s">
        <v>3522</v>
      </c>
      <c r="KNI132" s="56" t="s">
        <v>3482</v>
      </c>
      <c r="KNJ132" s="28" t="s">
        <v>3520</v>
      </c>
      <c r="KNK132" s="28" t="s">
        <v>3521</v>
      </c>
      <c r="KNL132" s="31">
        <v>1995</v>
      </c>
      <c r="KNM132" s="35"/>
      <c r="KNN132" s="31">
        <v>2019</v>
      </c>
      <c r="KNO132" s="26"/>
      <c r="KNP132" s="14" t="s">
        <v>3522</v>
      </c>
      <c r="KNQ132" s="56" t="s">
        <v>3482</v>
      </c>
      <c r="KNR132" s="28" t="s">
        <v>3520</v>
      </c>
      <c r="KNS132" s="28" t="s">
        <v>3521</v>
      </c>
      <c r="KNT132" s="31">
        <v>1995</v>
      </c>
      <c r="KNU132" s="35"/>
      <c r="KNV132" s="31">
        <v>2019</v>
      </c>
      <c r="KNW132" s="26"/>
      <c r="KNX132" s="14" t="s">
        <v>3522</v>
      </c>
      <c r="KNY132" s="56" t="s">
        <v>3482</v>
      </c>
      <c r="KNZ132" s="28" t="s">
        <v>3520</v>
      </c>
      <c r="KOA132" s="28" t="s">
        <v>3521</v>
      </c>
      <c r="KOB132" s="31">
        <v>1995</v>
      </c>
      <c r="KOC132" s="35"/>
      <c r="KOD132" s="31">
        <v>2019</v>
      </c>
      <c r="KOE132" s="26"/>
      <c r="KOF132" s="14" t="s">
        <v>3522</v>
      </c>
      <c r="KOG132" s="56" t="s">
        <v>3482</v>
      </c>
      <c r="KOH132" s="28" t="s">
        <v>3520</v>
      </c>
      <c r="KOI132" s="28" t="s">
        <v>3521</v>
      </c>
      <c r="KOJ132" s="31">
        <v>1995</v>
      </c>
      <c r="KOK132" s="35"/>
      <c r="KOL132" s="31">
        <v>2019</v>
      </c>
      <c r="KOM132" s="26"/>
      <c r="KON132" s="14" t="s">
        <v>3522</v>
      </c>
      <c r="KOO132" s="56" t="s">
        <v>3482</v>
      </c>
      <c r="KOP132" s="28" t="s">
        <v>3520</v>
      </c>
      <c r="KOQ132" s="28" t="s">
        <v>3521</v>
      </c>
      <c r="KOR132" s="31">
        <v>1995</v>
      </c>
      <c r="KOS132" s="35"/>
      <c r="KOT132" s="31">
        <v>2019</v>
      </c>
      <c r="KOU132" s="26"/>
      <c r="KOV132" s="14" t="s">
        <v>3522</v>
      </c>
      <c r="KOW132" s="56" t="s">
        <v>3482</v>
      </c>
      <c r="KOX132" s="28" t="s">
        <v>3520</v>
      </c>
      <c r="KOY132" s="28" t="s">
        <v>3521</v>
      </c>
      <c r="KOZ132" s="31">
        <v>1995</v>
      </c>
      <c r="KPA132" s="35"/>
      <c r="KPB132" s="31">
        <v>2019</v>
      </c>
      <c r="KPC132" s="26"/>
      <c r="KPD132" s="14" t="s">
        <v>3522</v>
      </c>
      <c r="KPE132" s="56" t="s">
        <v>3482</v>
      </c>
      <c r="KPF132" s="28" t="s">
        <v>3520</v>
      </c>
      <c r="KPG132" s="28" t="s">
        <v>3521</v>
      </c>
      <c r="KPH132" s="31">
        <v>1995</v>
      </c>
      <c r="KPI132" s="35"/>
      <c r="KPJ132" s="31">
        <v>2019</v>
      </c>
      <c r="KPK132" s="26"/>
      <c r="KPL132" s="14" t="s">
        <v>3522</v>
      </c>
      <c r="KPM132" s="56" t="s">
        <v>3482</v>
      </c>
      <c r="KPN132" s="28" t="s">
        <v>3520</v>
      </c>
      <c r="KPO132" s="28" t="s">
        <v>3521</v>
      </c>
      <c r="KPP132" s="31">
        <v>1995</v>
      </c>
      <c r="KPQ132" s="35"/>
      <c r="KPR132" s="31">
        <v>2019</v>
      </c>
      <c r="KPS132" s="26"/>
      <c r="KPT132" s="14" t="s">
        <v>3522</v>
      </c>
      <c r="KPU132" s="56" t="s">
        <v>3482</v>
      </c>
      <c r="KPV132" s="28" t="s">
        <v>3520</v>
      </c>
      <c r="KPW132" s="28" t="s">
        <v>3521</v>
      </c>
      <c r="KPX132" s="31">
        <v>1995</v>
      </c>
      <c r="KPY132" s="35"/>
      <c r="KPZ132" s="31">
        <v>2019</v>
      </c>
      <c r="KQA132" s="26"/>
      <c r="KQB132" s="14" t="s">
        <v>3522</v>
      </c>
      <c r="KQC132" s="56" t="s">
        <v>3482</v>
      </c>
      <c r="KQD132" s="28" t="s">
        <v>3520</v>
      </c>
      <c r="KQE132" s="28" t="s">
        <v>3521</v>
      </c>
      <c r="KQF132" s="31">
        <v>1995</v>
      </c>
      <c r="KQG132" s="35"/>
      <c r="KQH132" s="31">
        <v>2019</v>
      </c>
      <c r="KQI132" s="26"/>
      <c r="KQJ132" s="14" t="s">
        <v>3522</v>
      </c>
      <c r="KQK132" s="56" t="s">
        <v>3482</v>
      </c>
      <c r="KQL132" s="28" t="s">
        <v>3520</v>
      </c>
      <c r="KQM132" s="28" t="s">
        <v>3521</v>
      </c>
      <c r="KQN132" s="31">
        <v>1995</v>
      </c>
      <c r="KQO132" s="35"/>
      <c r="KQP132" s="31">
        <v>2019</v>
      </c>
      <c r="KQQ132" s="26"/>
      <c r="KQR132" s="14" t="s">
        <v>3522</v>
      </c>
      <c r="KQS132" s="56" t="s">
        <v>3482</v>
      </c>
      <c r="KQT132" s="28" t="s">
        <v>3520</v>
      </c>
      <c r="KQU132" s="28" t="s">
        <v>3521</v>
      </c>
      <c r="KQV132" s="31">
        <v>1995</v>
      </c>
      <c r="KQW132" s="35"/>
      <c r="KQX132" s="31">
        <v>2019</v>
      </c>
      <c r="KQY132" s="26"/>
      <c r="KQZ132" s="14" t="s">
        <v>3522</v>
      </c>
      <c r="KRA132" s="56" t="s">
        <v>3482</v>
      </c>
      <c r="KRB132" s="28" t="s">
        <v>3520</v>
      </c>
      <c r="KRC132" s="28" t="s">
        <v>3521</v>
      </c>
      <c r="KRD132" s="31">
        <v>1995</v>
      </c>
      <c r="KRE132" s="35"/>
      <c r="KRF132" s="31">
        <v>2019</v>
      </c>
      <c r="KRG132" s="26"/>
      <c r="KRH132" s="14" t="s">
        <v>3522</v>
      </c>
      <c r="KRI132" s="56" t="s">
        <v>3482</v>
      </c>
      <c r="KRJ132" s="28" t="s">
        <v>3520</v>
      </c>
      <c r="KRK132" s="28" t="s">
        <v>3521</v>
      </c>
      <c r="KRL132" s="31">
        <v>1995</v>
      </c>
      <c r="KRM132" s="35"/>
      <c r="KRN132" s="31">
        <v>2019</v>
      </c>
      <c r="KRO132" s="26"/>
      <c r="KRP132" s="14" t="s">
        <v>3522</v>
      </c>
      <c r="KRQ132" s="56" t="s">
        <v>3482</v>
      </c>
      <c r="KRR132" s="28" t="s">
        <v>3520</v>
      </c>
      <c r="KRS132" s="28" t="s">
        <v>3521</v>
      </c>
      <c r="KRT132" s="31">
        <v>1995</v>
      </c>
      <c r="KRU132" s="35"/>
      <c r="KRV132" s="31">
        <v>2019</v>
      </c>
      <c r="KRW132" s="26"/>
      <c r="KRX132" s="14" t="s">
        <v>3522</v>
      </c>
      <c r="KRY132" s="56" t="s">
        <v>3482</v>
      </c>
      <c r="KRZ132" s="28" t="s">
        <v>3520</v>
      </c>
      <c r="KSA132" s="28" t="s">
        <v>3521</v>
      </c>
      <c r="KSB132" s="31">
        <v>1995</v>
      </c>
      <c r="KSC132" s="35"/>
      <c r="KSD132" s="31">
        <v>2019</v>
      </c>
      <c r="KSE132" s="26"/>
      <c r="KSF132" s="14" t="s">
        <v>3522</v>
      </c>
      <c r="KSG132" s="56" t="s">
        <v>3482</v>
      </c>
      <c r="KSH132" s="28" t="s">
        <v>3520</v>
      </c>
      <c r="KSI132" s="28" t="s">
        <v>3521</v>
      </c>
      <c r="KSJ132" s="31">
        <v>1995</v>
      </c>
      <c r="KSK132" s="35"/>
      <c r="KSL132" s="31">
        <v>2019</v>
      </c>
      <c r="KSM132" s="26"/>
      <c r="KSN132" s="14" t="s">
        <v>3522</v>
      </c>
      <c r="KSO132" s="56" t="s">
        <v>3482</v>
      </c>
      <c r="KSP132" s="28" t="s">
        <v>3520</v>
      </c>
      <c r="KSQ132" s="28" t="s">
        <v>3521</v>
      </c>
      <c r="KSR132" s="31">
        <v>1995</v>
      </c>
      <c r="KSS132" s="35"/>
      <c r="KST132" s="31">
        <v>2019</v>
      </c>
      <c r="KSU132" s="26"/>
      <c r="KSV132" s="14" t="s">
        <v>3522</v>
      </c>
      <c r="KSW132" s="56" t="s">
        <v>3482</v>
      </c>
      <c r="KSX132" s="28" t="s">
        <v>3520</v>
      </c>
      <c r="KSY132" s="28" t="s">
        <v>3521</v>
      </c>
      <c r="KSZ132" s="31">
        <v>1995</v>
      </c>
      <c r="KTA132" s="35"/>
      <c r="KTB132" s="31">
        <v>2019</v>
      </c>
      <c r="KTC132" s="26"/>
      <c r="KTD132" s="14" t="s">
        <v>3522</v>
      </c>
      <c r="KTE132" s="56" t="s">
        <v>3482</v>
      </c>
      <c r="KTF132" s="28" t="s">
        <v>3520</v>
      </c>
      <c r="KTG132" s="28" t="s">
        <v>3521</v>
      </c>
      <c r="KTH132" s="31">
        <v>1995</v>
      </c>
      <c r="KTI132" s="35"/>
      <c r="KTJ132" s="31">
        <v>2019</v>
      </c>
      <c r="KTK132" s="26"/>
      <c r="KTL132" s="14" t="s">
        <v>3522</v>
      </c>
      <c r="KTM132" s="56" t="s">
        <v>3482</v>
      </c>
      <c r="KTN132" s="28" t="s">
        <v>3520</v>
      </c>
      <c r="KTO132" s="28" t="s">
        <v>3521</v>
      </c>
      <c r="KTP132" s="31">
        <v>1995</v>
      </c>
      <c r="KTQ132" s="35"/>
      <c r="KTR132" s="31">
        <v>2019</v>
      </c>
      <c r="KTS132" s="26"/>
      <c r="KTT132" s="14" t="s">
        <v>3522</v>
      </c>
      <c r="KTU132" s="56" t="s">
        <v>3482</v>
      </c>
      <c r="KTV132" s="28" t="s">
        <v>3520</v>
      </c>
      <c r="KTW132" s="28" t="s">
        <v>3521</v>
      </c>
      <c r="KTX132" s="31">
        <v>1995</v>
      </c>
      <c r="KTY132" s="35"/>
      <c r="KTZ132" s="31">
        <v>2019</v>
      </c>
      <c r="KUA132" s="26"/>
      <c r="KUB132" s="14" t="s">
        <v>3522</v>
      </c>
      <c r="KUC132" s="56" t="s">
        <v>3482</v>
      </c>
      <c r="KUD132" s="28" t="s">
        <v>3520</v>
      </c>
      <c r="KUE132" s="28" t="s">
        <v>3521</v>
      </c>
      <c r="KUF132" s="31">
        <v>1995</v>
      </c>
      <c r="KUG132" s="35"/>
      <c r="KUH132" s="31">
        <v>2019</v>
      </c>
      <c r="KUI132" s="26"/>
      <c r="KUJ132" s="14" t="s">
        <v>3522</v>
      </c>
      <c r="KUK132" s="56" t="s">
        <v>3482</v>
      </c>
      <c r="KUL132" s="28" t="s">
        <v>3520</v>
      </c>
      <c r="KUM132" s="28" t="s">
        <v>3521</v>
      </c>
      <c r="KUN132" s="31">
        <v>1995</v>
      </c>
      <c r="KUO132" s="35"/>
      <c r="KUP132" s="31">
        <v>2019</v>
      </c>
      <c r="KUQ132" s="26"/>
      <c r="KUR132" s="14" t="s">
        <v>3522</v>
      </c>
      <c r="KUS132" s="56" t="s">
        <v>3482</v>
      </c>
      <c r="KUT132" s="28" t="s">
        <v>3520</v>
      </c>
      <c r="KUU132" s="28" t="s">
        <v>3521</v>
      </c>
      <c r="KUV132" s="31">
        <v>1995</v>
      </c>
      <c r="KUW132" s="35"/>
      <c r="KUX132" s="31">
        <v>2019</v>
      </c>
      <c r="KUY132" s="26"/>
      <c r="KUZ132" s="14" t="s">
        <v>3522</v>
      </c>
      <c r="KVA132" s="56" t="s">
        <v>3482</v>
      </c>
      <c r="KVB132" s="28" t="s">
        <v>3520</v>
      </c>
      <c r="KVC132" s="28" t="s">
        <v>3521</v>
      </c>
      <c r="KVD132" s="31">
        <v>1995</v>
      </c>
      <c r="KVE132" s="35"/>
      <c r="KVF132" s="31">
        <v>2019</v>
      </c>
      <c r="KVG132" s="26"/>
      <c r="KVH132" s="14" t="s">
        <v>3522</v>
      </c>
      <c r="KVI132" s="56" t="s">
        <v>3482</v>
      </c>
      <c r="KVJ132" s="28" t="s">
        <v>3520</v>
      </c>
      <c r="KVK132" s="28" t="s">
        <v>3521</v>
      </c>
      <c r="KVL132" s="31">
        <v>1995</v>
      </c>
      <c r="KVM132" s="35"/>
      <c r="KVN132" s="31">
        <v>2019</v>
      </c>
      <c r="KVO132" s="26"/>
      <c r="KVP132" s="14" t="s">
        <v>3522</v>
      </c>
      <c r="KVQ132" s="56" t="s">
        <v>3482</v>
      </c>
      <c r="KVR132" s="28" t="s">
        <v>3520</v>
      </c>
      <c r="KVS132" s="28" t="s">
        <v>3521</v>
      </c>
      <c r="KVT132" s="31">
        <v>1995</v>
      </c>
      <c r="KVU132" s="35"/>
      <c r="KVV132" s="31">
        <v>2019</v>
      </c>
      <c r="KVW132" s="26"/>
      <c r="KVX132" s="14" t="s">
        <v>3522</v>
      </c>
      <c r="KVY132" s="56" t="s">
        <v>3482</v>
      </c>
      <c r="KVZ132" s="28" t="s">
        <v>3520</v>
      </c>
      <c r="KWA132" s="28" t="s">
        <v>3521</v>
      </c>
      <c r="KWB132" s="31">
        <v>1995</v>
      </c>
      <c r="KWC132" s="35"/>
      <c r="KWD132" s="31">
        <v>2019</v>
      </c>
      <c r="KWE132" s="26"/>
      <c r="KWF132" s="14" t="s">
        <v>3522</v>
      </c>
      <c r="KWG132" s="56" t="s">
        <v>3482</v>
      </c>
      <c r="KWH132" s="28" t="s">
        <v>3520</v>
      </c>
      <c r="KWI132" s="28" t="s">
        <v>3521</v>
      </c>
      <c r="KWJ132" s="31">
        <v>1995</v>
      </c>
      <c r="KWK132" s="35"/>
      <c r="KWL132" s="31">
        <v>2019</v>
      </c>
      <c r="KWM132" s="26"/>
      <c r="KWN132" s="14" t="s">
        <v>3522</v>
      </c>
      <c r="KWO132" s="56" t="s">
        <v>3482</v>
      </c>
      <c r="KWP132" s="28" t="s">
        <v>3520</v>
      </c>
      <c r="KWQ132" s="28" t="s">
        <v>3521</v>
      </c>
      <c r="KWR132" s="31">
        <v>1995</v>
      </c>
      <c r="KWS132" s="35"/>
      <c r="KWT132" s="31">
        <v>2019</v>
      </c>
      <c r="KWU132" s="26"/>
      <c r="KWV132" s="14" t="s">
        <v>3522</v>
      </c>
      <c r="KWW132" s="56" t="s">
        <v>3482</v>
      </c>
      <c r="KWX132" s="28" t="s">
        <v>3520</v>
      </c>
      <c r="KWY132" s="28" t="s">
        <v>3521</v>
      </c>
      <c r="KWZ132" s="31">
        <v>1995</v>
      </c>
      <c r="KXA132" s="35"/>
      <c r="KXB132" s="31">
        <v>2019</v>
      </c>
      <c r="KXC132" s="26"/>
      <c r="KXD132" s="14" t="s">
        <v>3522</v>
      </c>
      <c r="KXE132" s="56" t="s">
        <v>3482</v>
      </c>
      <c r="KXF132" s="28" t="s">
        <v>3520</v>
      </c>
      <c r="KXG132" s="28" t="s">
        <v>3521</v>
      </c>
      <c r="KXH132" s="31">
        <v>1995</v>
      </c>
      <c r="KXI132" s="35"/>
      <c r="KXJ132" s="31">
        <v>2019</v>
      </c>
      <c r="KXK132" s="26"/>
      <c r="KXL132" s="14" t="s">
        <v>3522</v>
      </c>
      <c r="KXM132" s="56" t="s">
        <v>3482</v>
      </c>
      <c r="KXN132" s="28" t="s">
        <v>3520</v>
      </c>
      <c r="KXO132" s="28" t="s">
        <v>3521</v>
      </c>
      <c r="KXP132" s="31">
        <v>1995</v>
      </c>
      <c r="KXQ132" s="35"/>
      <c r="KXR132" s="31">
        <v>2019</v>
      </c>
      <c r="KXS132" s="26"/>
      <c r="KXT132" s="14" t="s">
        <v>3522</v>
      </c>
      <c r="KXU132" s="56" t="s">
        <v>3482</v>
      </c>
      <c r="KXV132" s="28" t="s">
        <v>3520</v>
      </c>
      <c r="KXW132" s="28" t="s">
        <v>3521</v>
      </c>
      <c r="KXX132" s="31">
        <v>1995</v>
      </c>
      <c r="KXY132" s="35"/>
      <c r="KXZ132" s="31">
        <v>2019</v>
      </c>
      <c r="KYA132" s="26"/>
      <c r="KYB132" s="14" t="s">
        <v>3522</v>
      </c>
      <c r="KYC132" s="56" t="s">
        <v>3482</v>
      </c>
      <c r="KYD132" s="28" t="s">
        <v>3520</v>
      </c>
      <c r="KYE132" s="28" t="s">
        <v>3521</v>
      </c>
      <c r="KYF132" s="31">
        <v>1995</v>
      </c>
      <c r="KYG132" s="35"/>
      <c r="KYH132" s="31">
        <v>2019</v>
      </c>
      <c r="KYI132" s="26"/>
      <c r="KYJ132" s="14" t="s">
        <v>3522</v>
      </c>
      <c r="KYK132" s="56" t="s">
        <v>3482</v>
      </c>
      <c r="KYL132" s="28" t="s">
        <v>3520</v>
      </c>
      <c r="KYM132" s="28" t="s">
        <v>3521</v>
      </c>
      <c r="KYN132" s="31">
        <v>1995</v>
      </c>
      <c r="KYO132" s="35"/>
      <c r="KYP132" s="31">
        <v>2019</v>
      </c>
      <c r="KYQ132" s="26"/>
      <c r="KYR132" s="14" t="s">
        <v>3522</v>
      </c>
      <c r="KYS132" s="56" t="s">
        <v>3482</v>
      </c>
      <c r="KYT132" s="28" t="s">
        <v>3520</v>
      </c>
      <c r="KYU132" s="28" t="s">
        <v>3521</v>
      </c>
      <c r="KYV132" s="31">
        <v>1995</v>
      </c>
      <c r="KYW132" s="35"/>
      <c r="KYX132" s="31">
        <v>2019</v>
      </c>
      <c r="KYY132" s="26"/>
      <c r="KYZ132" s="14" t="s">
        <v>3522</v>
      </c>
      <c r="KZA132" s="56" t="s">
        <v>3482</v>
      </c>
      <c r="KZB132" s="28" t="s">
        <v>3520</v>
      </c>
      <c r="KZC132" s="28" t="s">
        <v>3521</v>
      </c>
      <c r="KZD132" s="31">
        <v>1995</v>
      </c>
      <c r="KZE132" s="35"/>
      <c r="KZF132" s="31">
        <v>2019</v>
      </c>
      <c r="KZG132" s="26"/>
      <c r="KZH132" s="14" t="s">
        <v>3522</v>
      </c>
      <c r="KZI132" s="56" t="s">
        <v>3482</v>
      </c>
      <c r="KZJ132" s="28" t="s">
        <v>3520</v>
      </c>
      <c r="KZK132" s="28" t="s">
        <v>3521</v>
      </c>
      <c r="KZL132" s="31">
        <v>1995</v>
      </c>
      <c r="KZM132" s="35"/>
      <c r="KZN132" s="31">
        <v>2019</v>
      </c>
      <c r="KZO132" s="26"/>
      <c r="KZP132" s="14" t="s">
        <v>3522</v>
      </c>
      <c r="KZQ132" s="56" t="s">
        <v>3482</v>
      </c>
      <c r="KZR132" s="28" t="s">
        <v>3520</v>
      </c>
      <c r="KZS132" s="28" t="s">
        <v>3521</v>
      </c>
      <c r="KZT132" s="31">
        <v>1995</v>
      </c>
      <c r="KZU132" s="35"/>
      <c r="KZV132" s="31">
        <v>2019</v>
      </c>
      <c r="KZW132" s="26"/>
      <c r="KZX132" s="14" t="s">
        <v>3522</v>
      </c>
      <c r="KZY132" s="56" t="s">
        <v>3482</v>
      </c>
      <c r="KZZ132" s="28" t="s">
        <v>3520</v>
      </c>
      <c r="LAA132" s="28" t="s">
        <v>3521</v>
      </c>
      <c r="LAB132" s="31">
        <v>1995</v>
      </c>
      <c r="LAC132" s="35"/>
      <c r="LAD132" s="31">
        <v>2019</v>
      </c>
      <c r="LAE132" s="26"/>
      <c r="LAF132" s="14" t="s">
        <v>3522</v>
      </c>
      <c r="LAG132" s="56" t="s">
        <v>3482</v>
      </c>
      <c r="LAH132" s="28" t="s">
        <v>3520</v>
      </c>
      <c r="LAI132" s="28" t="s">
        <v>3521</v>
      </c>
      <c r="LAJ132" s="31">
        <v>1995</v>
      </c>
      <c r="LAK132" s="35"/>
      <c r="LAL132" s="31">
        <v>2019</v>
      </c>
      <c r="LAM132" s="26"/>
      <c r="LAN132" s="14" t="s">
        <v>3522</v>
      </c>
      <c r="LAO132" s="56" t="s">
        <v>3482</v>
      </c>
      <c r="LAP132" s="28" t="s">
        <v>3520</v>
      </c>
      <c r="LAQ132" s="28" t="s">
        <v>3521</v>
      </c>
      <c r="LAR132" s="31">
        <v>1995</v>
      </c>
      <c r="LAS132" s="35"/>
      <c r="LAT132" s="31">
        <v>2019</v>
      </c>
      <c r="LAU132" s="26"/>
      <c r="LAV132" s="14" t="s">
        <v>3522</v>
      </c>
      <c r="LAW132" s="56" t="s">
        <v>3482</v>
      </c>
      <c r="LAX132" s="28" t="s">
        <v>3520</v>
      </c>
      <c r="LAY132" s="28" t="s">
        <v>3521</v>
      </c>
      <c r="LAZ132" s="31">
        <v>1995</v>
      </c>
      <c r="LBA132" s="35"/>
      <c r="LBB132" s="31">
        <v>2019</v>
      </c>
      <c r="LBC132" s="26"/>
      <c r="LBD132" s="14" t="s">
        <v>3522</v>
      </c>
      <c r="LBE132" s="56" t="s">
        <v>3482</v>
      </c>
      <c r="LBF132" s="28" t="s">
        <v>3520</v>
      </c>
      <c r="LBG132" s="28" t="s">
        <v>3521</v>
      </c>
      <c r="LBH132" s="31">
        <v>1995</v>
      </c>
      <c r="LBI132" s="35"/>
      <c r="LBJ132" s="31">
        <v>2019</v>
      </c>
      <c r="LBK132" s="26"/>
      <c r="LBL132" s="14" t="s">
        <v>3522</v>
      </c>
      <c r="LBM132" s="56" t="s">
        <v>3482</v>
      </c>
      <c r="LBN132" s="28" t="s">
        <v>3520</v>
      </c>
      <c r="LBO132" s="28" t="s">
        <v>3521</v>
      </c>
      <c r="LBP132" s="31">
        <v>1995</v>
      </c>
      <c r="LBQ132" s="35"/>
      <c r="LBR132" s="31">
        <v>2019</v>
      </c>
      <c r="LBS132" s="26"/>
      <c r="LBT132" s="14" t="s">
        <v>3522</v>
      </c>
      <c r="LBU132" s="56" t="s">
        <v>3482</v>
      </c>
      <c r="LBV132" s="28" t="s">
        <v>3520</v>
      </c>
      <c r="LBW132" s="28" t="s">
        <v>3521</v>
      </c>
      <c r="LBX132" s="31">
        <v>1995</v>
      </c>
      <c r="LBY132" s="35"/>
      <c r="LBZ132" s="31">
        <v>2019</v>
      </c>
      <c r="LCA132" s="26"/>
      <c r="LCB132" s="14" t="s">
        <v>3522</v>
      </c>
      <c r="LCC132" s="56" t="s">
        <v>3482</v>
      </c>
      <c r="LCD132" s="28" t="s">
        <v>3520</v>
      </c>
      <c r="LCE132" s="28" t="s">
        <v>3521</v>
      </c>
      <c r="LCF132" s="31">
        <v>1995</v>
      </c>
      <c r="LCG132" s="35"/>
      <c r="LCH132" s="31">
        <v>2019</v>
      </c>
      <c r="LCI132" s="26"/>
      <c r="LCJ132" s="14" t="s">
        <v>3522</v>
      </c>
      <c r="LCK132" s="56" t="s">
        <v>3482</v>
      </c>
      <c r="LCL132" s="28" t="s">
        <v>3520</v>
      </c>
      <c r="LCM132" s="28" t="s">
        <v>3521</v>
      </c>
      <c r="LCN132" s="31">
        <v>1995</v>
      </c>
      <c r="LCO132" s="35"/>
      <c r="LCP132" s="31">
        <v>2019</v>
      </c>
      <c r="LCQ132" s="26"/>
      <c r="LCR132" s="14" t="s">
        <v>3522</v>
      </c>
      <c r="LCS132" s="56" t="s">
        <v>3482</v>
      </c>
      <c r="LCT132" s="28" t="s">
        <v>3520</v>
      </c>
      <c r="LCU132" s="28" t="s">
        <v>3521</v>
      </c>
      <c r="LCV132" s="31">
        <v>1995</v>
      </c>
      <c r="LCW132" s="35"/>
      <c r="LCX132" s="31">
        <v>2019</v>
      </c>
      <c r="LCY132" s="26"/>
      <c r="LCZ132" s="14" t="s">
        <v>3522</v>
      </c>
      <c r="LDA132" s="56" t="s">
        <v>3482</v>
      </c>
      <c r="LDB132" s="28" t="s">
        <v>3520</v>
      </c>
      <c r="LDC132" s="28" t="s">
        <v>3521</v>
      </c>
      <c r="LDD132" s="31">
        <v>1995</v>
      </c>
      <c r="LDE132" s="35"/>
      <c r="LDF132" s="31">
        <v>2019</v>
      </c>
      <c r="LDG132" s="26"/>
      <c r="LDH132" s="14" t="s">
        <v>3522</v>
      </c>
      <c r="LDI132" s="56" t="s">
        <v>3482</v>
      </c>
      <c r="LDJ132" s="28" t="s">
        <v>3520</v>
      </c>
      <c r="LDK132" s="28" t="s">
        <v>3521</v>
      </c>
      <c r="LDL132" s="31">
        <v>1995</v>
      </c>
      <c r="LDM132" s="35"/>
      <c r="LDN132" s="31">
        <v>2019</v>
      </c>
      <c r="LDO132" s="26"/>
      <c r="LDP132" s="14" t="s">
        <v>3522</v>
      </c>
      <c r="LDQ132" s="56" t="s">
        <v>3482</v>
      </c>
      <c r="LDR132" s="28" t="s">
        <v>3520</v>
      </c>
      <c r="LDS132" s="28" t="s">
        <v>3521</v>
      </c>
      <c r="LDT132" s="31">
        <v>1995</v>
      </c>
      <c r="LDU132" s="35"/>
      <c r="LDV132" s="31">
        <v>2019</v>
      </c>
      <c r="LDW132" s="26"/>
      <c r="LDX132" s="14" t="s">
        <v>3522</v>
      </c>
      <c r="LDY132" s="56" t="s">
        <v>3482</v>
      </c>
      <c r="LDZ132" s="28" t="s">
        <v>3520</v>
      </c>
      <c r="LEA132" s="28" t="s">
        <v>3521</v>
      </c>
      <c r="LEB132" s="31">
        <v>1995</v>
      </c>
      <c r="LEC132" s="35"/>
      <c r="LED132" s="31">
        <v>2019</v>
      </c>
      <c r="LEE132" s="26"/>
      <c r="LEF132" s="14" t="s">
        <v>3522</v>
      </c>
      <c r="LEG132" s="56" t="s">
        <v>3482</v>
      </c>
      <c r="LEH132" s="28" t="s">
        <v>3520</v>
      </c>
      <c r="LEI132" s="28" t="s">
        <v>3521</v>
      </c>
      <c r="LEJ132" s="31">
        <v>1995</v>
      </c>
      <c r="LEK132" s="35"/>
      <c r="LEL132" s="31">
        <v>2019</v>
      </c>
      <c r="LEM132" s="26"/>
      <c r="LEN132" s="14" t="s">
        <v>3522</v>
      </c>
      <c r="LEO132" s="56" t="s">
        <v>3482</v>
      </c>
      <c r="LEP132" s="28" t="s">
        <v>3520</v>
      </c>
      <c r="LEQ132" s="28" t="s">
        <v>3521</v>
      </c>
      <c r="LER132" s="31">
        <v>1995</v>
      </c>
      <c r="LES132" s="35"/>
      <c r="LET132" s="31">
        <v>2019</v>
      </c>
      <c r="LEU132" s="26"/>
      <c r="LEV132" s="14" t="s">
        <v>3522</v>
      </c>
      <c r="LEW132" s="56" t="s">
        <v>3482</v>
      </c>
      <c r="LEX132" s="28" t="s">
        <v>3520</v>
      </c>
      <c r="LEY132" s="28" t="s">
        <v>3521</v>
      </c>
      <c r="LEZ132" s="31">
        <v>1995</v>
      </c>
      <c r="LFA132" s="35"/>
      <c r="LFB132" s="31">
        <v>2019</v>
      </c>
      <c r="LFC132" s="26"/>
      <c r="LFD132" s="14" t="s">
        <v>3522</v>
      </c>
      <c r="LFE132" s="56" t="s">
        <v>3482</v>
      </c>
      <c r="LFF132" s="28" t="s">
        <v>3520</v>
      </c>
      <c r="LFG132" s="28" t="s">
        <v>3521</v>
      </c>
      <c r="LFH132" s="31">
        <v>1995</v>
      </c>
      <c r="LFI132" s="35"/>
      <c r="LFJ132" s="31">
        <v>2019</v>
      </c>
      <c r="LFK132" s="26"/>
      <c r="LFL132" s="14" t="s">
        <v>3522</v>
      </c>
      <c r="LFM132" s="56" t="s">
        <v>3482</v>
      </c>
      <c r="LFN132" s="28" t="s">
        <v>3520</v>
      </c>
      <c r="LFO132" s="28" t="s">
        <v>3521</v>
      </c>
      <c r="LFP132" s="31">
        <v>1995</v>
      </c>
      <c r="LFQ132" s="35"/>
      <c r="LFR132" s="31">
        <v>2019</v>
      </c>
      <c r="LFS132" s="26"/>
      <c r="LFT132" s="14" t="s">
        <v>3522</v>
      </c>
      <c r="LFU132" s="56" t="s">
        <v>3482</v>
      </c>
      <c r="LFV132" s="28" t="s">
        <v>3520</v>
      </c>
      <c r="LFW132" s="28" t="s">
        <v>3521</v>
      </c>
      <c r="LFX132" s="31">
        <v>1995</v>
      </c>
      <c r="LFY132" s="35"/>
      <c r="LFZ132" s="31">
        <v>2019</v>
      </c>
      <c r="LGA132" s="26"/>
      <c r="LGB132" s="14" t="s">
        <v>3522</v>
      </c>
      <c r="LGC132" s="56" t="s">
        <v>3482</v>
      </c>
      <c r="LGD132" s="28" t="s">
        <v>3520</v>
      </c>
      <c r="LGE132" s="28" t="s">
        <v>3521</v>
      </c>
      <c r="LGF132" s="31">
        <v>1995</v>
      </c>
      <c r="LGG132" s="35"/>
      <c r="LGH132" s="31">
        <v>2019</v>
      </c>
      <c r="LGI132" s="26"/>
      <c r="LGJ132" s="14" t="s">
        <v>3522</v>
      </c>
      <c r="LGK132" s="56" t="s">
        <v>3482</v>
      </c>
      <c r="LGL132" s="28" t="s">
        <v>3520</v>
      </c>
      <c r="LGM132" s="28" t="s">
        <v>3521</v>
      </c>
      <c r="LGN132" s="31">
        <v>1995</v>
      </c>
      <c r="LGO132" s="35"/>
      <c r="LGP132" s="31">
        <v>2019</v>
      </c>
      <c r="LGQ132" s="26"/>
      <c r="LGR132" s="14" t="s">
        <v>3522</v>
      </c>
      <c r="LGS132" s="56" t="s">
        <v>3482</v>
      </c>
      <c r="LGT132" s="28" t="s">
        <v>3520</v>
      </c>
      <c r="LGU132" s="28" t="s">
        <v>3521</v>
      </c>
      <c r="LGV132" s="31">
        <v>1995</v>
      </c>
      <c r="LGW132" s="35"/>
      <c r="LGX132" s="31">
        <v>2019</v>
      </c>
      <c r="LGY132" s="26"/>
      <c r="LGZ132" s="14" t="s">
        <v>3522</v>
      </c>
      <c r="LHA132" s="56" t="s">
        <v>3482</v>
      </c>
      <c r="LHB132" s="28" t="s">
        <v>3520</v>
      </c>
      <c r="LHC132" s="28" t="s">
        <v>3521</v>
      </c>
      <c r="LHD132" s="31">
        <v>1995</v>
      </c>
      <c r="LHE132" s="35"/>
      <c r="LHF132" s="31">
        <v>2019</v>
      </c>
      <c r="LHG132" s="26"/>
      <c r="LHH132" s="14" t="s">
        <v>3522</v>
      </c>
      <c r="LHI132" s="56" t="s">
        <v>3482</v>
      </c>
      <c r="LHJ132" s="28" t="s">
        <v>3520</v>
      </c>
      <c r="LHK132" s="28" t="s">
        <v>3521</v>
      </c>
      <c r="LHL132" s="31">
        <v>1995</v>
      </c>
      <c r="LHM132" s="35"/>
      <c r="LHN132" s="31">
        <v>2019</v>
      </c>
      <c r="LHO132" s="26"/>
      <c r="LHP132" s="14" t="s">
        <v>3522</v>
      </c>
      <c r="LHQ132" s="56" t="s">
        <v>3482</v>
      </c>
      <c r="LHR132" s="28" t="s">
        <v>3520</v>
      </c>
      <c r="LHS132" s="28" t="s">
        <v>3521</v>
      </c>
      <c r="LHT132" s="31">
        <v>1995</v>
      </c>
      <c r="LHU132" s="35"/>
      <c r="LHV132" s="31">
        <v>2019</v>
      </c>
      <c r="LHW132" s="26"/>
      <c r="LHX132" s="14" t="s">
        <v>3522</v>
      </c>
      <c r="LHY132" s="56" t="s">
        <v>3482</v>
      </c>
      <c r="LHZ132" s="28" t="s">
        <v>3520</v>
      </c>
      <c r="LIA132" s="28" t="s">
        <v>3521</v>
      </c>
      <c r="LIB132" s="31">
        <v>1995</v>
      </c>
      <c r="LIC132" s="35"/>
      <c r="LID132" s="31">
        <v>2019</v>
      </c>
      <c r="LIE132" s="26"/>
      <c r="LIF132" s="14" t="s">
        <v>3522</v>
      </c>
      <c r="LIG132" s="56" t="s">
        <v>3482</v>
      </c>
      <c r="LIH132" s="28" t="s">
        <v>3520</v>
      </c>
      <c r="LII132" s="28" t="s">
        <v>3521</v>
      </c>
      <c r="LIJ132" s="31">
        <v>1995</v>
      </c>
      <c r="LIK132" s="35"/>
      <c r="LIL132" s="31">
        <v>2019</v>
      </c>
      <c r="LIM132" s="26"/>
      <c r="LIN132" s="14" t="s">
        <v>3522</v>
      </c>
      <c r="LIO132" s="56" t="s">
        <v>3482</v>
      </c>
      <c r="LIP132" s="28" t="s">
        <v>3520</v>
      </c>
      <c r="LIQ132" s="28" t="s">
        <v>3521</v>
      </c>
      <c r="LIR132" s="31">
        <v>1995</v>
      </c>
      <c r="LIS132" s="35"/>
      <c r="LIT132" s="31">
        <v>2019</v>
      </c>
      <c r="LIU132" s="26"/>
      <c r="LIV132" s="14" t="s">
        <v>3522</v>
      </c>
      <c r="LIW132" s="56" t="s">
        <v>3482</v>
      </c>
      <c r="LIX132" s="28" t="s">
        <v>3520</v>
      </c>
      <c r="LIY132" s="28" t="s">
        <v>3521</v>
      </c>
      <c r="LIZ132" s="31">
        <v>1995</v>
      </c>
      <c r="LJA132" s="35"/>
      <c r="LJB132" s="31">
        <v>2019</v>
      </c>
      <c r="LJC132" s="26"/>
      <c r="LJD132" s="14" t="s">
        <v>3522</v>
      </c>
      <c r="LJE132" s="56" t="s">
        <v>3482</v>
      </c>
      <c r="LJF132" s="28" t="s">
        <v>3520</v>
      </c>
      <c r="LJG132" s="28" t="s">
        <v>3521</v>
      </c>
      <c r="LJH132" s="31">
        <v>1995</v>
      </c>
      <c r="LJI132" s="35"/>
      <c r="LJJ132" s="31">
        <v>2019</v>
      </c>
      <c r="LJK132" s="26"/>
      <c r="LJL132" s="14" t="s">
        <v>3522</v>
      </c>
      <c r="LJM132" s="56" t="s">
        <v>3482</v>
      </c>
      <c r="LJN132" s="28" t="s">
        <v>3520</v>
      </c>
      <c r="LJO132" s="28" t="s">
        <v>3521</v>
      </c>
      <c r="LJP132" s="31">
        <v>1995</v>
      </c>
      <c r="LJQ132" s="35"/>
      <c r="LJR132" s="31">
        <v>2019</v>
      </c>
      <c r="LJS132" s="26"/>
      <c r="LJT132" s="14" t="s">
        <v>3522</v>
      </c>
      <c r="LJU132" s="56" t="s">
        <v>3482</v>
      </c>
      <c r="LJV132" s="28" t="s">
        <v>3520</v>
      </c>
      <c r="LJW132" s="28" t="s">
        <v>3521</v>
      </c>
      <c r="LJX132" s="31">
        <v>1995</v>
      </c>
      <c r="LJY132" s="35"/>
      <c r="LJZ132" s="31">
        <v>2019</v>
      </c>
      <c r="LKA132" s="26"/>
      <c r="LKB132" s="14" t="s">
        <v>3522</v>
      </c>
      <c r="LKC132" s="56" t="s">
        <v>3482</v>
      </c>
      <c r="LKD132" s="28" t="s">
        <v>3520</v>
      </c>
      <c r="LKE132" s="28" t="s">
        <v>3521</v>
      </c>
      <c r="LKF132" s="31">
        <v>1995</v>
      </c>
      <c r="LKG132" s="35"/>
      <c r="LKH132" s="31">
        <v>2019</v>
      </c>
      <c r="LKI132" s="26"/>
      <c r="LKJ132" s="14" t="s">
        <v>3522</v>
      </c>
      <c r="LKK132" s="56" t="s">
        <v>3482</v>
      </c>
      <c r="LKL132" s="28" t="s">
        <v>3520</v>
      </c>
      <c r="LKM132" s="28" t="s">
        <v>3521</v>
      </c>
      <c r="LKN132" s="31">
        <v>1995</v>
      </c>
      <c r="LKO132" s="35"/>
      <c r="LKP132" s="31">
        <v>2019</v>
      </c>
      <c r="LKQ132" s="26"/>
      <c r="LKR132" s="14" t="s">
        <v>3522</v>
      </c>
      <c r="LKS132" s="56" t="s">
        <v>3482</v>
      </c>
      <c r="LKT132" s="28" t="s">
        <v>3520</v>
      </c>
      <c r="LKU132" s="28" t="s">
        <v>3521</v>
      </c>
      <c r="LKV132" s="31">
        <v>1995</v>
      </c>
      <c r="LKW132" s="35"/>
      <c r="LKX132" s="31">
        <v>2019</v>
      </c>
      <c r="LKY132" s="26"/>
      <c r="LKZ132" s="14" t="s">
        <v>3522</v>
      </c>
      <c r="LLA132" s="56" t="s">
        <v>3482</v>
      </c>
      <c r="LLB132" s="28" t="s">
        <v>3520</v>
      </c>
      <c r="LLC132" s="28" t="s">
        <v>3521</v>
      </c>
      <c r="LLD132" s="31">
        <v>1995</v>
      </c>
      <c r="LLE132" s="35"/>
      <c r="LLF132" s="31">
        <v>2019</v>
      </c>
      <c r="LLG132" s="26"/>
      <c r="LLH132" s="14" t="s">
        <v>3522</v>
      </c>
      <c r="LLI132" s="56" t="s">
        <v>3482</v>
      </c>
      <c r="LLJ132" s="28" t="s">
        <v>3520</v>
      </c>
      <c r="LLK132" s="28" t="s">
        <v>3521</v>
      </c>
      <c r="LLL132" s="31">
        <v>1995</v>
      </c>
      <c r="LLM132" s="35"/>
      <c r="LLN132" s="31">
        <v>2019</v>
      </c>
      <c r="LLO132" s="26"/>
      <c r="LLP132" s="14" t="s">
        <v>3522</v>
      </c>
      <c r="LLQ132" s="56" t="s">
        <v>3482</v>
      </c>
      <c r="LLR132" s="28" t="s">
        <v>3520</v>
      </c>
      <c r="LLS132" s="28" t="s">
        <v>3521</v>
      </c>
      <c r="LLT132" s="31">
        <v>1995</v>
      </c>
      <c r="LLU132" s="35"/>
      <c r="LLV132" s="31">
        <v>2019</v>
      </c>
      <c r="LLW132" s="26"/>
      <c r="LLX132" s="14" t="s">
        <v>3522</v>
      </c>
      <c r="LLY132" s="56" t="s">
        <v>3482</v>
      </c>
      <c r="LLZ132" s="28" t="s">
        <v>3520</v>
      </c>
      <c r="LMA132" s="28" t="s">
        <v>3521</v>
      </c>
      <c r="LMB132" s="31">
        <v>1995</v>
      </c>
      <c r="LMC132" s="35"/>
      <c r="LMD132" s="31">
        <v>2019</v>
      </c>
      <c r="LME132" s="26"/>
      <c r="LMF132" s="14" t="s">
        <v>3522</v>
      </c>
      <c r="LMG132" s="56" t="s">
        <v>3482</v>
      </c>
      <c r="LMH132" s="28" t="s">
        <v>3520</v>
      </c>
      <c r="LMI132" s="28" t="s">
        <v>3521</v>
      </c>
      <c r="LMJ132" s="31">
        <v>1995</v>
      </c>
      <c r="LMK132" s="35"/>
      <c r="LML132" s="31">
        <v>2019</v>
      </c>
      <c r="LMM132" s="26"/>
      <c r="LMN132" s="14" t="s">
        <v>3522</v>
      </c>
      <c r="LMO132" s="56" t="s">
        <v>3482</v>
      </c>
      <c r="LMP132" s="28" t="s">
        <v>3520</v>
      </c>
      <c r="LMQ132" s="28" t="s">
        <v>3521</v>
      </c>
      <c r="LMR132" s="31">
        <v>1995</v>
      </c>
      <c r="LMS132" s="35"/>
      <c r="LMT132" s="31">
        <v>2019</v>
      </c>
      <c r="LMU132" s="26"/>
      <c r="LMV132" s="14" t="s">
        <v>3522</v>
      </c>
      <c r="LMW132" s="56" t="s">
        <v>3482</v>
      </c>
      <c r="LMX132" s="28" t="s">
        <v>3520</v>
      </c>
      <c r="LMY132" s="28" t="s">
        <v>3521</v>
      </c>
      <c r="LMZ132" s="31">
        <v>1995</v>
      </c>
      <c r="LNA132" s="35"/>
      <c r="LNB132" s="31">
        <v>2019</v>
      </c>
      <c r="LNC132" s="26"/>
      <c r="LND132" s="14" t="s">
        <v>3522</v>
      </c>
      <c r="LNE132" s="56" t="s">
        <v>3482</v>
      </c>
      <c r="LNF132" s="28" t="s">
        <v>3520</v>
      </c>
      <c r="LNG132" s="28" t="s">
        <v>3521</v>
      </c>
      <c r="LNH132" s="31">
        <v>1995</v>
      </c>
      <c r="LNI132" s="35"/>
      <c r="LNJ132" s="31">
        <v>2019</v>
      </c>
      <c r="LNK132" s="26"/>
      <c r="LNL132" s="14" t="s">
        <v>3522</v>
      </c>
      <c r="LNM132" s="56" t="s">
        <v>3482</v>
      </c>
      <c r="LNN132" s="28" t="s">
        <v>3520</v>
      </c>
      <c r="LNO132" s="28" t="s">
        <v>3521</v>
      </c>
      <c r="LNP132" s="31">
        <v>1995</v>
      </c>
      <c r="LNQ132" s="35"/>
      <c r="LNR132" s="31">
        <v>2019</v>
      </c>
      <c r="LNS132" s="26"/>
      <c r="LNT132" s="14" t="s">
        <v>3522</v>
      </c>
      <c r="LNU132" s="56" t="s">
        <v>3482</v>
      </c>
      <c r="LNV132" s="28" t="s">
        <v>3520</v>
      </c>
      <c r="LNW132" s="28" t="s">
        <v>3521</v>
      </c>
      <c r="LNX132" s="31">
        <v>1995</v>
      </c>
      <c r="LNY132" s="35"/>
      <c r="LNZ132" s="31">
        <v>2019</v>
      </c>
      <c r="LOA132" s="26"/>
      <c r="LOB132" s="14" t="s">
        <v>3522</v>
      </c>
      <c r="LOC132" s="56" t="s">
        <v>3482</v>
      </c>
      <c r="LOD132" s="28" t="s">
        <v>3520</v>
      </c>
      <c r="LOE132" s="28" t="s">
        <v>3521</v>
      </c>
      <c r="LOF132" s="31">
        <v>1995</v>
      </c>
      <c r="LOG132" s="35"/>
      <c r="LOH132" s="31">
        <v>2019</v>
      </c>
      <c r="LOI132" s="26"/>
      <c r="LOJ132" s="14" t="s">
        <v>3522</v>
      </c>
      <c r="LOK132" s="56" t="s">
        <v>3482</v>
      </c>
      <c r="LOL132" s="28" t="s">
        <v>3520</v>
      </c>
      <c r="LOM132" s="28" t="s">
        <v>3521</v>
      </c>
      <c r="LON132" s="31">
        <v>1995</v>
      </c>
      <c r="LOO132" s="35"/>
      <c r="LOP132" s="31">
        <v>2019</v>
      </c>
      <c r="LOQ132" s="26"/>
      <c r="LOR132" s="14" t="s">
        <v>3522</v>
      </c>
      <c r="LOS132" s="56" t="s">
        <v>3482</v>
      </c>
      <c r="LOT132" s="28" t="s">
        <v>3520</v>
      </c>
      <c r="LOU132" s="28" t="s">
        <v>3521</v>
      </c>
      <c r="LOV132" s="31">
        <v>1995</v>
      </c>
      <c r="LOW132" s="35"/>
      <c r="LOX132" s="31">
        <v>2019</v>
      </c>
      <c r="LOY132" s="26"/>
      <c r="LOZ132" s="14" t="s">
        <v>3522</v>
      </c>
      <c r="LPA132" s="56" t="s">
        <v>3482</v>
      </c>
      <c r="LPB132" s="28" t="s">
        <v>3520</v>
      </c>
      <c r="LPC132" s="28" t="s">
        <v>3521</v>
      </c>
      <c r="LPD132" s="31">
        <v>1995</v>
      </c>
      <c r="LPE132" s="35"/>
      <c r="LPF132" s="31">
        <v>2019</v>
      </c>
      <c r="LPG132" s="26"/>
      <c r="LPH132" s="14" t="s">
        <v>3522</v>
      </c>
      <c r="LPI132" s="56" t="s">
        <v>3482</v>
      </c>
      <c r="LPJ132" s="28" t="s">
        <v>3520</v>
      </c>
      <c r="LPK132" s="28" t="s">
        <v>3521</v>
      </c>
      <c r="LPL132" s="31">
        <v>1995</v>
      </c>
      <c r="LPM132" s="35"/>
      <c r="LPN132" s="31">
        <v>2019</v>
      </c>
      <c r="LPO132" s="26"/>
      <c r="LPP132" s="14" t="s">
        <v>3522</v>
      </c>
      <c r="LPQ132" s="56" t="s">
        <v>3482</v>
      </c>
      <c r="LPR132" s="28" t="s">
        <v>3520</v>
      </c>
      <c r="LPS132" s="28" t="s">
        <v>3521</v>
      </c>
      <c r="LPT132" s="31">
        <v>1995</v>
      </c>
      <c r="LPU132" s="35"/>
      <c r="LPV132" s="31">
        <v>2019</v>
      </c>
      <c r="LPW132" s="26"/>
      <c r="LPX132" s="14" t="s">
        <v>3522</v>
      </c>
      <c r="LPY132" s="56" t="s">
        <v>3482</v>
      </c>
      <c r="LPZ132" s="28" t="s">
        <v>3520</v>
      </c>
      <c r="LQA132" s="28" t="s">
        <v>3521</v>
      </c>
      <c r="LQB132" s="31">
        <v>1995</v>
      </c>
      <c r="LQC132" s="35"/>
      <c r="LQD132" s="31">
        <v>2019</v>
      </c>
      <c r="LQE132" s="26"/>
      <c r="LQF132" s="14" t="s">
        <v>3522</v>
      </c>
      <c r="LQG132" s="56" t="s">
        <v>3482</v>
      </c>
      <c r="LQH132" s="28" t="s">
        <v>3520</v>
      </c>
      <c r="LQI132" s="28" t="s">
        <v>3521</v>
      </c>
      <c r="LQJ132" s="31">
        <v>1995</v>
      </c>
      <c r="LQK132" s="35"/>
      <c r="LQL132" s="31">
        <v>2019</v>
      </c>
      <c r="LQM132" s="26"/>
      <c r="LQN132" s="14" t="s">
        <v>3522</v>
      </c>
      <c r="LQO132" s="56" t="s">
        <v>3482</v>
      </c>
      <c r="LQP132" s="28" t="s">
        <v>3520</v>
      </c>
      <c r="LQQ132" s="28" t="s">
        <v>3521</v>
      </c>
      <c r="LQR132" s="31">
        <v>1995</v>
      </c>
      <c r="LQS132" s="35"/>
      <c r="LQT132" s="31">
        <v>2019</v>
      </c>
      <c r="LQU132" s="26"/>
      <c r="LQV132" s="14" t="s">
        <v>3522</v>
      </c>
      <c r="LQW132" s="56" t="s">
        <v>3482</v>
      </c>
      <c r="LQX132" s="28" t="s">
        <v>3520</v>
      </c>
      <c r="LQY132" s="28" t="s">
        <v>3521</v>
      </c>
      <c r="LQZ132" s="31">
        <v>1995</v>
      </c>
      <c r="LRA132" s="35"/>
      <c r="LRB132" s="31">
        <v>2019</v>
      </c>
      <c r="LRC132" s="26"/>
      <c r="LRD132" s="14" t="s">
        <v>3522</v>
      </c>
      <c r="LRE132" s="56" t="s">
        <v>3482</v>
      </c>
      <c r="LRF132" s="28" t="s">
        <v>3520</v>
      </c>
      <c r="LRG132" s="28" t="s">
        <v>3521</v>
      </c>
      <c r="LRH132" s="31">
        <v>1995</v>
      </c>
      <c r="LRI132" s="35"/>
      <c r="LRJ132" s="31">
        <v>2019</v>
      </c>
      <c r="LRK132" s="26"/>
      <c r="LRL132" s="14" t="s">
        <v>3522</v>
      </c>
      <c r="LRM132" s="56" t="s">
        <v>3482</v>
      </c>
      <c r="LRN132" s="28" t="s">
        <v>3520</v>
      </c>
      <c r="LRO132" s="28" t="s">
        <v>3521</v>
      </c>
      <c r="LRP132" s="31">
        <v>1995</v>
      </c>
      <c r="LRQ132" s="35"/>
      <c r="LRR132" s="31">
        <v>2019</v>
      </c>
      <c r="LRS132" s="26"/>
      <c r="LRT132" s="14" t="s">
        <v>3522</v>
      </c>
      <c r="LRU132" s="56" t="s">
        <v>3482</v>
      </c>
      <c r="LRV132" s="28" t="s">
        <v>3520</v>
      </c>
      <c r="LRW132" s="28" t="s">
        <v>3521</v>
      </c>
      <c r="LRX132" s="31">
        <v>1995</v>
      </c>
      <c r="LRY132" s="35"/>
      <c r="LRZ132" s="31">
        <v>2019</v>
      </c>
      <c r="LSA132" s="26"/>
      <c r="LSB132" s="14" t="s">
        <v>3522</v>
      </c>
      <c r="LSC132" s="56" t="s">
        <v>3482</v>
      </c>
      <c r="LSD132" s="28" t="s">
        <v>3520</v>
      </c>
      <c r="LSE132" s="28" t="s">
        <v>3521</v>
      </c>
      <c r="LSF132" s="31">
        <v>1995</v>
      </c>
      <c r="LSG132" s="35"/>
      <c r="LSH132" s="31">
        <v>2019</v>
      </c>
      <c r="LSI132" s="26"/>
      <c r="LSJ132" s="14" t="s">
        <v>3522</v>
      </c>
      <c r="LSK132" s="56" t="s">
        <v>3482</v>
      </c>
      <c r="LSL132" s="28" t="s">
        <v>3520</v>
      </c>
      <c r="LSM132" s="28" t="s">
        <v>3521</v>
      </c>
      <c r="LSN132" s="31">
        <v>1995</v>
      </c>
      <c r="LSO132" s="35"/>
      <c r="LSP132" s="31">
        <v>2019</v>
      </c>
      <c r="LSQ132" s="26"/>
      <c r="LSR132" s="14" t="s">
        <v>3522</v>
      </c>
      <c r="LSS132" s="56" t="s">
        <v>3482</v>
      </c>
      <c r="LST132" s="28" t="s">
        <v>3520</v>
      </c>
      <c r="LSU132" s="28" t="s">
        <v>3521</v>
      </c>
      <c r="LSV132" s="31">
        <v>1995</v>
      </c>
      <c r="LSW132" s="35"/>
      <c r="LSX132" s="31">
        <v>2019</v>
      </c>
      <c r="LSY132" s="26"/>
      <c r="LSZ132" s="14" t="s">
        <v>3522</v>
      </c>
      <c r="LTA132" s="56" t="s">
        <v>3482</v>
      </c>
      <c r="LTB132" s="28" t="s">
        <v>3520</v>
      </c>
      <c r="LTC132" s="28" t="s">
        <v>3521</v>
      </c>
      <c r="LTD132" s="31">
        <v>1995</v>
      </c>
      <c r="LTE132" s="35"/>
      <c r="LTF132" s="31">
        <v>2019</v>
      </c>
      <c r="LTG132" s="26"/>
      <c r="LTH132" s="14" t="s">
        <v>3522</v>
      </c>
      <c r="LTI132" s="56" t="s">
        <v>3482</v>
      </c>
      <c r="LTJ132" s="28" t="s">
        <v>3520</v>
      </c>
      <c r="LTK132" s="28" t="s">
        <v>3521</v>
      </c>
      <c r="LTL132" s="31">
        <v>1995</v>
      </c>
      <c r="LTM132" s="35"/>
      <c r="LTN132" s="31">
        <v>2019</v>
      </c>
      <c r="LTO132" s="26"/>
      <c r="LTP132" s="14" t="s">
        <v>3522</v>
      </c>
      <c r="LTQ132" s="56" t="s">
        <v>3482</v>
      </c>
      <c r="LTR132" s="28" t="s">
        <v>3520</v>
      </c>
      <c r="LTS132" s="28" t="s">
        <v>3521</v>
      </c>
      <c r="LTT132" s="31">
        <v>1995</v>
      </c>
      <c r="LTU132" s="35"/>
      <c r="LTV132" s="31">
        <v>2019</v>
      </c>
      <c r="LTW132" s="26"/>
      <c r="LTX132" s="14" t="s">
        <v>3522</v>
      </c>
      <c r="LTY132" s="56" t="s">
        <v>3482</v>
      </c>
      <c r="LTZ132" s="28" t="s">
        <v>3520</v>
      </c>
      <c r="LUA132" s="28" t="s">
        <v>3521</v>
      </c>
      <c r="LUB132" s="31">
        <v>1995</v>
      </c>
      <c r="LUC132" s="35"/>
      <c r="LUD132" s="31">
        <v>2019</v>
      </c>
      <c r="LUE132" s="26"/>
      <c r="LUF132" s="14" t="s">
        <v>3522</v>
      </c>
      <c r="LUG132" s="56" t="s">
        <v>3482</v>
      </c>
      <c r="LUH132" s="28" t="s">
        <v>3520</v>
      </c>
      <c r="LUI132" s="28" t="s">
        <v>3521</v>
      </c>
      <c r="LUJ132" s="31">
        <v>1995</v>
      </c>
      <c r="LUK132" s="35"/>
      <c r="LUL132" s="31">
        <v>2019</v>
      </c>
      <c r="LUM132" s="26"/>
      <c r="LUN132" s="14" t="s">
        <v>3522</v>
      </c>
      <c r="LUO132" s="56" t="s">
        <v>3482</v>
      </c>
      <c r="LUP132" s="28" t="s">
        <v>3520</v>
      </c>
      <c r="LUQ132" s="28" t="s">
        <v>3521</v>
      </c>
      <c r="LUR132" s="31">
        <v>1995</v>
      </c>
      <c r="LUS132" s="35"/>
      <c r="LUT132" s="31">
        <v>2019</v>
      </c>
      <c r="LUU132" s="26"/>
      <c r="LUV132" s="14" t="s">
        <v>3522</v>
      </c>
      <c r="LUW132" s="56" t="s">
        <v>3482</v>
      </c>
      <c r="LUX132" s="28" t="s">
        <v>3520</v>
      </c>
      <c r="LUY132" s="28" t="s">
        <v>3521</v>
      </c>
      <c r="LUZ132" s="31">
        <v>1995</v>
      </c>
      <c r="LVA132" s="35"/>
      <c r="LVB132" s="31">
        <v>2019</v>
      </c>
      <c r="LVC132" s="26"/>
      <c r="LVD132" s="14" t="s">
        <v>3522</v>
      </c>
      <c r="LVE132" s="56" t="s">
        <v>3482</v>
      </c>
      <c r="LVF132" s="28" t="s">
        <v>3520</v>
      </c>
      <c r="LVG132" s="28" t="s">
        <v>3521</v>
      </c>
      <c r="LVH132" s="31">
        <v>1995</v>
      </c>
      <c r="LVI132" s="35"/>
      <c r="LVJ132" s="31">
        <v>2019</v>
      </c>
      <c r="LVK132" s="26"/>
      <c r="LVL132" s="14" t="s">
        <v>3522</v>
      </c>
      <c r="LVM132" s="56" t="s">
        <v>3482</v>
      </c>
      <c r="LVN132" s="28" t="s">
        <v>3520</v>
      </c>
      <c r="LVO132" s="28" t="s">
        <v>3521</v>
      </c>
      <c r="LVP132" s="31">
        <v>1995</v>
      </c>
      <c r="LVQ132" s="35"/>
      <c r="LVR132" s="31">
        <v>2019</v>
      </c>
      <c r="LVS132" s="26"/>
      <c r="LVT132" s="14" t="s">
        <v>3522</v>
      </c>
      <c r="LVU132" s="56" t="s">
        <v>3482</v>
      </c>
      <c r="LVV132" s="28" t="s">
        <v>3520</v>
      </c>
      <c r="LVW132" s="28" t="s">
        <v>3521</v>
      </c>
      <c r="LVX132" s="31">
        <v>1995</v>
      </c>
      <c r="LVY132" s="35"/>
      <c r="LVZ132" s="31">
        <v>2019</v>
      </c>
      <c r="LWA132" s="26"/>
      <c r="LWB132" s="14" t="s">
        <v>3522</v>
      </c>
      <c r="LWC132" s="56" t="s">
        <v>3482</v>
      </c>
      <c r="LWD132" s="28" t="s">
        <v>3520</v>
      </c>
      <c r="LWE132" s="28" t="s">
        <v>3521</v>
      </c>
      <c r="LWF132" s="31">
        <v>1995</v>
      </c>
      <c r="LWG132" s="35"/>
      <c r="LWH132" s="31">
        <v>2019</v>
      </c>
      <c r="LWI132" s="26"/>
      <c r="LWJ132" s="14" t="s">
        <v>3522</v>
      </c>
      <c r="LWK132" s="56" t="s">
        <v>3482</v>
      </c>
      <c r="LWL132" s="28" t="s">
        <v>3520</v>
      </c>
      <c r="LWM132" s="28" t="s">
        <v>3521</v>
      </c>
      <c r="LWN132" s="31">
        <v>1995</v>
      </c>
      <c r="LWO132" s="35"/>
      <c r="LWP132" s="31">
        <v>2019</v>
      </c>
      <c r="LWQ132" s="26"/>
      <c r="LWR132" s="14" t="s">
        <v>3522</v>
      </c>
      <c r="LWS132" s="56" t="s">
        <v>3482</v>
      </c>
      <c r="LWT132" s="28" t="s">
        <v>3520</v>
      </c>
      <c r="LWU132" s="28" t="s">
        <v>3521</v>
      </c>
      <c r="LWV132" s="31">
        <v>1995</v>
      </c>
      <c r="LWW132" s="35"/>
      <c r="LWX132" s="31">
        <v>2019</v>
      </c>
      <c r="LWY132" s="26"/>
      <c r="LWZ132" s="14" t="s">
        <v>3522</v>
      </c>
      <c r="LXA132" s="56" t="s">
        <v>3482</v>
      </c>
      <c r="LXB132" s="28" t="s">
        <v>3520</v>
      </c>
      <c r="LXC132" s="28" t="s">
        <v>3521</v>
      </c>
      <c r="LXD132" s="31">
        <v>1995</v>
      </c>
      <c r="LXE132" s="35"/>
      <c r="LXF132" s="31">
        <v>2019</v>
      </c>
      <c r="LXG132" s="26"/>
      <c r="LXH132" s="14" t="s">
        <v>3522</v>
      </c>
      <c r="LXI132" s="56" t="s">
        <v>3482</v>
      </c>
      <c r="LXJ132" s="28" t="s">
        <v>3520</v>
      </c>
      <c r="LXK132" s="28" t="s">
        <v>3521</v>
      </c>
      <c r="LXL132" s="31">
        <v>1995</v>
      </c>
      <c r="LXM132" s="35"/>
      <c r="LXN132" s="31">
        <v>2019</v>
      </c>
      <c r="LXO132" s="26"/>
      <c r="LXP132" s="14" t="s">
        <v>3522</v>
      </c>
      <c r="LXQ132" s="56" t="s">
        <v>3482</v>
      </c>
      <c r="LXR132" s="28" t="s">
        <v>3520</v>
      </c>
      <c r="LXS132" s="28" t="s">
        <v>3521</v>
      </c>
      <c r="LXT132" s="31">
        <v>1995</v>
      </c>
      <c r="LXU132" s="35"/>
      <c r="LXV132" s="31">
        <v>2019</v>
      </c>
      <c r="LXW132" s="26"/>
      <c r="LXX132" s="14" t="s">
        <v>3522</v>
      </c>
      <c r="LXY132" s="56" t="s">
        <v>3482</v>
      </c>
      <c r="LXZ132" s="28" t="s">
        <v>3520</v>
      </c>
      <c r="LYA132" s="28" t="s">
        <v>3521</v>
      </c>
      <c r="LYB132" s="31">
        <v>1995</v>
      </c>
      <c r="LYC132" s="35"/>
      <c r="LYD132" s="31">
        <v>2019</v>
      </c>
      <c r="LYE132" s="26"/>
      <c r="LYF132" s="14" t="s">
        <v>3522</v>
      </c>
      <c r="LYG132" s="56" t="s">
        <v>3482</v>
      </c>
      <c r="LYH132" s="28" t="s">
        <v>3520</v>
      </c>
      <c r="LYI132" s="28" t="s">
        <v>3521</v>
      </c>
      <c r="LYJ132" s="31">
        <v>1995</v>
      </c>
      <c r="LYK132" s="35"/>
      <c r="LYL132" s="31">
        <v>2019</v>
      </c>
      <c r="LYM132" s="26"/>
      <c r="LYN132" s="14" t="s">
        <v>3522</v>
      </c>
      <c r="LYO132" s="56" t="s">
        <v>3482</v>
      </c>
      <c r="LYP132" s="28" t="s">
        <v>3520</v>
      </c>
      <c r="LYQ132" s="28" t="s">
        <v>3521</v>
      </c>
      <c r="LYR132" s="31">
        <v>1995</v>
      </c>
      <c r="LYS132" s="35"/>
      <c r="LYT132" s="31">
        <v>2019</v>
      </c>
      <c r="LYU132" s="26"/>
      <c r="LYV132" s="14" t="s">
        <v>3522</v>
      </c>
      <c r="LYW132" s="56" t="s">
        <v>3482</v>
      </c>
      <c r="LYX132" s="28" t="s">
        <v>3520</v>
      </c>
      <c r="LYY132" s="28" t="s">
        <v>3521</v>
      </c>
      <c r="LYZ132" s="31">
        <v>1995</v>
      </c>
      <c r="LZA132" s="35"/>
      <c r="LZB132" s="31">
        <v>2019</v>
      </c>
      <c r="LZC132" s="26"/>
      <c r="LZD132" s="14" t="s">
        <v>3522</v>
      </c>
      <c r="LZE132" s="56" t="s">
        <v>3482</v>
      </c>
      <c r="LZF132" s="28" t="s">
        <v>3520</v>
      </c>
      <c r="LZG132" s="28" t="s">
        <v>3521</v>
      </c>
      <c r="LZH132" s="31">
        <v>1995</v>
      </c>
      <c r="LZI132" s="35"/>
      <c r="LZJ132" s="31">
        <v>2019</v>
      </c>
      <c r="LZK132" s="26"/>
      <c r="LZL132" s="14" t="s">
        <v>3522</v>
      </c>
      <c r="LZM132" s="56" t="s">
        <v>3482</v>
      </c>
      <c r="LZN132" s="28" t="s">
        <v>3520</v>
      </c>
      <c r="LZO132" s="28" t="s">
        <v>3521</v>
      </c>
      <c r="LZP132" s="31">
        <v>1995</v>
      </c>
      <c r="LZQ132" s="35"/>
      <c r="LZR132" s="31">
        <v>2019</v>
      </c>
      <c r="LZS132" s="26"/>
      <c r="LZT132" s="14" t="s">
        <v>3522</v>
      </c>
      <c r="LZU132" s="56" t="s">
        <v>3482</v>
      </c>
      <c r="LZV132" s="28" t="s">
        <v>3520</v>
      </c>
      <c r="LZW132" s="28" t="s">
        <v>3521</v>
      </c>
      <c r="LZX132" s="31">
        <v>1995</v>
      </c>
      <c r="LZY132" s="35"/>
      <c r="LZZ132" s="31">
        <v>2019</v>
      </c>
      <c r="MAA132" s="26"/>
      <c r="MAB132" s="14" t="s">
        <v>3522</v>
      </c>
      <c r="MAC132" s="56" t="s">
        <v>3482</v>
      </c>
      <c r="MAD132" s="28" t="s">
        <v>3520</v>
      </c>
      <c r="MAE132" s="28" t="s">
        <v>3521</v>
      </c>
      <c r="MAF132" s="31">
        <v>1995</v>
      </c>
      <c r="MAG132" s="35"/>
      <c r="MAH132" s="31">
        <v>2019</v>
      </c>
      <c r="MAI132" s="26"/>
      <c r="MAJ132" s="14" t="s">
        <v>3522</v>
      </c>
      <c r="MAK132" s="56" t="s">
        <v>3482</v>
      </c>
      <c r="MAL132" s="28" t="s">
        <v>3520</v>
      </c>
      <c r="MAM132" s="28" t="s">
        <v>3521</v>
      </c>
      <c r="MAN132" s="31">
        <v>1995</v>
      </c>
      <c r="MAO132" s="35"/>
      <c r="MAP132" s="31">
        <v>2019</v>
      </c>
      <c r="MAQ132" s="26"/>
      <c r="MAR132" s="14" t="s">
        <v>3522</v>
      </c>
      <c r="MAS132" s="56" t="s">
        <v>3482</v>
      </c>
      <c r="MAT132" s="28" t="s">
        <v>3520</v>
      </c>
      <c r="MAU132" s="28" t="s">
        <v>3521</v>
      </c>
      <c r="MAV132" s="31">
        <v>1995</v>
      </c>
      <c r="MAW132" s="35"/>
      <c r="MAX132" s="31">
        <v>2019</v>
      </c>
      <c r="MAY132" s="26"/>
      <c r="MAZ132" s="14" t="s">
        <v>3522</v>
      </c>
      <c r="MBA132" s="56" t="s">
        <v>3482</v>
      </c>
      <c r="MBB132" s="28" t="s">
        <v>3520</v>
      </c>
      <c r="MBC132" s="28" t="s">
        <v>3521</v>
      </c>
      <c r="MBD132" s="31">
        <v>1995</v>
      </c>
      <c r="MBE132" s="35"/>
      <c r="MBF132" s="31">
        <v>2019</v>
      </c>
      <c r="MBG132" s="26"/>
      <c r="MBH132" s="14" t="s">
        <v>3522</v>
      </c>
      <c r="MBI132" s="56" t="s">
        <v>3482</v>
      </c>
      <c r="MBJ132" s="28" t="s">
        <v>3520</v>
      </c>
      <c r="MBK132" s="28" t="s">
        <v>3521</v>
      </c>
      <c r="MBL132" s="31">
        <v>1995</v>
      </c>
      <c r="MBM132" s="35"/>
      <c r="MBN132" s="31">
        <v>2019</v>
      </c>
      <c r="MBO132" s="26"/>
      <c r="MBP132" s="14" t="s">
        <v>3522</v>
      </c>
      <c r="MBQ132" s="56" t="s">
        <v>3482</v>
      </c>
      <c r="MBR132" s="28" t="s">
        <v>3520</v>
      </c>
      <c r="MBS132" s="28" t="s">
        <v>3521</v>
      </c>
      <c r="MBT132" s="31">
        <v>1995</v>
      </c>
      <c r="MBU132" s="35"/>
      <c r="MBV132" s="31">
        <v>2019</v>
      </c>
      <c r="MBW132" s="26"/>
      <c r="MBX132" s="14" t="s">
        <v>3522</v>
      </c>
      <c r="MBY132" s="56" t="s">
        <v>3482</v>
      </c>
      <c r="MBZ132" s="28" t="s">
        <v>3520</v>
      </c>
      <c r="MCA132" s="28" t="s">
        <v>3521</v>
      </c>
      <c r="MCB132" s="31">
        <v>1995</v>
      </c>
      <c r="MCC132" s="35"/>
      <c r="MCD132" s="31">
        <v>2019</v>
      </c>
      <c r="MCE132" s="26"/>
      <c r="MCF132" s="14" t="s">
        <v>3522</v>
      </c>
      <c r="MCG132" s="56" t="s">
        <v>3482</v>
      </c>
      <c r="MCH132" s="28" t="s">
        <v>3520</v>
      </c>
      <c r="MCI132" s="28" t="s">
        <v>3521</v>
      </c>
      <c r="MCJ132" s="31">
        <v>1995</v>
      </c>
      <c r="MCK132" s="35"/>
      <c r="MCL132" s="31">
        <v>2019</v>
      </c>
      <c r="MCM132" s="26"/>
      <c r="MCN132" s="14" t="s">
        <v>3522</v>
      </c>
      <c r="MCO132" s="56" t="s">
        <v>3482</v>
      </c>
      <c r="MCP132" s="28" t="s">
        <v>3520</v>
      </c>
      <c r="MCQ132" s="28" t="s">
        <v>3521</v>
      </c>
      <c r="MCR132" s="31">
        <v>1995</v>
      </c>
      <c r="MCS132" s="35"/>
      <c r="MCT132" s="31">
        <v>2019</v>
      </c>
      <c r="MCU132" s="26"/>
      <c r="MCV132" s="14" t="s">
        <v>3522</v>
      </c>
      <c r="MCW132" s="56" t="s">
        <v>3482</v>
      </c>
      <c r="MCX132" s="28" t="s">
        <v>3520</v>
      </c>
      <c r="MCY132" s="28" t="s">
        <v>3521</v>
      </c>
      <c r="MCZ132" s="31">
        <v>1995</v>
      </c>
      <c r="MDA132" s="35"/>
      <c r="MDB132" s="31">
        <v>2019</v>
      </c>
      <c r="MDC132" s="26"/>
      <c r="MDD132" s="14" t="s">
        <v>3522</v>
      </c>
      <c r="MDE132" s="56" t="s">
        <v>3482</v>
      </c>
      <c r="MDF132" s="28" t="s">
        <v>3520</v>
      </c>
      <c r="MDG132" s="28" t="s">
        <v>3521</v>
      </c>
      <c r="MDH132" s="31">
        <v>1995</v>
      </c>
      <c r="MDI132" s="35"/>
      <c r="MDJ132" s="31">
        <v>2019</v>
      </c>
      <c r="MDK132" s="26"/>
      <c r="MDL132" s="14" t="s">
        <v>3522</v>
      </c>
      <c r="MDM132" s="56" t="s">
        <v>3482</v>
      </c>
      <c r="MDN132" s="28" t="s">
        <v>3520</v>
      </c>
      <c r="MDO132" s="28" t="s">
        <v>3521</v>
      </c>
      <c r="MDP132" s="31">
        <v>1995</v>
      </c>
      <c r="MDQ132" s="35"/>
      <c r="MDR132" s="31">
        <v>2019</v>
      </c>
      <c r="MDS132" s="26"/>
      <c r="MDT132" s="14" t="s">
        <v>3522</v>
      </c>
      <c r="MDU132" s="56" t="s">
        <v>3482</v>
      </c>
      <c r="MDV132" s="28" t="s">
        <v>3520</v>
      </c>
      <c r="MDW132" s="28" t="s">
        <v>3521</v>
      </c>
      <c r="MDX132" s="31">
        <v>1995</v>
      </c>
      <c r="MDY132" s="35"/>
      <c r="MDZ132" s="31">
        <v>2019</v>
      </c>
      <c r="MEA132" s="26"/>
      <c r="MEB132" s="14" t="s">
        <v>3522</v>
      </c>
      <c r="MEC132" s="56" t="s">
        <v>3482</v>
      </c>
      <c r="MED132" s="28" t="s">
        <v>3520</v>
      </c>
      <c r="MEE132" s="28" t="s">
        <v>3521</v>
      </c>
      <c r="MEF132" s="31">
        <v>1995</v>
      </c>
      <c r="MEG132" s="35"/>
      <c r="MEH132" s="31">
        <v>2019</v>
      </c>
      <c r="MEI132" s="26"/>
      <c r="MEJ132" s="14" t="s">
        <v>3522</v>
      </c>
      <c r="MEK132" s="56" t="s">
        <v>3482</v>
      </c>
      <c r="MEL132" s="28" t="s">
        <v>3520</v>
      </c>
      <c r="MEM132" s="28" t="s">
        <v>3521</v>
      </c>
      <c r="MEN132" s="31">
        <v>1995</v>
      </c>
      <c r="MEO132" s="35"/>
      <c r="MEP132" s="31">
        <v>2019</v>
      </c>
      <c r="MEQ132" s="26"/>
      <c r="MER132" s="14" t="s">
        <v>3522</v>
      </c>
      <c r="MES132" s="56" t="s">
        <v>3482</v>
      </c>
      <c r="MET132" s="28" t="s">
        <v>3520</v>
      </c>
      <c r="MEU132" s="28" t="s">
        <v>3521</v>
      </c>
      <c r="MEV132" s="31">
        <v>1995</v>
      </c>
      <c r="MEW132" s="35"/>
      <c r="MEX132" s="31">
        <v>2019</v>
      </c>
      <c r="MEY132" s="26"/>
      <c r="MEZ132" s="14" t="s">
        <v>3522</v>
      </c>
      <c r="MFA132" s="56" t="s">
        <v>3482</v>
      </c>
      <c r="MFB132" s="28" t="s">
        <v>3520</v>
      </c>
      <c r="MFC132" s="28" t="s">
        <v>3521</v>
      </c>
      <c r="MFD132" s="31">
        <v>1995</v>
      </c>
      <c r="MFE132" s="35"/>
      <c r="MFF132" s="31">
        <v>2019</v>
      </c>
      <c r="MFG132" s="26"/>
      <c r="MFH132" s="14" t="s">
        <v>3522</v>
      </c>
      <c r="MFI132" s="56" t="s">
        <v>3482</v>
      </c>
      <c r="MFJ132" s="28" t="s">
        <v>3520</v>
      </c>
      <c r="MFK132" s="28" t="s">
        <v>3521</v>
      </c>
      <c r="MFL132" s="31">
        <v>1995</v>
      </c>
      <c r="MFM132" s="35"/>
      <c r="MFN132" s="31">
        <v>2019</v>
      </c>
      <c r="MFO132" s="26"/>
      <c r="MFP132" s="14" t="s">
        <v>3522</v>
      </c>
      <c r="MFQ132" s="56" t="s">
        <v>3482</v>
      </c>
      <c r="MFR132" s="28" t="s">
        <v>3520</v>
      </c>
      <c r="MFS132" s="28" t="s">
        <v>3521</v>
      </c>
      <c r="MFT132" s="31">
        <v>1995</v>
      </c>
      <c r="MFU132" s="35"/>
      <c r="MFV132" s="31">
        <v>2019</v>
      </c>
      <c r="MFW132" s="26"/>
      <c r="MFX132" s="14" t="s">
        <v>3522</v>
      </c>
      <c r="MFY132" s="56" t="s">
        <v>3482</v>
      </c>
      <c r="MFZ132" s="28" t="s">
        <v>3520</v>
      </c>
      <c r="MGA132" s="28" t="s">
        <v>3521</v>
      </c>
      <c r="MGB132" s="31">
        <v>1995</v>
      </c>
      <c r="MGC132" s="35"/>
      <c r="MGD132" s="31">
        <v>2019</v>
      </c>
      <c r="MGE132" s="26"/>
      <c r="MGF132" s="14" t="s">
        <v>3522</v>
      </c>
      <c r="MGG132" s="56" t="s">
        <v>3482</v>
      </c>
      <c r="MGH132" s="28" t="s">
        <v>3520</v>
      </c>
      <c r="MGI132" s="28" t="s">
        <v>3521</v>
      </c>
      <c r="MGJ132" s="31">
        <v>1995</v>
      </c>
      <c r="MGK132" s="35"/>
      <c r="MGL132" s="31">
        <v>2019</v>
      </c>
      <c r="MGM132" s="26"/>
      <c r="MGN132" s="14" t="s">
        <v>3522</v>
      </c>
      <c r="MGO132" s="56" t="s">
        <v>3482</v>
      </c>
      <c r="MGP132" s="28" t="s">
        <v>3520</v>
      </c>
      <c r="MGQ132" s="28" t="s">
        <v>3521</v>
      </c>
      <c r="MGR132" s="31">
        <v>1995</v>
      </c>
      <c r="MGS132" s="35"/>
      <c r="MGT132" s="31">
        <v>2019</v>
      </c>
      <c r="MGU132" s="26"/>
      <c r="MGV132" s="14" t="s">
        <v>3522</v>
      </c>
      <c r="MGW132" s="56" t="s">
        <v>3482</v>
      </c>
      <c r="MGX132" s="28" t="s">
        <v>3520</v>
      </c>
      <c r="MGY132" s="28" t="s">
        <v>3521</v>
      </c>
      <c r="MGZ132" s="31">
        <v>1995</v>
      </c>
      <c r="MHA132" s="35"/>
      <c r="MHB132" s="31">
        <v>2019</v>
      </c>
      <c r="MHC132" s="26"/>
      <c r="MHD132" s="14" t="s">
        <v>3522</v>
      </c>
      <c r="MHE132" s="56" t="s">
        <v>3482</v>
      </c>
      <c r="MHF132" s="28" t="s">
        <v>3520</v>
      </c>
      <c r="MHG132" s="28" t="s">
        <v>3521</v>
      </c>
      <c r="MHH132" s="31">
        <v>1995</v>
      </c>
      <c r="MHI132" s="35"/>
      <c r="MHJ132" s="31">
        <v>2019</v>
      </c>
      <c r="MHK132" s="26"/>
      <c r="MHL132" s="14" t="s">
        <v>3522</v>
      </c>
      <c r="MHM132" s="56" t="s">
        <v>3482</v>
      </c>
      <c r="MHN132" s="28" t="s">
        <v>3520</v>
      </c>
      <c r="MHO132" s="28" t="s">
        <v>3521</v>
      </c>
      <c r="MHP132" s="31">
        <v>1995</v>
      </c>
      <c r="MHQ132" s="35"/>
      <c r="MHR132" s="31">
        <v>2019</v>
      </c>
      <c r="MHS132" s="26"/>
      <c r="MHT132" s="14" t="s">
        <v>3522</v>
      </c>
      <c r="MHU132" s="56" t="s">
        <v>3482</v>
      </c>
      <c r="MHV132" s="28" t="s">
        <v>3520</v>
      </c>
      <c r="MHW132" s="28" t="s">
        <v>3521</v>
      </c>
      <c r="MHX132" s="31">
        <v>1995</v>
      </c>
      <c r="MHY132" s="35"/>
      <c r="MHZ132" s="31">
        <v>2019</v>
      </c>
      <c r="MIA132" s="26"/>
      <c r="MIB132" s="14" t="s">
        <v>3522</v>
      </c>
      <c r="MIC132" s="56" t="s">
        <v>3482</v>
      </c>
      <c r="MID132" s="28" t="s">
        <v>3520</v>
      </c>
      <c r="MIE132" s="28" t="s">
        <v>3521</v>
      </c>
      <c r="MIF132" s="31">
        <v>1995</v>
      </c>
      <c r="MIG132" s="35"/>
      <c r="MIH132" s="31">
        <v>2019</v>
      </c>
      <c r="MII132" s="26"/>
      <c r="MIJ132" s="14" t="s">
        <v>3522</v>
      </c>
      <c r="MIK132" s="56" t="s">
        <v>3482</v>
      </c>
      <c r="MIL132" s="28" t="s">
        <v>3520</v>
      </c>
      <c r="MIM132" s="28" t="s">
        <v>3521</v>
      </c>
      <c r="MIN132" s="31">
        <v>1995</v>
      </c>
      <c r="MIO132" s="35"/>
      <c r="MIP132" s="31">
        <v>2019</v>
      </c>
      <c r="MIQ132" s="26"/>
      <c r="MIR132" s="14" t="s">
        <v>3522</v>
      </c>
      <c r="MIS132" s="56" t="s">
        <v>3482</v>
      </c>
      <c r="MIT132" s="28" t="s">
        <v>3520</v>
      </c>
      <c r="MIU132" s="28" t="s">
        <v>3521</v>
      </c>
      <c r="MIV132" s="31">
        <v>1995</v>
      </c>
      <c r="MIW132" s="35"/>
      <c r="MIX132" s="31">
        <v>2019</v>
      </c>
      <c r="MIY132" s="26"/>
      <c r="MIZ132" s="14" t="s">
        <v>3522</v>
      </c>
      <c r="MJA132" s="56" t="s">
        <v>3482</v>
      </c>
      <c r="MJB132" s="28" t="s">
        <v>3520</v>
      </c>
      <c r="MJC132" s="28" t="s">
        <v>3521</v>
      </c>
      <c r="MJD132" s="31">
        <v>1995</v>
      </c>
      <c r="MJE132" s="35"/>
      <c r="MJF132" s="31">
        <v>2019</v>
      </c>
      <c r="MJG132" s="26"/>
      <c r="MJH132" s="14" t="s">
        <v>3522</v>
      </c>
      <c r="MJI132" s="56" t="s">
        <v>3482</v>
      </c>
      <c r="MJJ132" s="28" t="s">
        <v>3520</v>
      </c>
      <c r="MJK132" s="28" t="s">
        <v>3521</v>
      </c>
      <c r="MJL132" s="31">
        <v>1995</v>
      </c>
      <c r="MJM132" s="35"/>
      <c r="MJN132" s="31">
        <v>2019</v>
      </c>
      <c r="MJO132" s="26"/>
      <c r="MJP132" s="14" t="s">
        <v>3522</v>
      </c>
      <c r="MJQ132" s="56" t="s">
        <v>3482</v>
      </c>
      <c r="MJR132" s="28" t="s">
        <v>3520</v>
      </c>
      <c r="MJS132" s="28" t="s">
        <v>3521</v>
      </c>
      <c r="MJT132" s="31">
        <v>1995</v>
      </c>
      <c r="MJU132" s="35"/>
      <c r="MJV132" s="31">
        <v>2019</v>
      </c>
      <c r="MJW132" s="26"/>
      <c r="MJX132" s="14" t="s">
        <v>3522</v>
      </c>
      <c r="MJY132" s="56" t="s">
        <v>3482</v>
      </c>
      <c r="MJZ132" s="28" t="s">
        <v>3520</v>
      </c>
      <c r="MKA132" s="28" t="s">
        <v>3521</v>
      </c>
      <c r="MKB132" s="31">
        <v>1995</v>
      </c>
      <c r="MKC132" s="35"/>
      <c r="MKD132" s="31">
        <v>2019</v>
      </c>
      <c r="MKE132" s="26"/>
      <c r="MKF132" s="14" t="s">
        <v>3522</v>
      </c>
      <c r="MKG132" s="56" t="s">
        <v>3482</v>
      </c>
      <c r="MKH132" s="28" t="s">
        <v>3520</v>
      </c>
      <c r="MKI132" s="28" t="s">
        <v>3521</v>
      </c>
      <c r="MKJ132" s="31">
        <v>1995</v>
      </c>
      <c r="MKK132" s="35"/>
      <c r="MKL132" s="31">
        <v>2019</v>
      </c>
      <c r="MKM132" s="26"/>
      <c r="MKN132" s="14" t="s">
        <v>3522</v>
      </c>
      <c r="MKO132" s="56" t="s">
        <v>3482</v>
      </c>
      <c r="MKP132" s="28" t="s">
        <v>3520</v>
      </c>
      <c r="MKQ132" s="28" t="s">
        <v>3521</v>
      </c>
      <c r="MKR132" s="31">
        <v>1995</v>
      </c>
      <c r="MKS132" s="35"/>
      <c r="MKT132" s="31">
        <v>2019</v>
      </c>
      <c r="MKU132" s="26"/>
      <c r="MKV132" s="14" t="s">
        <v>3522</v>
      </c>
      <c r="MKW132" s="56" t="s">
        <v>3482</v>
      </c>
      <c r="MKX132" s="28" t="s">
        <v>3520</v>
      </c>
      <c r="MKY132" s="28" t="s">
        <v>3521</v>
      </c>
      <c r="MKZ132" s="31">
        <v>1995</v>
      </c>
      <c r="MLA132" s="35"/>
      <c r="MLB132" s="31">
        <v>2019</v>
      </c>
      <c r="MLC132" s="26"/>
      <c r="MLD132" s="14" t="s">
        <v>3522</v>
      </c>
      <c r="MLE132" s="56" t="s">
        <v>3482</v>
      </c>
      <c r="MLF132" s="28" t="s">
        <v>3520</v>
      </c>
      <c r="MLG132" s="28" t="s">
        <v>3521</v>
      </c>
      <c r="MLH132" s="31">
        <v>1995</v>
      </c>
      <c r="MLI132" s="35"/>
      <c r="MLJ132" s="31">
        <v>2019</v>
      </c>
      <c r="MLK132" s="26"/>
      <c r="MLL132" s="14" t="s">
        <v>3522</v>
      </c>
      <c r="MLM132" s="56" t="s">
        <v>3482</v>
      </c>
      <c r="MLN132" s="28" t="s">
        <v>3520</v>
      </c>
      <c r="MLO132" s="28" t="s">
        <v>3521</v>
      </c>
      <c r="MLP132" s="31">
        <v>1995</v>
      </c>
      <c r="MLQ132" s="35"/>
      <c r="MLR132" s="31">
        <v>2019</v>
      </c>
      <c r="MLS132" s="26"/>
      <c r="MLT132" s="14" t="s">
        <v>3522</v>
      </c>
      <c r="MLU132" s="56" t="s">
        <v>3482</v>
      </c>
      <c r="MLV132" s="28" t="s">
        <v>3520</v>
      </c>
      <c r="MLW132" s="28" t="s">
        <v>3521</v>
      </c>
      <c r="MLX132" s="31">
        <v>1995</v>
      </c>
      <c r="MLY132" s="35"/>
      <c r="MLZ132" s="31">
        <v>2019</v>
      </c>
      <c r="MMA132" s="26"/>
      <c r="MMB132" s="14" t="s">
        <v>3522</v>
      </c>
      <c r="MMC132" s="56" t="s">
        <v>3482</v>
      </c>
      <c r="MMD132" s="28" t="s">
        <v>3520</v>
      </c>
      <c r="MME132" s="28" t="s">
        <v>3521</v>
      </c>
      <c r="MMF132" s="31">
        <v>1995</v>
      </c>
      <c r="MMG132" s="35"/>
      <c r="MMH132" s="31">
        <v>2019</v>
      </c>
      <c r="MMI132" s="26"/>
      <c r="MMJ132" s="14" t="s">
        <v>3522</v>
      </c>
      <c r="MMK132" s="56" t="s">
        <v>3482</v>
      </c>
      <c r="MML132" s="28" t="s">
        <v>3520</v>
      </c>
      <c r="MMM132" s="28" t="s">
        <v>3521</v>
      </c>
      <c r="MMN132" s="31">
        <v>1995</v>
      </c>
      <c r="MMO132" s="35"/>
      <c r="MMP132" s="31">
        <v>2019</v>
      </c>
      <c r="MMQ132" s="26"/>
      <c r="MMR132" s="14" t="s">
        <v>3522</v>
      </c>
      <c r="MMS132" s="56" t="s">
        <v>3482</v>
      </c>
      <c r="MMT132" s="28" t="s">
        <v>3520</v>
      </c>
      <c r="MMU132" s="28" t="s">
        <v>3521</v>
      </c>
      <c r="MMV132" s="31">
        <v>1995</v>
      </c>
      <c r="MMW132" s="35"/>
      <c r="MMX132" s="31">
        <v>2019</v>
      </c>
      <c r="MMY132" s="26"/>
      <c r="MMZ132" s="14" t="s">
        <v>3522</v>
      </c>
      <c r="MNA132" s="56" t="s">
        <v>3482</v>
      </c>
      <c r="MNB132" s="28" t="s">
        <v>3520</v>
      </c>
      <c r="MNC132" s="28" t="s">
        <v>3521</v>
      </c>
      <c r="MND132" s="31">
        <v>1995</v>
      </c>
      <c r="MNE132" s="35"/>
      <c r="MNF132" s="31">
        <v>2019</v>
      </c>
      <c r="MNG132" s="26"/>
      <c r="MNH132" s="14" t="s">
        <v>3522</v>
      </c>
      <c r="MNI132" s="56" t="s">
        <v>3482</v>
      </c>
      <c r="MNJ132" s="28" t="s">
        <v>3520</v>
      </c>
      <c r="MNK132" s="28" t="s">
        <v>3521</v>
      </c>
      <c r="MNL132" s="31">
        <v>1995</v>
      </c>
      <c r="MNM132" s="35"/>
      <c r="MNN132" s="31">
        <v>2019</v>
      </c>
      <c r="MNO132" s="26"/>
      <c r="MNP132" s="14" t="s">
        <v>3522</v>
      </c>
      <c r="MNQ132" s="56" t="s">
        <v>3482</v>
      </c>
      <c r="MNR132" s="28" t="s">
        <v>3520</v>
      </c>
      <c r="MNS132" s="28" t="s">
        <v>3521</v>
      </c>
      <c r="MNT132" s="31">
        <v>1995</v>
      </c>
      <c r="MNU132" s="35"/>
      <c r="MNV132" s="31">
        <v>2019</v>
      </c>
      <c r="MNW132" s="26"/>
      <c r="MNX132" s="14" t="s">
        <v>3522</v>
      </c>
      <c r="MNY132" s="56" t="s">
        <v>3482</v>
      </c>
      <c r="MNZ132" s="28" t="s">
        <v>3520</v>
      </c>
      <c r="MOA132" s="28" t="s">
        <v>3521</v>
      </c>
      <c r="MOB132" s="31">
        <v>1995</v>
      </c>
      <c r="MOC132" s="35"/>
      <c r="MOD132" s="31">
        <v>2019</v>
      </c>
      <c r="MOE132" s="26"/>
      <c r="MOF132" s="14" t="s">
        <v>3522</v>
      </c>
      <c r="MOG132" s="56" t="s">
        <v>3482</v>
      </c>
      <c r="MOH132" s="28" t="s">
        <v>3520</v>
      </c>
      <c r="MOI132" s="28" t="s">
        <v>3521</v>
      </c>
      <c r="MOJ132" s="31">
        <v>1995</v>
      </c>
      <c r="MOK132" s="35"/>
      <c r="MOL132" s="31">
        <v>2019</v>
      </c>
      <c r="MOM132" s="26"/>
      <c r="MON132" s="14" t="s">
        <v>3522</v>
      </c>
      <c r="MOO132" s="56" t="s">
        <v>3482</v>
      </c>
      <c r="MOP132" s="28" t="s">
        <v>3520</v>
      </c>
      <c r="MOQ132" s="28" t="s">
        <v>3521</v>
      </c>
      <c r="MOR132" s="31">
        <v>1995</v>
      </c>
      <c r="MOS132" s="35"/>
      <c r="MOT132" s="31">
        <v>2019</v>
      </c>
      <c r="MOU132" s="26"/>
      <c r="MOV132" s="14" t="s">
        <v>3522</v>
      </c>
      <c r="MOW132" s="56" t="s">
        <v>3482</v>
      </c>
      <c r="MOX132" s="28" t="s">
        <v>3520</v>
      </c>
      <c r="MOY132" s="28" t="s">
        <v>3521</v>
      </c>
      <c r="MOZ132" s="31">
        <v>1995</v>
      </c>
      <c r="MPA132" s="35"/>
      <c r="MPB132" s="31">
        <v>2019</v>
      </c>
      <c r="MPC132" s="26"/>
      <c r="MPD132" s="14" t="s">
        <v>3522</v>
      </c>
      <c r="MPE132" s="56" t="s">
        <v>3482</v>
      </c>
      <c r="MPF132" s="28" t="s">
        <v>3520</v>
      </c>
      <c r="MPG132" s="28" t="s">
        <v>3521</v>
      </c>
      <c r="MPH132" s="31">
        <v>1995</v>
      </c>
      <c r="MPI132" s="35"/>
      <c r="MPJ132" s="31">
        <v>2019</v>
      </c>
      <c r="MPK132" s="26"/>
      <c r="MPL132" s="14" t="s">
        <v>3522</v>
      </c>
      <c r="MPM132" s="56" t="s">
        <v>3482</v>
      </c>
      <c r="MPN132" s="28" t="s">
        <v>3520</v>
      </c>
      <c r="MPO132" s="28" t="s">
        <v>3521</v>
      </c>
      <c r="MPP132" s="31">
        <v>1995</v>
      </c>
      <c r="MPQ132" s="35"/>
      <c r="MPR132" s="31">
        <v>2019</v>
      </c>
      <c r="MPS132" s="26"/>
      <c r="MPT132" s="14" t="s">
        <v>3522</v>
      </c>
      <c r="MPU132" s="56" t="s">
        <v>3482</v>
      </c>
      <c r="MPV132" s="28" t="s">
        <v>3520</v>
      </c>
      <c r="MPW132" s="28" t="s">
        <v>3521</v>
      </c>
      <c r="MPX132" s="31">
        <v>1995</v>
      </c>
      <c r="MPY132" s="35"/>
      <c r="MPZ132" s="31">
        <v>2019</v>
      </c>
      <c r="MQA132" s="26"/>
      <c r="MQB132" s="14" t="s">
        <v>3522</v>
      </c>
      <c r="MQC132" s="56" t="s">
        <v>3482</v>
      </c>
      <c r="MQD132" s="28" t="s">
        <v>3520</v>
      </c>
      <c r="MQE132" s="28" t="s">
        <v>3521</v>
      </c>
      <c r="MQF132" s="31">
        <v>1995</v>
      </c>
      <c r="MQG132" s="35"/>
      <c r="MQH132" s="31">
        <v>2019</v>
      </c>
      <c r="MQI132" s="26"/>
      <c r="MQJ132" s="14" t="s">
        <v>3522</v>
      </c>
      <c r="MQK132" s="56" t="s">
        <v>3482</v>
      </c>
      <c r="MQL132" s="28" t="s">
        <v>3520</v>
      </c>
      <c r="MQM132" s="28" t="s">
        <v>3521</v>
      </c>
      <c r="MQN132" s="31">
        <v>1995</v>
      </c>
      <c r="MQO132" s="35"/>
      <c r="MQP132" s="31">
        <v>2019</v>
      </c>
      <c r="MQQ132" s="26"/>
      <c r="MQR132" s="14" t="s">
        <v>3522</v>
      </c>
      <c r="MQS132" s="56" t="s">
        <v>3482</v>
      </c>
      <c r="MQT132" s="28" t="s">
        <v>3520</v>
      </c>
      <c r="MQU132" s="28" t="s">
        <v>3521</v>
      </c>
      <c r="MQV132" s="31">
        <v>1995</v>
      </c>
      <c r="MQW132" s="35"/>
      <c r="MQX132" s="31">
        <v>2019</v>
      </c>
      <c r="MQY132" s="26"/>
      <c r="MQZ132" s="14" t="s">
        <v>3522</v>
      </c>
      <c r="MRA132" s="56" t="s">
        <v>3482</v>
      </c>
      <c r="MRB132" s="28" t="s">
        <v>3520</v>
      </c>
      <c r="MRC132" s="28" t="s">
        <v>3521</v>
      </c>
      <c r="MRD132" s="31">
        <v>1995</v>
      </c>
      <c r="MRE132" s="35"/>
      <c r="MRF132" s="31">
        <v>2019</v>
      </c>
      <c r="MRG132" s="26"/>
      <c r="MRH132" s="14" t="s">
        <v>3522</v>
      </c>
      <c r="MRI132" s="56" t="s">
        <v>3482</v>
      </c>
      <c r="MRJ132" s="28" t="s">
        <v>3520</v>
      </c>
      <c r="MRK132" s="28" t="s">
        <v>3521</v>
      </c>
      <c r="MRL132" s="31">
        <v>1995</v>
      </c>
      <c r="MRM132" s="35"/>
      <c r="MRN132" s="31">
        <v>2019</v>
      </c>
      <c r="MRO132" s="26"/>
      <c r="MRP132" s="14" t="s">
        <v>3522</v>
      </c>
      <c r="MRQ132" s="56" t="s">
        <v>3482</v>
      </c>
      <c r="MRR132" s="28" t="s">
        <v>3520</v>
      </c>
      <c r="MRS132" s="28" t="s">
        <v>3521</v>
      </c>
      <c r="MRT132" s="31">
        <v>1995</v>
      </c>
      <c r="MRU132" s="35"/>
      <c r="MRV132" s="31">
        <v>2019</v>
      </c>
      <c r="MRW132" s="26"/>
      <c r="MRX132" s="14" t="s">
        <v>3522</v>
      </c>
      <c r="MRY132" s="56" t="s">
        <v>3482</v>
      </c>
      <c r="MRZ132" s="28" t="s">
        <v>3520</v>
      </c>
      <c r="MSA132" s="28" t="s">
        <v>3521</v>
      </c>
      <c r="MSB132" s="31">
        <v>1995</v>
      </c>
      <c r="MSC132" s="35"/>
      <c r="MSD132" s="31">
        <v>2019</v>
      </c>
      <c r="MSE132" s="26"/>
      <c r="MSF132" s="14" t="s">
        <v>3522</v>
      </c>
      <c r="MSG132" s="56" t="s">
        <v>3482</v>
      </c>
      <c r="MSH132" s="28" t="s">
        <v>3520</v>
      </c>
      <c r="MSI132" s="28" t="s">
        <v>3521</v>
      </c>
      <c r="MSJ132" s="31">
        <v>1995</v>
      </c>
      <c r="MSK132" s="35"/>
      <c r="MSL132" s="31">
        <v>2019</v>
      </c>
      <c r="MSM132" s="26"/>
      <c r="MSN132" s="14" t="s">
        <v>3522</v>
      </c>
      <c r="MSO132" s="56" t="s">
        <v>3482</v>
      </c>
      <c r="MSP132" s="28" t="s">
        <v>3520</v>
      </c>
      <c r="MSQ132" s="28" t="s">
        <v>3521</v>
      </c>
      <c r="MSR132" s="31">
        <v>1995</v>
      </c>
      <c r="MSS132" s="35"/>
      <c r="MST132" s="31">
        <v>2019</v>
      </c>
      <c r="MSU132" s="26"/>
      <c r="MSV132" s="14" t="s">
        <v>3522</v>
      </c>
      <c r="MSW132" s="56" t="s">
        <v>3482</v>
      </c>
      <c r="MSX132" s="28" t="s">
        <v>3520</v>
      </c>
      <c r="MSY132" s="28" t="s">
        <v>3521</v>
      </c>
      <c r="MSZ132" s="31">
        <v>1995</v>
      </c>
      <c r="MTA132" s="35"/>
      <c r="MTB132" s="31">
        <v>2019</v>
      </c>
      <c r="MTC132" s="26"/>
      <c r="MTD132" s="14" t="s">
        <v>3522</v>
      </c>
      <c r="MTE132" s="56" t="s">
        <v>3482</v>
      </c>
      <c r="MTF132" s="28" t="s">
        <v>3520</v>
      </c>
      <c r="MTG132" s="28" t="s">
        <v>3521</v>
      </c>
      <c r="MTH132" s="31">
        <v>1995</v>
      </c>
      <c r="MTI132" s="35"/>
      <c r="MTJ132" s="31">
        <v>2019</v>
      </c>
      <c r="MTK132" s="26"/>
      <c r="MTL132" s="14" t="s">
        <v>3522</v>
      </c>
      <c r="MTM132" s="56" t="s">
        <v>3482</v>
      </c>
      <c r="MTN132" s="28" t="s">
        <v>3520</v>
      </c>
      <c r="MTO132" s="28" t="s">
        <v>3521</v>
      </c>
      <c r="MTP132" s="31">
        <v>1995</v>
      </c>
      <c r="MTQ132" s="35"/>
      <c r="MTR132" s="31">
        <v>2019</v>
      </c>
      <c r="MTS132" s="26"/>
      <c r="MTT132" s="14" t="s">
        <v>3522</v>
      </c>
      <c r="MTU132" s="56" t="s">
        <v>3482</v>
      </c>
      <c r="MTV132" s="28" t="s">
        <v>3520</v>
      </c>
      <c r="MTW132" s="28" t="s">
        <v>3521</v>
      </c>
      <c r="MTX132" s="31">
        <v>1995</v>
      </c>
      <c r="MTY132" s="35"/>
      <c r="MTZ132" s="31">
        <v>2019</v>
      </c>
      <c r="MUA132" s="26"/>
      <c r="MUB132" s="14" t="s">
        <v>3522</v>
      </c>
      <c r="MUC132" s="56" t="s">
        <v>3482</v>
      </c>
      <c r="MUD132" s="28" t="s">
        <v>3520</v>
      </c>
      <c r="MUE132" s="28" t="s">
        <v>3521</v>
      </c>
      <c r="MUF132" s="31">
        <v>1995</v>
      </c>
      <c r="MUG132" s="35"/>
      <c r="MUH132" s="31">
        <v>2019</v>
      </c>
      <c r="MUI132" s="26"/>
      <c r="MUJ132" s="14" t="s">
        <v>3522</v>
      </c>
      <c r="MUK132" s="56" t="s">
        <v>3482</v>
      </c>
      <c r="MUL132" s="28" t="s">
        <v>3520</v>
      </c>
      <c r="MUM132" s="28" t="s">
        <v>3521</v>
      </c>
      <c r="MUN132" s="31">
        <v>1995</v>
      </c>
      <c r="MUO132" s="35"/>
      <c r="MUP132" s="31">
        <v>2019</v>
      </c>
      <c r="MUQ132" s="26"/>
      <c r="MUR132" s="14" t="s">
        <v>3522</v>
      </c>
      <c r="MUS132" s="56" t="s">
        <v>3482</v>
      </c>
      <c r="MUT132" s="28" t="s">
        <v>3520</v>
      </c>
      <c r="MUU132" s="28" t="s">
        <v>3521</v>
      </c>
      <c r="MUV132" s="31">
        <v>1995</v>
      </c>
      <c r="MUW132" s="35"/>
      <c r="MUX132" s="31">
        <v>2019</v>
      </c>
      <c r="MUY132" s="26"/>
      <c r="MUZ132" s="14" t="s">
        <v>3522</v>
      </c>
      <c r="MVA132" s="56" t="s">
        <v>3482</v>
      </c>
      <c r="MVB132" s="28" t="s">
        <v>3520</v>
      </c>
      <c r="MVC132" s="28" t="s">
        <v>3521</v>
      </c>
      <c r="MVD132" s="31">
        <v>1995</v>
      </c>
      <c r="MVE132" s="35"/>
      <c r="MVF132" s="31">
        <v>2019</v>
      </c>
      <c r="MVG132" s="26"/>
      <c r="MVH132" s="14" t="s">
        <v>3522</v>
      </c>
      <c r="MVI132" s="56" t="s">
        <v>3482</v>
      </c>
      <c r="MVJ132" s="28" t="s">
        <v>3520</v>
      </c>
      <c r="MVK132" s="28" t="s">
        <v>3521</v>
      </c>
      <c r="MVL132" s="31">
        <v>1995</v>
      </c>
      <c r="MVM132" s="35"/>
      <c r="MVN132" s="31">
        <v>2019</v>
      </c>
      <c r="MVO132" s="26"/>
      <c r="MVP132" s="14" t="s">
        <v>3522</v>
      </c>
      <c r="MVQ132" s="56" t="s">
        <v>3482</v>
      </c>
      <c r="MVR132" s="28" t="s">
        <v>3520</v>
      </c>
      <c r="MVS132" s="28" t="s">
        <v>3521</v>
      </c>
      <c r="MVT132" s="31">
        <v>1995</v>
      </c>
      <c r="MVU132" s="35"/>
      <c r="MVV132" s="31">
        <v>2019</v>
      </c>
      <c r="MVW132" s="26"/>
      <c r="MVX132" s="14" t="s">
        <v>3522</v>
      </c>
      <c r="MVY132" s="56" t="s">
        <v>3482</v>
      </c>
      <c r="MVZ132" s="28" t="s">
        <v>3520</v>
      </c>
      <c r="MWA132" s="28" t="s">
        <v>3521</v>
      </c>
      <c r="MWB132" s="31">
        <v>1995</v>
      </c>
      <c r="MWC132" s="35"/>
      <c r="MWD132" s="31">
        <v>2019</v>
      </c>
      <c r="MWE132" s="26"/>
      <c r="MWF132" s="14" t="s">
        <v>3522</v>
      </c>
      <c r="MWG132" s="56" t="s">
        <v>3482</v>
      </c>
      <c r="MWH132" s="28" t="s">
        <v>3520</v>
      </c>
      <c r="MWI132" s="28" t="s">
        <v>3521</v>
      </c>
      <c r="MWJ132" s="31">
        <v>1995</v>
      </c>
      <c r="MWK132" s="35"/>
      <c r="MWL132" s="31">
        <v>2019</v>
      </c>
      <c r="MWM132" s="26"/>
      <c r="MWN132" s="14" t="s">
        <v>3522</v>
      </c>
      <c r="MWO132" s="56" t="s">
        <v>3482</v>
      </c>
      <c r="MWP132" s="28" t="s">
        <v>3520</v>
      </c>
      <c r="MWQ132" s="28" t="s">
        <v>3521</v>
      </c>
      <c r="MWR132" s="31">
        <v>1995</v>
      </c>
      <c r="MWS132" s="35"/>
      <c r="MWT132" s="31">
        <v>2019</v>
      </c>
      <c r="MWU132" s="26"/>
      <c r="MWV132" s="14" t="s">
        <v>3522</v>
      </c>
      <c r="MWW132" s="56" t="s">
        <v>3482</v>
      </c>
      <c r="MWX132" s="28" t="s">
        <v>3520</v>
      </c>
      <c r="MWY132" s="28" t="s">
        <v>3521</v>
      </c>
      <c r="MWZ132" s="31">
        <v>1995</v>
      </c>
      <c r="MXA132" s="35"/>
      <c r="MXB132" s="31">
        <v>2019</v>
      </c>
      <c r="MXC132" s="26"/>
      <c r="MXD132" s="14" t="s">
        <v>3522</v>
      </c>
      <c r="MXE132" s="56" t="s">
        <v>3482</v>
      </c>
      <c r="MXF132" s="28" t="s">
        <v>3520</v>
      </c>
      <c r="MXG132" s="28" t="s">
        <v>3521</v>
      </c>
      <c r="MXH132" s="31">
        <v>1995</v>
      </c>
      <c r="MXI132" s="35"/>
      <c r="MXJ132" s="31">
        <v>2019</v>
      </c>
      <c r="MXK132" s="26"/>
      <c r="MXL132" s="14" t="s">
        <v>3522</v>
      </c>
      <c r="MXM132" s="56" t="s">
        <v>3482</v>
      </c>
      <c r="MXN132" s="28" t="s">
        <v>3520</v>
      </c>
      <c r="MXO132" s="28" t="s">
        <v>3521</v>
      </c>
      <c r="MXP132" s="31">
        <v>1995</v>
      </c>
      <c r="MXQ132" s="35"/>
      <c r="MXR132" s="31">
        <v>2019</v>
      </c>
      <c r="MXS132" s="26"/>
      <c r="MXT132" s="14" t="s">
        <v>3522</v>
      </c>
      <c r="MXU132" s="56" t="s">
        <v>3482</v>
      </c>
      <c r="MXV132" s="28" t="s">
        <v>3520</v>
      </c>
      <c r="MXW132" s="28" t="s">
        <v>3521</v>
      </c>
      <c r="MXX132" s="31">
        <v>1995</v>
      </c>
      <c r="MXY132" s="35"/>
      <c r="MXZ132" s="31">
        <v>2019</v>
      </c>
      <c r="MYA132" s="26"/>
      <c r="MYB132" s="14" t="s">
        <v>3522</v>
      </c>
      <c r="MYC132" s="56" t="s">
        <v>3482</v>
      </c>
      <c r="MYD132" s="28" t="s">
        <v>3520</v>
      </c>
      <c r="MYE132" s="28" t="s">
        <v>3521</v>
      </c>
      <c r="MYF132" s="31">
        <v>1995</v>
      </c>
      <c r="MYG132" s="35"/>
      <c r="MYH132" s="31">
        <v>2019</v>
      </c>
      <c r="MYI132" s="26"/>
      <c r="MYJ132" s="14" t="s">
        <v>3522</v>
      </c>
      <c r="MYK132" s="56" t="s">
        <v>3482</v>
      </c>
      <c r="MYL132" s="28" t="s">
        <v>3520</v>
      </c>
      <c r="MYM132" s="28" t="s">
        <v>3521</v>
      </c>
      <c r="MYN132" s="31">
        <v>1995</v>
      </c>
      <c r="MYO132" s="35"/>
      <c r="MYP132" s="31">
        <v>2019</v>
      </c>
      <c r="MYQ132" s="26"/>
      <c r="MYR132" s="14" t="s">
        <v>3522</v>
      </c>
      <c r="MYS132" s="56" t="s">
        <v>3482</v>
      </c>
      <c r="MYT132" s="28" t="s">
        <v>3520</v>
      </c>
      <c r="MYU132" s="28" t="s">
        <v>3521</v>
      </c>
      <c r="MYV132" s="31">
        <v>1995</v>
      </c>
      <c r="MYW132" s="35"/>
      <c r="MYX132" s="31">
        <v>2019</v>
      </c>
      <c r="MYY132" s="26"/>
      <c r="MYZ132" s="14" t="s">
        <v>3522</v>
      </c>
      <c r="MZA132" s="56" t="s">
        <v>3482</v>
      </c>
      <c r="MZB132" s="28" t="s">
        <v>3520</v>
      </c>
      <c r="MZC132" s="28" t="s">
        <v>3521</v>
      </c>
      <c r="MZD132" s="31">
        <v>1995</v>
      </c>
      <c r="MZE132" s="35"/>
      <c r="MZF132" s="31">
        <v>2019</v>
      </c>
      <c r="MZG132" s="26"/>
      <c r="MZH132" s="14" t="s">
        <v>3522</v>
      </c>
      <c r="MZI132" s="56" t="s">
        <v>3482</v>
      </c>
      <c r="MZJ132" s="28" t="s">
        <v>3520</v>
      </c>
      <c r="MZK132" s="28" t="s">
        <v>3521</v>
      </c>
      <c r="MZL132" s="31">
        <v>1995</v>
      </c>
      <c r="MZM132" s="35"/>
      <c r="MZN132" s="31">
        <v>2019</v>
      </c>
      <c r="MZO132" s="26"/>
      <c r="MZP132" s="14" t="s">
        <v>3522</v>
      </c>
      <c r="MZQ132" s="56" t="s">
        <v>3482</v>
      </c>
      <c r="MZR132" s="28" t="s">
        <v>3520</v>
      </c>
      <c r="MZS132" s="28" t="s">
        <v>3521</v>
      </c>
      <c r="MZT132" s="31">
        <v>1995</v>
      </c>
      <c r="MZU132" s="35"/>
      <c r="MZV132" s="31">
        <v>2019</v>
      </c>
      <c r="MZW132" s="26"/>
      <c r="MZX132" s="14" t="s">
        <v>3522</v>
      </c>
      <c r="MZY132" s="56" t="s">
        <v>3482</v>
      </c>
      <c r="MZZ132" s="28" t="s">
        <v>3520</v>
      </c>
      <c r="NAA132" s="28" t="s">
        <v>3521</v>
      </c>
      <c r="NAB132" s="31">
        <v>1995</v>
      </c>
      <c r="NAC132" s="35"/>
      <c r="NAD132" s="31">
        <v>2019</v>
      </c>
      <c r="NAE132" s="26"/>
      <c r="NAF132" s="14" t="s">
        <v>3522</v>
      </c>
      <c r="NAG132" s="56" t="s">
        <v>3482</v>
      </c>
      <c r="NAH132" s="28" t="s">
        <v>3520</v>
      </c>
      <c r="NAI132" s="28" t="s">
        <v>3521</v>
      </c>
      <c r="NAJ132" s="31">
        <v>1995</v>
      </c>
      <c r="NAK132" s="35"/>
      <c r="NAL132" s="31">
        <v>2019</v>
      </c>
      <c r="NAM132" s="26"/>
      <c r="NAN132" s="14" t="s">
        <v>3522</v>
      </c>
      <c r="NAO132" s="56" t="s">
        <v>3482</v>
      </c>
      <c r="NAP132" s="28" t="s">
        <v>3520</v>
      </c>
      <c r="NAQ132" s="28" t="s">
        <v>3521</v>
      </c>
      <c r="NAR132" s="31">
        <v>1995</v>
      </c>
      <c r="NAS132" s="35"/>
      <c r="NAT132" s="31">
        <v>2019</v>
      </c>
      <c r="NAU132" s="26"/>
      <c r="NAV132" s="14" t="s">
        <v>3522</v>
      </c>
      <c r="NAW132" s="56" t="s">
        <v>3482</v>
      </c>
      <c r="NAX132" s="28" t="s">
        <v>3520</v>
      </c>
      <c r="NAY132" s="28" t="s">
        <v>3521</v>
      </c>
      <c r="NAZ132" s="31">
        <v>1995</v>
      </c>
      <c r="NBA132" s="35"/>
      <c r="NBB132" s="31">
        <v>2019</v>
      </c>
      <c r="NBC132" s="26"/>
      <c r="NBD132" s="14" t="s">
        <v>3522</v>
      </c>
      <c r="NBE132" s="56" t="s">
        <v>3482</v>
      </c>
      <c r="NBF132" s="28" t="s">
        <v>3520</v>
      </c>
      <c r="NBG132" s="28" t="s">
        <v>3521</v>
      </c>
      <c r="NBH132" s="31">
        <v>1995</v>
      </c>
      <c r="NBI132" s="35"/>
      <c r="NBJ132" s="31">
        <v>2019</v>
      </c>
      <c r="NBK132" s="26"/>
      <c r="NBL132" s="14" t="s">
        <v>3522</v>
      </c>
      <c r="NBM132" s="56" t="s">
        <v>3482</v>
      </c>
      <c r="NBN132" s="28" t="s">
        <v>3520</v>
      </c>
      <c r="NBO132" s="28" t="s">
        <v>3521</v>
      </c>
      <c r="NBP132" s="31">
        <v>1995</v>
      </c>
      <c r="NBQ132" s="35"/>
      <c r="NBR132" s="31">
        <v>2019</v>
      </c>
      <c r="NBS132" s="26"/>
      <c r="NBT132" s="14" t="s">
        <v>3522</v>
      </c>
      <c r="NBU132" s="56" t="s">
        <v>3482</v>
      </c>
      <c r="NBV132" s="28" t="s">
        <v>3520</v>
      </c>
      <c r="NBW132" s="28" t="s">
        <v>3521</v>
      </c>
      <c r="NBX132" s="31">
        <v>1995</v>
      </c>
      <c r="NBY132" s="35"/>
      <c r="NBZ132" s="31">
        <v>2019</v>
      </c>
      <c r="NCA132" s="26"/>
      <c r="NCB132" s="14" t="s">
        <v>3522</v>
      </c>
      <c r="NCC132" s="56" t="s">
        <v>3482</v>
      </c>
      <c r="NCD132" s="28" t="s">
        <v>3520</v>
      </c>
      <c r="NCE132" s="28" t="s">
        <v>3521</v>
      </c>
      <c r="NCF132" s="31">
        <v>1995</v>
      </c>
      <c r="NCG132" s="35"/>
      <c r="NCH132" s="31">
        <v>2019</v>
      </c>
      <c r="NCI132" s="26"/>
      <c r="NCJ132" s="14" t="s">
        <v>3522</v>
      </c>
      <c r="NCK132" s="56" t="s">
        <v>3482</v>
      </c>
      <c r="NCL132" s="28" t="s">
        <v>3520</v>
      </c>
      <c r="NCM132" s="28" t="s">
        <v>3521</v>
      </c>
      <c r="NCN132" s="31">
        <v>1995</v>
      </c>
      <c r="NCO132" s="35"/>
      <c r="NCP132" s="31">
        <v>2019</v>
      </c>
      <c r="NCQ132" s="26"/>
      <c r="NCR132" s="14" t="s">
        <v>3522</v>
      </c>
      <c r="NCS132" s="56" t="s">
        <v>3482</v>
      </c>
      <c r="NCT132" s="28" t="s">
        <v>3520</v>
      </c>
      <c r="NCU132" s="28" t="s">
        <v>3521</v>
      </c>
      <c r="NCV132" s="31">
        <v>1995</v>
      </c>
      <c r="NCW132" s="35"/>
      <c r="NCX132" s="31">
        <v>2019</v>
      </c>
      <c r="NCY132" s="26"/>
      <c r="NCZ132" s="14" t="s">
        <v>3522</v>
      </c>
      <c r="NDA132" s="56" t="s">
        <v>3482</v>
      </c>
      <c r="NDB132" s="28" t="s">
        <v>3520</v>
      </c>
      <c r="NDC132" s="28" t="s">
        <v>3521</v>
      </c>
      <c r="NDD132" s="31">
        <v>1995</v>
      </c>
      <c r="NDE132" s="35"/>
      <c r="NDF132" s="31">
        <v>2019</v>
      </c>
      <c r="NDG132" s="26"/>
      <c r="NDH132" s="14" t="s">
        <v>3522</v>
      </c>
      <c r="NDI132" s="56" t="s">
        <v>3482</v>
      </c>
      <c r="NDJ132" s="28" t="s">
        <v>3520</v>
      </c>
      <c r="NDK132" s="28" t="s">
        <v>3521</v>
      </c>
      <c r="NDL132" s="31">
        <v>1995</v>
      </c>
      <c r="NDM132" s="35"/>
      <c r="NDN132" s="31">
        <v>2019</v>
      </c>
      <c r="NDO132" s="26"/>
      <c r="NDP132" s="14" t="s">
        <v>3522</v>
      </c>
      <c r="NDQ132" s="56" t="s">
        <v>3482</v>
      </c>
      <c r="NDR132" s="28" t="s">
        <v>3520</v>
      </c>
      <c r="NDS132" s="28" t="s">
        <v>3521</v>
      </c>
      <c r="NDT132" s="31">
        <v>1995</v>
      </c>
      <c r="NDU132" s="35"/>
      <c r="NDV132" s="31">
        <v>2019</v>
      </c>
      <c r="NDW132" s="26"/>
      <c r="NDX132" s="14" t="s">
        <v>3522</v>
      </c>
      <c r="NDY132" s="56" t="s">
        <v>3482</v>
      </c>
      <c r="NDZ132" s="28" t="s">
        <v>3520</v>
      </c>
      <c r="NEA132" s="28" t="s">
        <v>3521</v>
      </c>
      <c r="NEB132" s="31">
        <v>1995</v>
      </c>
      <c r="NEC132" s="35"/>
      <c r="NED132" s="31">
        <v>2019</v>
      </c>
      <c r="NEE132" s="26"/>
      <c r="NEF132" s="14" t="s">
        <v>3522</v>
      </c>
      <c r="NEG132" s="56" t="s">
        <v>3482</v>
      </c>
      <c r="NEH132" s="28" t="s">
        <v>3520</v>
      </c>
      <c r="NEI132" s="28" t="s">
        <v>3521</v>
      </c>
      <c r="NEJ132" s="31">
        <v>1995</v>
      </c>
      <c r="NEK132" s="35"/>
      <c r="NEL132" s="31">
        <v>2019</v>
      </c>
      <c r="NEM132" s="26"/>
      <c r="NEN132" s="14" t="s">
        <v>3522</v>
      </c>
      <c r="NEO132" s="56" t="s">
        <v>3482</v>
      </c>
      <c r="NEP132" s="28" t="s">
        <v>3520</v>
      </c>
      <c r="NEQ132" s="28" t="s">
        <v>3521</v>
      </c>
      <c r="NER132" s="31">
        <v>1995</v>
      </c>
      <c r="NES132" s="35"/>
      <c r="NET132" s="31">
        <v>2019</v>
      </c>
      <c r="NEU132" s="26"/>
      <c r="NEV132" s="14" t="s">
        <v>3522</v>
      </c>
      <c r="NEW132" s="56" t="s">
        <v>3482</v>
      </c>
      <c r="NEX132" s="28" t="s">
        <v>3520</v>
      </c>
      <c r="NEY132" s="28" t="s">
        <v>3521</v>
      </c>
      <c r="NEZ132" s="31">
        <v>1995</v>
      </c>
      <c r="NFA132" s="35"/>
      <c r="NFB132" s="31">
        <v>2019</v>
      </c>
      <c r="NFC132" s="26"/>
      <c r="NFD132" s="14" t="s">
        <v>3522</v>
      </c>
      <c r="NFE132" s="56" t="s">
        <v>3482</v>
      </c>
      <c r="NFF132" s="28" t="s">
        <v>3520</v>
      </c>
      <c r="NFG132" s="28" t="s">
        <v>3521</v>
      </c>
      <c r="NFH132" s="31">
        <v>1995</v>
      </c>
      <c r="NFI132" s="35"/>
      <c r="NFJ132" s="31">
        <v>2019</v>
      </c>
      <c r="NFK132" s="26"/>
      <c r="NFL132" s="14" t="s">
        <v>3522</v>
      </c>
      <c r="NFM132" s="56" t="s">
        <v>3482</v>
      </c>
      <c r="NFN132" s="28" t="s">
        <v>3520</v>
      </c>
      <c r="NFO132" s="28" t="s">
        <v>3521</v>
      </c>
      <c r="NFP132" s="31">
        <v>1995</v>
      </c>
      <c r="NFQ132" s="35"/>
      <c r="NFR132" s="31">
        <v>2019</v>
      </c>
      <c r="NFS132" s="26"/>
      <c r="NFT132" s="14" t="s">
        <v>3522</v>
      </c>
      <c r="NFU132" s="56" t="s">
        <v>3482</v>
      </c>
      <c r="NFV132" s="28" t="s">
        <v>3520</v>
      </c>
      <c r="NFW132" s="28" t="s">
        <v>3521</v>
      </c>
      <c r="NFX132" s="31">
        <v>1995</v>
      </c>
      <c r="NFY132" s="35"/>
      <c r="NFZ132" s="31">
        <v>2019</v>
      </c>
      <c r="NGA132" s="26"/>
      <c r="NGB132" s="14" t="s">
        <v>3522</v>
      </c>
      <c r="NGC132" s="56" t="s">
        <v>3482</v>
      </c>
      <c r="NGD132" s="28" t="s">
        <v>3520</v>
      </c>
      <c r="NGE132" s="28" t="s">
        <v>3521</v>
      </c>
      <c r="NGF132" s="31">
        <v>1995</v>
      </c>
      <c r="NGG132" s="35"/>
      <c r="NGH132" s="31">
        <v>2019</v>
      </c>
      <c r="NGI132" s="26"/>
      <c r="NGJ132" s="14" t="s">
        <v>3522</v>
      </c>
      <c r="NGK132" s="56" t="s">
        <v>3482</v>
      </c>
      <c r="NGL132" s="28" t="s">
        <v>3520</v>
      </c>
      <c r="NGM132" s="28" t="s">
        <v>3521</v>
      </c>
      <c r="NGN132" s="31">
        <v>1995</v>
      </c>
      <c r="NGO132" s="35"/>
      <c r="NGP132" s="31">
        <v>2019</v>
      </c>
      <c r="NGQ132" s="26"/>
      <c r="NGR132" s="14" t="s">
        <v>3522</v>
      </c>
      <c r="NGS132" s="56" t="s">
        <v>3482</v>
      </c>
      <c r="NGT132" s="28" t="s">
        <v>3520</v>
      </c>
      <c r="NGU132" s="28" t="s">
        <v>3521</v>
      </c>
      <c r="NGV132" s="31">
        <v>1995</v>
      </c>
      <c r="NGW132" s="35"/>
      <c r="NGX132" s="31">
        <v>2019</v>
      </c>
      <c r="NGY132" s="26"/>
      <c r="NGZ132" s="14" t="s">
        <v>3522</v>
      </c>
      <c r="NHA132" s="56" t="s">
        <v>3482</v>
      </c>
      <c r="NHB132" s="28" t="s">
        <v>3520</v>
      </c>
      <c r="NHC132" s="28" t="s">
        <v>3521</v>
      </c>
      <c r="NHD132" s="31">
        <v>1995</v>
      </c>
      <c r="NHE132" s="35"/>
      <c r="NHF132" s="31">
        <v>2019</v>
      </c>
      <c r="NHG132" s="26"/>
      <c r="NHH132" s="14" t="s">
        <v>3522</v>
      </c>
      <c r="NHI132" s="56" t="s">
        <v>3482</v>
      </c>
      <c r="NHJ132" s="28" t="s">
        <v>3520</v>
      </c>
      <c r="NHK132" s="28" t="s">
        <v>3521</v>
      </c>
      <c r="NHL132" s="31">
        <v>1995</v>
      </c>
      <c r="NHM132" s="35"/>
      <c r="NHN132" s="31">
        <v>2019</v>
      </c>
      <c r="NHO132" s="26"/>
      <c r="NHP132" s="14" t="s">
        <v>3522</v>
      </c>
      <c r="NHQ132" s="56" t="s">
        <v>3482</v>
      </c>
      <c r="NHR132" s="28" t="s">
        <v>3520</v>
      </c>
      <c r="NHS132" s="28" t="s">
        <v>3521</v>
      </c>
      <c r="NHT132" s="31">
        <v>1995</v>
      </c>
      <c r="NHU132" s="35"/>
      <c r="NHV132" s="31">
        <v>2019</v>
      </c>
      <c r="NHW132" s="26"/>
      <c r="NHX132" s="14" t="s">
        <v>3522</v>
      </c>
      <c r="NHY132" s="56" t="s">
        <v>3482</v>
      </c>
      <c r="NHZ132" s="28" t="s">
        <v>3520</v>
      </c>
      <c r="NIA132" s="28" t="s">
        <v>3521</v>
      </c>
      <c r="NIB132" s="31">
        <v>1995</v>
      </c>
      <c r="NIC132" s="35"/>
      <c r="NID132" s="31">
        <v>2019</v>
      </c>
      <c r="NIE132" s="26"/>
      <c r="NIF132" s="14" t="s">
        <v>3522</v>
      </c>
      <c r="NIG132" s="56" t="s">
        <v>3482</v>
      </c>
      <c r="NIH132" s="28" t="s">
        <v>3520</v>
      </c>
      <c r="NII132" s="28" t="s">
        <v>3521</v>
      </c>
      <c r="NIJ132" s="31">
        <v>1995</v>
      </c>
      <c r="NIK132" s="35"/>
      <c r="NIL132" s="31">
        <v>2019</v>
      </c>
      <c r="NIM132" s="26"/>
      <c r="NIN132" s="14" t="s">
        <v>3522</v>
      </c>
      <c r="NIO132" s="56" t="s">
        <v>3482</v>
      </c>
      <c r="NIP132" s="28" t="s">
        <v>3520</v>
      </c>
      <c r="NIQ132" s="28" t="s">
        <v>3521</v>
      </c>
      <c r="NIR132" s="31">
        <v>1995</v>
      </c>
      <c r="NIS132" s="35"/>
      <c r="NIT132" s="31">
        <v>2019</v>
      </c>
      <c r="NIU132" s="26"/>
      <c r="NIV132" s="14" t="s">
        <v>3522</v>
      </c>
      <c r="NIW132" s="56" t="s">
        <v>3482</v>
      </c>
      <c r="NIX132" s="28" t="s">
        <v>3520</v>
      </c>
      <c r="NIY132" s="28" t="s">
        <v>3521</v>
      </c>
      <c r="NIZ132" s="31">
        <v>1995</v>
      </c>
      <c r="NJA132" s="35"/>
      <c r="NJB132" s="31">
        <v>2019</v>
      </c>
      <c r="NJC132" s="26"/>
      <c r="NJD132" s="14" t="s">
        <v>3522</v>
      </c>
      <c r="NJE132" s="56" t="s">
        <v>3482</v>
      </c>
      <c r="NJF132" s="28" t="s">
        <v>3520</v>
      </c>
      <c r="NJG132" s="28" t="s">
        <v>3521</v>
      </c>
      <c r="NJH132" s="31">
        <v>1995</v>
      </c>
      <c r="NJI132" s="35"/>
      <c r="NJJ132" s="31">
        <v>2019</v>
      </c>
      <c r="NJK132" s="26"/>
      <c r="NJL132" s="14" t="s">
        <v>3522</v>
      </c>
      <c r="NJM132" s="56" t="s">
        <v>3482</v>
      </c>
      <c r="NJN132" s="28" t="s">
        <v>3520</v>
      </c>
      <c r="NJO132" s="28" t="s">
        <v>3521</v>
      </c>
      <c r="NJP132" s="31">
        <v>1995</v>
      </c>
      <c r="NJQ132" s="35"/>
      <c r="NJR132" s="31">
        <v>2019</v>
      </c>
      <c r="NJS132" s="26"/>
      <c r="NJT132" s="14" t="s">
        <v>3522</v>
      </c>
      <c r="NJU132" s="56" t="s">
        <v>3482</v>
      </c>
      <c r="NJV132" s="28" t="s">
        <v>3520</v>
      </c>
      <c r="NJW132" s="28" t="s">
        <v>3521</v>
      </c>
      <c r="NJX132" s="31">
        <v>1995</v>
      </c>
      <c r="NJY132" s="35"/>
      <c r="NJZ132" s="31">
        <v>2019</v>
      </c>
      <c r="NKA132" s="26"/>
      <c r="NKB132" s="14" t="s">
        <v>3522</v>
      </c>
      <c r="NKC132" s="56" t="s">
        <v>3482</v>
      </c>
      <c r="NKD132" s="28" t="s">
        <v>3520</v>
      </c>
      <c r="NKE132" s="28" t="s">
        <v>3521</v>
      </c>
      <c r="NKF132" s="31">
        <v>1995</v>
      </c>
      <c r="NKG132" s="35"/>
      <c r="NKH132" s="31">
        <v>2019</v>
      </c>
      <c r="NKI132" s="26"/>
      <c r="NKJ132" s="14" t="s">
        <v>3522</v>
      </c>
      <c r="NKK132" s="56" t="s">
        <v>3482</v>
      </c>
      <c r="NKL132" s="28" t="s">
        <v>3520</v>
      </c>
      <c r="NKM132" s="28" t="s">
        <v>3521</v>
      </c>
      <c r="NKN132" s="31">
        <v>1995</v>
      </c>
      <c r="NKO132" s="35"/>
      <c r="NKP132" s="31">
        <v>2019</v>
      </c>
      <c r="NKQ132" s="26"/>
      <c r="NKR132" s="14" t="s">
        <v>3522</v>
      </c>
      <c r="NKS132" s="56" t="s">
        <v>3482</v>
      </c>
      <c r="NKT132" s="28" t="s">
        <v>3520</v>
      </c>
      <c r="NKU132" s="28" t="s">
        <v>3521</v>
      </c>
      <c r="NKV132" s="31">
        <v>1995</v>
      </c>
      <c r="NKW132" s="35"/>
      <c r="NKX132" s="31">
        <v>2019</v>
      </c>
      <c r="NKY132" s="26"/>
      <c r="NKZ132" s="14" t="s">
        <v>3522</v>
      </c>
      <c r="NLA132" s="56" t="s">
        <v>3482</v>
      </c>
      <c r="NLB132" s="28" t="s">
        <v>3520</v>
      </c>
      <c r="NLC132" s="28" t="s">
        <v>3521</v>
      </c>
      <c r="NLD132" s="31">
        <v>1995</v>
      </c>
      <c r="NLE132" s="35"/>
      <c r="NLF132" s="31">
        <v>2019</v>
      </c>
      <c r="NLG132" s="26"/>
      <c r="NLH132" s="14" t="s">
        <v>3522</v>
      </c>
      <c r="NLI132" s="56" t="s">
        <v>3482</v>
      </c>
      <c r="NLJ132" s="28" t="s">
        <v>3520</v>
      </c>
      <c r="NLK132" s="28" t="s">
        <v>3521</v>
      </c>
      <c r="NLL132" s="31">
        <v>1995</v>
      </c>
      <c r="NLM132" s="35"/>
      <c r="NLN132" s="31">
        <v>2019</v>
      </c>
      <c r="NLO132" s="26"/>
      <c r="NLP132" s="14" t="s">
        <v>3522</v>
      </c>
      <c r="NLQ132" s="56" t="s">
        <v>3482</v>
      </c>
      <c r="NLR132" s="28" t="s">
        <v>3520</v>
      </c>
      <c r="NLS132" s="28" t="s">
        <v>3521</v>
      </c>
      <c r="NLT132" s="31">
        <v>1995</v>
      </c>
      <c r="NLU132" s="35"/>
      <c r="NLV132" s="31">
        <v>2019</v>
      </c>
      <c r="NLW132" s="26"/>
      <c r="NLX132" s="14" t="s">
        <v>3522</v>
      </c>
      <c r="NLY132" s="56" t="s">
        <v>3482</v>
      </c>
      <c r="NLZ132" s="28" t="s">
        <v>3520</v>
      </c>
      <c r="NMA132" s="28" t="s">
        <v>3521</v>
      </c>
      <c r="NMB132" s="31">
        <v>1995</v>
      </c>
      <c r="NMC132" s="35"/>
      <c r="NMD132" s="31">
        <v>2019</v>
      </c>
      <c r="NME132" s="26"/>
      <c r="NMF132" s="14" t="s">
        <v>3522</v>
      </c>
      <c r="NMG132" s="56" t="s">
        <v>3482</v>
      </c>
      <c r="NMH132" s="28" t="s">
        <v>3520</v>
      </c>
      <c r="NMI132" s="28" t="s">
        <v>3521</v>
      </c>
      <c r="NMJ132" s="31">
        <v>1995</v>
      </c>
      <c r="NMK132" s="35"/>
      <c r="NML132" s="31">
        <v>2019</v>
      </c>
      <c r="NMM132" s="26"/>
      <c r="NMN132" s="14" t="s">
        <v>3522</v>
      </c>
      <c r="NMO132" s="56" t="s">
        <v>3482</v>
      </c>
      <c r="NMP132" s="28" t="s">
        <v>3520</v>
      </c>
      <c r="NMQ132" s="28" t="s">
        <v>3521</v>
      </c>
      <c r="NMR132" s="31">
        <v>1995</v>
      </c>
      <c r="NMS132" s="35"/>
      <c r="NMT132" s="31">
        <v>2019</v>
      </c>
      <c r="NMU132" s="26"/>
      <c r="NMV132" s="14" t="s">
        <v>3522</v>
      </c>
      <c r="NMW132" s="56" t="s">
        <v>3482</v>
      </c>
      <c r="NMX132" s="28" t="s">
        <v>3520</v>
      </c>
      <c r="NMY132" s="28" t="s">
        <v>3521</v>
      </c>
      <c r="NMZ132" s="31">
        <v>1995</v>
      </c>
      <c r="NNA132" s="35"/>
      <c r="NNB132" s="31">
        <v>2019</v>
      </c>
      <c r="NNC132" s="26"/>
      <c r="NND132" s="14" t="s">
        <v>3522</v>
      </c>
      <c r="NNE132" s="56" t="s">
        <v>3482</v>
      </c>
      <c r="NNF132" s="28" t="s">
        <v>3520</v>
      </c>
      <c r="NNG132" s="28" t="s">
        <v>3521</v>
      </c>
      <c r="NNH132" s="31">
        <v>1995</v>
      </c>
      <c r="NNI132" s="35"/>
      <c r="NNJ132" s="31">
        <v>2019</v>
      </c>
      <c r="NNK132" s="26"/>
      <c r="NNL132" s="14" t="s">
        <v>3522</v>
      </c>
      <c r="NNM132" s="56" t="s">
        <v>3482</v>
      </c>
      <c r="NNN132" s="28" t="s">
        <v>3520</v>
      </c>
      <c r="NNO132" s="28" t="s">
        <v>3521</v>
      </c>
      <c r="NNP132" s="31">
        <v>1995</v>
      </c>
      <c r="NNQ132" s="35"/>
      <c r="NNR132" s="31">
        <v>2019</v>
      </c>
      <c r="NNS132" s="26"/>
      <c r="NNT132" s="14" t="s">
        <v>3522</v>
      </c>
      <c r="NNU132" s="56" t="s">
        <v>3482</v>
      </c>
      <c r="NNV132" s="28" t="s">
        <v>3520</v>
      </c>
      <c r="NNW132" s="28" t="s">
        <v>3521</v>
      </c>
      <c r="NNX132" s="31">
        <v>1995</v>
      </c>
      <c r="NNY132" s="35"/>
      <c r="NNZ132" s="31">
        <v>2019</v>
      </c>
      <c r="NOA132" s="26"/>
      <c r="NOB132" s="14" t="s">
        <v>3522</v>
      </c>
      <c r="NOC132" s="56" t="s">
        <v>3482</v>
      </c>
      <c r="NOD132" s="28" t="s">
        <v>3520</v>
      </c>
      <c r="NOE132" s="28" t="s">
        <v>3521</v>
      </c>
      <c r="NOF132" s="31">
        <v>1995</v>
      </c>
      <c r="NOG132" s="35"/>
      <c r="NOH132" s="31">
        <v>2019</v>
      </c>
      <c r="NOI132" s="26"/>
      <c r="NOJ132" s="14" t="s">
        <v>3522</v>
      </c>
      <c r="NOK132" s="56" t="s">
        <v>3482</v>
      </c>
      <c r="NOL132" s="28" t="s">
        <v>3520</v>
      </c>
      <c r="NOM132" s="28" t="s">
        <v>3521</v>
      </c>
      <c r="NON132" s="31">
        <v>1995</v>
      </c>
      <c r="NOO132" s="35"/>
      <c r="NOP132" s="31">
        <v>2019</v>
      </c>
      <c r="NOQ132" s="26"/>
      <c r="NOR132" s="14" t="s">
        <v>3522</v>
      </c>
      <c r="NOS132" s="56" t="s">
        <v>3482</v>
      </c>
      <c r="NOT132" s="28" t="s">
        <v>3520</v>
      </c>
      <c r="NOU132" s="28" t="s">
        <v>3521</v>
      </c>
      <c r="NOV132" s="31">
        <v>1995</v>
      </c>
      <c r="NOW132" s="35"/>
      <c r="NOX132" s="31">
        <v>2019</v>
      </c>
      <c r="NOY132" s="26"/>
      <c r="NOZ132" s="14" t="s">
        <v>3522</v>
      </c>
      <c r="NPA132" s="56" t="s">
        <v>3482</v>
      </c>
      <c r="NPB132" s="28" t="s">
        <v>3520</v>
      </c>
      <c r="NPC132" s="28" t="s">
        <v>3521</v>
      </c>
      <c r="NPD132" s="31">
        <v>1995</v>
      </c>
      <c r="NPE132" s="35"/>
      <c r="NPF132" s="31">
        <v>2019</v>
      </c>
      <c r="NPG132" s="26"/>
      <c r="NPH132" s="14" t="s">
        <v>3522</v>
      </c>
      <c r="NPI132" s="56" t="s">
        <v>3482</v>
      </c>
      <c r="NPJ132" s="28" t="s">
        <v>3520</v>
      </c>
      <c r="NPK132" s="28" t="s">
        <v>3521</v>
      </c>
      <c r="NPL132" s="31">
        <v>1995</v>
      </c>
      <c r="NPM132" s="35"/>
      <c r="NPN132" s="31">
        <v>2019</v>
      </c>
      <c r="NPO132" s="26"/>
      <c r="NPP132" s="14" t="s">
        <v>3522</v>
      </c>
      <c r="NPQ132" s="56" t="s">
        <v>3482</v>
      </c>
      <c r="NPR132" s="28" t="s">
        <v>3520</v>
      </c>
      <c r="NPS132" s="28" t="s">
        <v>3521</v>
      </c>
      <c r="NPT132" s="31">
        <v>1995</v>
      </c>
      <c r="NPU132" s="35"/>
      <c r="NPV132" s="31">
        <v>2019</v>
      </c>
      <c r="NPW132" s="26"/>
      <c r="NPX132" s="14" t="s">
        <v>3522</v>
      </c>
      <c r="NPY132" s="56" t="s">
        <v>3482</v>
      </c>
      <c r="NPZ132" s="28" t="s">
        <v>3520</v>
      </c>
      <c r="NQA132" s="28" t="s">
        <v>3521</v>
      </c>
      <c r="NQB132" s="31">
        <v>1995</v>
      </c>
      <c r="NQC132" s="35"/>
      <c r="NQD132" s="31">
        <v>2019</v>
      </c>
      <c r="NQE132" s="26"/>
      <c r="NQF132" s="14" t="s">
        <v>3522</v>
      </c>
      <c r="NQG132" s="56" t="s">
        <v>3482</v>
      </c>
      <c r="NQH132" s="28" t="s">
        <v>3520</v>
      </c>
      <c r="NQI132" s="28" t="s">
        <v>3521</v>
      </c>
      <c r="NQJ132" s="31">
        <v>1995</v>
      </c>
      <c r="NQK132" s="35"/>
      <c r="NQL132" s="31">
        <v>2019</v>
      </c>
      <c r="NQM132" s="26"/>
      <c r="NQN132" s="14" t="s">
        <v>3522</v>
      </c>
      <c r="NQO132" s="56" t="s">
        <v>3482</v>
      </c>
      <c r="NQP132" s="28" t="s">
        <v>3520</v>
      </c>
      <c r="NQQ132" s="28" t="s">
        <v>3521</v>
      </c>
      <c r="NQR132" s="31">
        <v>1995</v>
      </c>
      <c r="NQS132" s="35"/>
      <c r="NQT132" s="31">
        <v>2019</v>
      </c>
      <c r="NQU132" s="26"/>
      <c r="NQV132" s="14" t="s">
        <v>3522</v>
      </c>
      <c r="NQW132" s="56" t="s">
        <v>3482</v>
      </c>
      <c r="NQX132" s="28" t="s">
        <v>3520</v>
      </c>
      <c r="NQY132" s="28" t="s">
        <v>3521</v>
      </c>
      <c r="NQZ132" s="31">
        <v>1995</v>
      </c>
      <c r="NRA132" s="35"/>
      <c r="NRB132" s="31">
        <v>2019</v>
      </c>
      <c r="NRC132" s="26"/>
      <c r="NRD132" s="14" t="s">
        <v>3522</v>
      </c>
      <c r="NRE132" s="56" t="s">
        <v>3482</v>
      </c>
      <c r="NRF132" s="28" t="s">
        <v>3520</v>
      </c>
      <c r="NRG132" s="28" t="s">
        <v>3521</v>
      </c>
      <c r="NRH132" s="31">
        <v>1995</v>
      </c>
      <c r="NRI132" s="35"/>
      <c r="NRJ132" s="31">
        <v>2019</v>
      </c>
      <c r="NRK132" s="26"/>
      <c r="NRL132" s="14" t="s">
        <v>3522</v>
      </c>
      <c r="NRM132" s="56" t="s">
        <v>3482</v>
      </c>
      <c r="NRN132" s="28" t="s">
        <v>3520</v>
      </c>
      <c r="NRO132" s="28" t="s">
        <v>3521</v>
      </c>
      <c r="NRP132" s="31">
        <v>1995</v>
      </c>
      <c r="NRQ132" s="35"/>
      <c r="NRR132" s="31">
        <v>2019</v>
      </c>
      <c r="NRS132" s="26"/>
      <c r="NRT132" s="14" t="s">
        <v>3522</v>
      </c>
      <c r="NRU132" s="56" t="s">
        <v>3482</v>
      </c>
      <c r="NRV132" s="28" t="s">
        <v>3520</v>
      </c>
      <c r="NRW132" s="28" t="s">
        <v>3521</v>
      </c>
      <c r="NRX132" s="31">
        <v>1995</v>
      </c>
      <c r="NRY132" s="35"/>
      <c r="NRZ132" s="31">
        <v>2019</v>
      </c>
      <c r="NSA132" s="26"/>
      <c r="NSB132" s="14" t="s">
        <v>3522</v>
      </c>
      <c r="NSC132" s="56" t="s">
        <v>3482</v>
      </c>
      <c r="NSD132" s="28" t="s">
        <v>3520</v>
      </c>
      <c r="NSE132" s="28" t="s">
        <v>3521</v>
      </c>
      <c r="NSF132" s="31">
        <v>1995</v>
      </c>
      <c r="NSG132" s="35"/>
      <c r="NSH132" s="31">
        <v>2019</v>
      </c>
      <c r="NSI132" s="26"/>
      <c r="NSJ132" s="14" t="s">
        <v>3522</v>
      </c>
      <c r="NSK132" s="56" t="s">
        <v>3482</v>
      </c>
      <c r="NSL132" s="28" t="s">
        <v>3520</v>
      </c>
      <c r="NSM132" s="28" t="s">
        <v>3521</v>
      </c>
      <c r="NSN132" s="31">
        <v>1995</v>
      </c>
      <c r="NSO132" s="35"/>
      <c r="NSP132" s="31">
        <v>2019</v>
      </c>
      <c r="NSQ132" s="26"/>
      <c r="NSR132" s="14" t="s">
        <v>3522</v>
      </c>
      <c r="NSS132" s="56" t="s">
        <v>3482</v>
      </c>
      <c r="NST132" s="28" t="s">
        <v>3520</v>
      </c>
      <c r="NSU132" s="28" t="s">
        <v>3521</v>
      </c>
      <c r="NSV132" s="31">
        <v>1995</v>
      </c>
      <c r="NSW132" s="35"/>
      <c r="NSX132" s="31">
        <v>2019</v>
      </c>
      <c r="NSY132" s="26"/>
      <c r="NSZ132" s="14" t="s">
        <v>3522</v>
      </c>
      <c r="NTA132" s="56" t="s">
        <v>3482</v>
      </c>
      <c r="NTB132" s="28" t="s">
        <v>3520</v>
      </c>
      <c r="NTC132" s="28" t="s">
        <v>3521</v>
      </c>
      <c r="NTD132" s="31">
        <v>1995</v>
      </c>
      <c r="NTE132" s="35"/>
      <c r="NTF132" s="31">
        <v>2019</v>
      </c>
      <c r="NTG132" s="26"/>
      <c r="NTH132" s="14" t="s">
        <v>3522</v>
      </c>
      <c r="NTI132" s="56" t="s">
        <v>3482</v>
      </c>
      <c r="NTJ132" s="28" t="s">
        <v>3520</v>
      </c>
      <c r="NTK132" s="28" t="s">
        <v>3521</v>
      </c>
      <c r="NTL132" s="31">
        <v>1995</v>
      </c>
      <c r="NTM132" s="35"/>
      <c r="NTN132" s="31">
        <v>2019</v>
      </c>
      <c r="NTO132" s="26"/>
      <c r="NTP132" s="14" t="s">
        <v>3522</v>
      </c>
      <c r="NTQ132" s="56" t="s">
        <v>3482</v>
      </c>
      <c r="NTR132" s="28" t="s">
        <v>3520</v>
      </c>
      <c r="NTS132" s="28" t="s">
        <v>3521</v>
      </c>
      <c r="NTT132" s="31">
        <v>1995</v>
      </c>
      <c r="NTU132" s="35"/>
      <c r="NTV132" s="31">
        <v>2019</v>
      </c>
      <c r="NTW132" s="26"/>
      <c r="NTX132" s="14" t="s">
        <v>3522</v>
      </c>
      <c r="NTY132" s="56" t="s">
        <v>3482</v>
      </c>
      <c r="NTZ132" s="28" t="s">
        <v>3520</v>
      </c>
      <c r="NUA132" s="28" t="s">
        <v>3521</v>
      </c>
      <c r="NUB132" s="31">
        <v>1995</v>
      </c>
      <c r="NUC132" s="35"/>
      <c r="NUD132" s="31">
        <v>2019</v>
      </c>
      <c r="NUE132" s="26"/>
      <c r="NUF132" s="14" t="s">
        <v>3522</v>
      </c>
      <c r="NUG132" s="56" t="s">
        <v>3482</v>
      </c>
      <c r="NUH132" s="28" t="s">
        <v>3520</v>
      </c>
      <c r="NUI132" s="28" t="s">
        <v>3521</v>
      </c>
      <c r="NUJ132" s="31">
        <v>1995</v>
      </c>
      <c r="NUK132" s="35"/>
      <c r="NUL132" s="31">
        <v>2019</v>
      </c>
      <c r="NUM132" s="26"/>
      <c r="NUN132" s="14" t="s">
        <v>3522</v>
      </c>
      <c r="NUO132" s="56" t="s">
        <v>3482</v>
      </c>
      <c r="NUP132" s="28" t="s">
        <v>3520</v>
      </c>
      <c r="NUQ132" s="28" t="s">
        <v>3521</v>
      </c>
      <c r="NUR132" s="31">
        <v>1995</v>
      </c>
      <c r="NUS132" s="35"/>
      <c r="NUT132" s="31">
        <v>2019</v>
      </c>
      <c r="NUU132" s="26"/>
      <c r="NUV132" s="14" t="s">
        <v>3522</v>
      </c>
      <c r="NUW132" s="56" t="s">
        <v>3482</v>
      </c>
      <c r="NUX132" s="28" t="s">
        <v>3520</v>
      </c>
      <c r="NUY132" s="28" t="s">
        <v>3521</v>
      </c>
      <c r="NUZ132" s="31">
        <v>1995</v>
      </c>
      <c r="NVA132" s="35"/>
      <c r="NVB132" s="31">
        <v>2019</v>
      </c>
      <c r="NVC132" s="26"/>
      <c r="NVD132" s="14" t="s">
        <v>3522</v>
      </c>
      <c r="NVE132" s="56" t="s">
        <v>3482</v>
      </c>
      <c r="NVF132" s="28" t="s">
        <v>3520</v>
      </c>
      <c r="NVG132" s="28" t="s">
        <v>3521</v>
      </c>
      <c r="NVH132" s="31">
        <v>1995</v>
      </c>
      <c r="NVI132" s="35"/>
      <c r="NVJ132" s="31">
        <v>2019</v>
      </c>
      <c r="NVK132" s="26"/>
      <c r="NVL132" s="14" t="s">
        <v>3522</v>
      </c>
      <c r="NVM132" s="56" t="s">
        <v>3482</v>
      </c>
      <c r="NVN132" s="28" t="s">
        <v>3520</v>
      </c>
      <c r="NVO132" s="28" t="s">
        <v>3521</v>
      </c>
      <c r="NVP132" s="31">
        <v>1995</v>
      </c>
      <c r="NVQ132" s="35"/>
      <c r="NVR132" s="31">
        <v>2019</v>
      </c>
      <c r="NVS132" s="26"/>
      <c r="NVT132" s="14" t="s">
        <v>3522</v>
      </c>
      <c r="NVU132" s="56" t="s">
        <v>3482</v>
      </c>
      <c r="NVV132" s="28" t="s">
        <v>3520</v>
      </c>
      <c r="NVW132" s="28" t="s">
        <v>3521</v>
      </c>
      <c r="NVX132" s="31">
        <v>1995</v>
      </c>
      <c r="NVY132" s="35"/>
      <c r="NVZ132" s="31">
        <v>2019</v>
      </c>
      <c r="NWA132" s="26"/>
      <c r="NWB132" s="14" t="s">
        <v>3522</v>
      </c>
      <c r="NWC132" s="56" t="s">
        <v>3482</v>
      </c>
      <c r="NWD132" s="28" t="s">
        <v>3520</v>
      </c>
      <c r="NWE132" s="28" t="s">
        <v>3521</v>
      </c>
      <c r="NWF132" s="31">
        <v>1995</v>
      </c>
      <c r="NWG132" s="35"/>
      <c r="NWH132" s="31">
        <v>2019</v>
      </c>
      <c r="NWI132" s="26"/>
      <c r="NWJ132" s="14" t="s">
        <v>3522</v>
      </c>
      <c r="NWK132" s="56" t="s">
        <v>3482</v>
      </c>
      <c r="NWL132" s="28" t="s">
        <v>3520</v>
      </c>
      <c r="NWM132" s="28" t="s">
        <v>3521</v>
      </c>
      <c r="NWN132" s="31">
        <v>1995</v>
      </c>
      <c r="NWO132" s="35"/>
      <c r="NWP132" s="31">
        <v>2019</v>
      </c>
      <c r="NWQ132" s="26"/>
      <c r="NWR132" s="14" t="s">
        <v>3522</v>
      </c>
      <c r="NWS132" s="56" t="s">
        <v>3482</v>
      </c>
      <c r="NWT132" s="28" t="s">
        <v>3520</v>
      </c>
      <c r="NWU132" s="28" t="s">
        <v>3521</v>
      </c>
      <c r="NWV132" s="31">
        <v>1995</v>
      </c>
      <c r="NWW132" s="35"/>
      <c r="NWX132" s="31">
        <v>2019</v>
      </c>
      <c r="NWY132" s="26"/>
      <c r="NWZ132" s="14" t="s">
        <v>3522</v>
      </c>
      <c r="NXA132" s="56" t="s">
        <v>3482</v>
      </c>
      <c r="NXB132" s="28" t="s">
        <v>3520</v>
      </c>
      <c r="NXC132" s="28" t="s">
        <v>3521</v>
      </c>
      <c r="NXD132" s="31">
        <v>1995</v>
      </c>
      <c r="NXE132" s="35"/>
      <c r="NXF132" s="31">
        <v>2019</v>
      </c>
      <c r="NXG132" s="26"/>
      <c r="NXH132" s="14" t="s">
        <v>3522</v>
      </c>
      <c r="NXI132" s="56" t="s">
        <v>3482</v>
      </c>
      <c r="NXJ132" s="28" t="s">
        <v>3520</v>
      </c>
      <c r="NXK132" s="28" t="s">
        <v>3521</v>
      </c>
      <c r="NXL132" s="31">
        <v>1995</v>
      </c>
      <c r="NXM132" s="35"/>
      <c r="NXN132" s="31">
        <v>2019</v>
      </c>
      <c r="NXO132" s="26"/>
      <c r="NXP132" s="14" t="s">
        <v>3522</v>
      </c>
      <c r="NXQ132" s="56" t="s">
        <v>3482</v>
      </c>
      <c r="NXR132" s="28" t="s">
        <v>3520</v>
      </c>
      <c r="NXS132" s="28" t="s">
        <v>3521</v>
      </c>
      <c r="NXT132" s="31">
        <v>1995</v>
      </c>
      <c r="NXU132" s="35"/>
      <c r="NXV132" s="31">
        <v>2019</v>
      </c>
      <c r="NXW132" s="26"/>
      <c r="NXX132" s="14" t="s">
        <v>3522</v>
      </c>
      <c r="NXY132" s="56" t="s">
        <v>3482</v>
      </c>
      <c r="NXZ132" s="28" t="s">
        <v>3520</v>
      </c>
      <c r="NYA132" s="28" t="s">
        <v>3521</v>
      </c>
      <c r="NYB132" s="31">
        <v>1995</v>
      </c>
      <c r="NYC132" s="35"/>
      <c r="NYD132" s="31">
        <v>2019</v>
      </c>
      <c r="NYE132" s="26"/>
      <c r="NYF132" s="14" t="s">
        <v>3522</v>
      </c>
      <c r="NYG132" s="56" t="s">
        <v>3482</v>
      </c>
      <c r="NYH132" s="28" t="s">
        <v>3520</v>
      </c>
      <c r="NYI132" s="28" t="s">
        <v>3521</v>
      </c>
      <c r="NYJ132" s="31">
        <v>1995</v>
      </c>
      <c r="NYK132" s="35"/>
      <c r="NYL132" s="31">
        <v>2019</v>
      </c>
      <c r="NYM132" s="26"/>
      <c r="NYN132" s="14" t="s">
        <v>3522</v>
      </c>
      <c r="NYO132" s="56" t="s">
        <v>3482</v>
      </c>
      <c r="NYP132" s="28" t="s">
        <v>3520</v>
      </c>
      <c r="NYQ132" s="28" t="s">
        <v>3521</v>
      </c>
      <c r="NYR132" s="31">
        <v>1995</v>
      </c>
      <c r="NYS132" s="35"/>
      <c r="NYT132" s="31">
        <v>2019</v>
      </c>
      <c r="NYU132" s="26"/>
      <c r="NYV132" s="14" t="s">
        <v>3522</v>
      </c>
      <c r="NYW132" s="56" t="s">
        <v>3482</v>
      </c>
      <c r="NYX132" s="28" t="s">
        <v>3520</v>
      </c>
      <c r="NYY132" s="28" t="s">
        <v>3521</v>
      </c>
      <c r="NYZ132" s="31">
        <v>1995</v>
      </c>
      <c r="NZA132" s="35"/>
      <c r="NZB132" s="31">
        <v>2019</v>
      </c>
      <c r="NZC132" s="26"/>
      <c r="NZD132" s="14" t="s">
        <v>3522</v>
      </c>
      <c r="NZE132" s="56" t="s">
        <v>3482</v>
      </c>
      <c r="NZF132" s="28" t="s">
        <v>3520</v>
      </c>
      <c r="NZG132" s="28" t="s">
        <v>3521</v>
      </c>
      <c r="NZH132" s="31">
        <v>1995</v>
      </c>
      <c r="NZI132" s="35"/>
      <c r="NZJ132" s="31">
        <v>2019</v>
      </c>
      <c r="NZK132" s="26"/>
      <c r="NZL132" s="14" t="s">
        <v>3522</v>
      </c>
      <c r="NZM132" s="56" t="s">
        <v>3482</v>
      </c>
      <c r="NZN132" s="28" t="s">
        <v>3520</v>
      </c>
      <c r="NZO132" s="28" t="s">
        <v>3521</v>
      </c>
      <c r="NZP132" s="31">
        <v>1995</v>
      </c>
      <c r="NZQ132" s="35"/>
      <c r="NZR132" s="31">
        <v>2019</v>
      </c>
      <c r="NZS132" s="26"/>
      <c r="NZT132" s="14" t="s">
        <v>3522</v>
      </c>
      <c r="NZU132" s="56" t="s">
        <v>3482</v>
      </c>
      <c r="NZV132" s="28" t="s">
        <v>3520</v>
      </c>
      <c r="NZW132" s="28" t="s">
        <v>3521</v>
      </c>
      <c r="NZX132" s="31">
        <v>1995</v>
      </c>
      <c r="NZY132" s="35"/>
      <c r="NZZ132" s="31">
        <v>2019</v>
      </c>
      <c r="OAA132" s="26"/>
      <c r="OAB132" s="14" t="s">
        <v>3522</v>
      </c>
      <c r="OAC132" s="56" t="s">
        <v>3482</v>
      </c>
      <c r="OAD132" s="28" t="s">
        <v>3520</v>
      </c>
      <c r="OAE132" s="28" t="s">
        <v>3521</v>
      </c>
      <c r="OAF132" s="31">
        <v>1995</v>
      </c>
      <c r="OAG132" s="35"/>
      <c r="OAH132" s="31">
        <v>2019</v>
      </c>
      <c r="OAI132" s="26"/>
      <c r="OAJ132" s="14" t="s">
        <v>3522</v>
      </c>
      <c r="OAK132" s="56" t="s">
        <v>3482</v>
      </c>
      <c r="OAL132" s="28" t="s">
        <v>3520</v>
      </c>
      <c r="OAM132" s="28" t="s">
        <v>3521</v>
      </c>
      <c r="OAN132" s="31">
        <v>1995</v>
      </c>
      <c r="OAO132" s="35"/>
      <c r="OAP132" s="31">
        <v>2019</v>
      </c>
      <c r="OAQ132" s="26"/>
      <c r="OAR132" s="14" t="s">
        <v>3522</v>
      </c>
      <c r="OAS132" s="56" t="s">
        <v>3482</v>
      </c>
      <c r="OAT132" s="28" t="s">
        <v>3520</v>
      </c>
      <c r="OAU132" s="28" t="s">
        <v>3521</v>
      </c>
      <c r="OAV132" s="31">
        <v>1995</v>
      </c>
      <c r="OAW132" s="35"/>
      <c r="OAX132" s="31">
        <v>2019</v>
      </c>
      <c r="OAY132" s="26"/>
      <c r="OAZ132" s="14" t="s">
        <v>3522</v>
      </c>
      <c r="OBA132" s="56" t="s">
        <v>3482</v>
      </c>
      <c r="OBB132" s="28" t="s">
        <v>3520</v>
      </c>
      <c r="OBC132" s="28" t="s">
        <v>3521</v>
      </c>
      <c r="OBD132" s="31">
        <v>1995</v>
      </c>
      <c r="OBE132" s="35"/>
      <c r="OBF132" s="31">
        <v>2019</v>
      </c>
      <c r="OBG132" s="26"/>
      <c r="OBH132" s="14" t="s">
        <v>3522</v>
      </c>
      <c r="OBI132" s="56" t="s">
        <v>3482</v>
      </c>
      <c r="OBJ132" s="28" t="s">
        <v>3520</v>
      </c>
      <c r="OBK132" s="28" t="s">
        <v>3521</v>
      </c>
      <c r="OBL132" s="31">
        <v>1995</v>
      </c>
      <c r="OBM132" s="35"/>
      <c r="OBN132" s="31">
        <v>2019</v>
      </c>
      <c r="OBO132" s="26"/>
      <c r="OBP132" s="14" t="s">
        <v>3522</v>
      </c>
      <c r="OBQ132" s="56" t="s">
        <v>3482</v>
      </c>
      <c r="OBR132" s="28" t="s">
        <v>3520</v>
      </c>
      <c r="OBS132" s="28" t="s">
        <v>3521</v>
      </c>
      <c r="OBT132" s="31">
        <v>1995</v>
      </c>
      <c r="OBU132" s="35"/>
      <c r="OBV132" s="31">
        <v>2019</v>
      </c>
      <c r="OBW132" s="26"/>
      <c r="OBX132" s="14" t="s">
        <v>3522</v>
      </c>
      <c r="OBY132" s="56" t="s">
        <v>3482</v>
      </c>
      <c r="OBZ132" s="28" t="s">
        <v>3520</v>
      </c>
      <c r="OCA132" s="28" t="s">
        <v>3521</v>
      </c>
      <c r="OCB132" s="31">
        <v>1995</v>
      </c>
      <c r="OCC132" s="35"/>
      <c r="OCD132" s="31">
        <v>2019</v>
      </c>
      <c r="OCE132" s="26"/>
      <c r="OCF132" s="14" t="s">
        <v>3522</v>
      </c>
      <c r="OCG132" s="56" t="s">
        <v>3482</v>
      </c>
      <c r="OCH132" s="28" t="s">
        <v>3520</v>
      </c>
      <c r="OCI132" s="28" t="s">
        <v>3521</v>
      </c>
      <c r="OCJ132" s="31">
        <v>1995</v>
      </c>
      <c r="OCK132" s="35"/>
      <c r="OCL132" s="31">
        <v>2019</v>
      </c>
      <c r="OCM132" s="26"/>
      <c r="OCN132" s="14" t="s">
        <v>3522</v>
      </c>
      <c r="OCO132" s="56" t="s">
        <v>3482</v>
      </c>
      <c r="OCP132" s="28" t="s">
        <v>3520</v>
      </c>
      <c r="OCQ132" s="28" t="s">
        <v>3521</v>
      </c>
      <c r="OCR132" s="31">
        <v>1995</v>
      </c>
      <c r="OCS132" s="35"/>
      <c r="OCT132" s="31">
        <v>2019</v>
      </c>
      <c r="OCU132" s="26"/>
      <c r="OCV132" s="14" t="s">
        <v>3522</v>
      </c>
      <c r="OCW132" s="56" t="s">
        <v>3482</v>
      </c>
      <c r="OCX132" s="28" t="s">
        <v>3520</v>
      </c>
      <c r="OCY132" s="28" t="s">
        <v>3521</v>
      </c>
      <c r="OCZ132" s="31">
        <v>1995</v>
      </c>
      <c r="ODA132" s="35"/>
      <c r="ODB132" s="31">
        <v>2019</v>
      </c>
      <c r="ODC132" s="26"/>
      <c r="ODD132" s="14" t="s">
        <v>3522</v>
      </c>
      <c r="ODE132" s="56" t="s">
        <v>3482</v>
      </c>
      <c r="ODF132" s="28" t="s">
        <v>3520</v>
      </c>
      <c r="ODG132" s="28" t="s">
        <v>3521</v>
      </c>
      <c r="ODH132" s="31">
        <v>1995</v>
      </c>
      <c r="ODI132" s="35"/>
      <c r="ODJ132" s="31">
        <v>2019</v>
      </c>
      <c r="ODK132" s="26"/>
      <c r="ODL132" s="14" t="s">
        <v>3522</v>
      </c>
      <c r="ODM132" s="56" t="s">
        <v>3482</v>
      </c>
      <c r="ODN132" s="28" t="s">
        <v>3520</v>
      </c>
      <c r="ODO132" s="28" t="s">
        <v>3521</v>
      </c>
      <c r="ODP132" s="31">
        <v>1995</v>
      </c>
      <c r="ODQ132" s="35"/>
      <c r="ODR132" s="31">
        <v>2019</v>
      </c>
      <c r="ODS132" s="26"/>
      <c r="ODT132" s="14" t="s">
        <v>3522</v>
      </c>
      <c r="ODU132" s="56" t="s">
        <v>3482</v>
      </c>
      <c r="ODV132" s="28" t="s">
        <v>3520</v>
      </c>
      <c r="ODW132" s="28" t="s">
        <v>3521</v>
      </c>
      <c r="ODX132" s="31">
        <v>1995</v>
      </c>
      <c r="ODY132" s="35"/>
      <c r="ODZ132" s="31">
        <v>2019</v>
      </c>
      <c r="OEA132" s="26"/>
      <c r="OEB132" s="14" t="s">
        <v>3522</v>
      </c>
      <c r="OEC132" s="56" t="s">
        <v>3482</v>
      </c>
      <c r="OED132" s="28" t="s">
        <v>3520</v>
      </c>
      <c r="OEE132" s="28" t="s">
        <v>3521</v>
      </c>
      <c r="OEF132" s="31">
        <v>1995</v>
      </c>
      <c r="OEG132" s="35"/>
      <c r="OEH132" s="31">
        <v>2019</v>
      </c>
      <c r="OEI132" s="26"/>
      <c r="OEJ132" s="14" t="s">
        <v>3522</v>
      </c>
      <c r="OEK132" s="56" t="s">
        <v>3482</v>
      </c>
      <c r="OEL132" s="28" t="s">
        <v>3520</v>
      </c>
      <c r="OEM132" s="28" t="s">
        <v>3521</v>
      </c>
      <c r="OEN132" s="31">
        <v>1995</v>
      </c>
      <c r="OEO132" s="35"/>
      <c r="OEP132" s="31">
        <v>2019</v>
      </c>
      <c r="OEQ132" s="26"/>
      <c r="OER132" s="14" t="s">
        <v>3522</v>
      </c>
      <c r="OES132" s="56" t="s">
        <v>3482</v>
      </c>
      <c r="OET132" s="28" t="s">
        <v>3520</v>
      </c>
      <c r="OEU132" s="28" t="s">
        <v>3521</v>
      </c>
      <c r="OEV132" s="31">
        <v>1995</v>
      </c>
      <c r="OEW132" s="35"/>
      <c r="OEX132" s="31">
        <v>2019</v>
      </c>
      <c r="OEY132" s="26"/>
      <c r="OEZ132" s="14" t="s">
        <v>3522</v>
      </c>
      <c r="OFA132" s="56" t="s">
        <v>3482</v>
      </c>
      <c r="OFB132" s="28" t="s">
        <v>3520</v>
      </c>
      <c r="OFC132" s="28" t="s">
        <v>3521</v>
      </c>
      <c r="OFD132" s="31">
        <v>1995</v>
      </c>
      <c r="OFE132" s="35"/>
      <c r="OFF132" s="31">
        <v>2019</v>
      </c>
      <c r="OFG132" s="26"/>
      <c r="OFH132" s="14" t="s">
        <v>3522</v>
      </c>
      <c r="OFI132" s="56" t="s">
        <v>3482</v>
      </c>
      <c r="OFJ132" s="28" t="s">
        <v>3520</v>
      </c>
      <c r="OFK132" s="28" t="s">
        <v>3521</v>
      </c>
      <c r="OFL132" s="31">
        <v>1995</v>
      </c>
      <c r="OFM132" s="35"/>
      <c r="OFN132" s="31">
        <v>2019</v>
      </c>
      <c r="OFO132" s="26"/>
      <c r="OFP132" s="14" t="s">
        <v>3522</v>
      </c>
      <c r="OFQ132" s="56" t="s">
        <v>3482</v>
      </c>
      <c r="OFR132" s="28" t="s">
        <v>3520</v>
      </c>
      <c r="OFS132" s="28" t="s">
        <v>3521</v>
      </c>
      <c r="OFT132" s="31">
        <v>1995</v>
      </c>
      <c r="OFU132" s="35"/>
      <c r="OFV132" s="31">
        <v>2019</v>
      </c>
      <c r="OFW132" s="26"/>
      <c r="OFX132" s="14" t="s">
        <v>3522</v>
      </c>
      <c r="OFY132" s="56" t="s">
        <v>3482</v>
      </c>
      <c r="OFZ132" s="28" t="s">
        <v>3520</v>
      </c>
      <c r="OGA132" s="28" t="s">
        <v>3521</v>
      </c>
      <c r="OGB132" s="31">
        <v>1995</v>
      </c>
      <c r="OGC132" s="35"/>
      <c r="OGD132" s="31">
        <v>2019</v>
      </c>
      <c r="OGE132" s="26"/>
      <c r="OGF132" s="14" t="s">
        <v>3522</v>
      </c>
      <c r="OGG132" s="56" t="s">
        <v>3482</v>
      </c>
      <c r="OGH132" s="28" t="s">
        <v>3520</v>
      </c>
      <c r="OGI132" s="28" t="s">
        <v>3521</v>
      </c>
      <c r="OGJ132" s="31">
        <v>1995</v>
      </c>
      <c r="OGK132" s="35"/>
      <c r="OGL132" s="31">
        <v>2019</v>
      </c>
      <c r="OGM132" s="26"/>
      <c r="OGN132" s="14" t="s">
        <v>3522</v>
      </c>
      <c r="OGO132" s="56" t="s">
        <v>3482</v>
      </c>
      <c r="OGP132" s="28" t="s">
        <v>3520</v>
      </c>
      <c r="OGQ132" s="28" t="s">
        <v>3521</v>
      </c>
      <c r="OGR132" s="31">
        <v>1995</v>
      </c>
      <c r="OGS132" s="35"/>
      <c r="OGT132" s="31">
        <v>2019</v>
      </c>
      <c r="OGU132" s="26"/>
      <c r="OGV132" s="14" t="s">
        <v>3522</v>
      </c>
      <c r="OGW132" s="56" t="s">
        <v>3482</v>
      </c>
      <c r="OGX132" s="28" t="s">
        <v>3520</v>
      </c>
      <c r="OGY132" s="28" t="s">
        <v>3521</v>
      </c>
      <c r="OGZ132" s="31">
        <v>1995</v>
      </c>
      <c r="OHA132" s="35"/>
      <c r="OHB132" s="31">
        <v>2019</v>
      </c>
      <c r="OHC132" s="26"/>
      <c r="OHD132" s="14" t="s">
        <v>3522</v>
      </c>
      <c r="OHE132" s="56" t="s">
        <v>3482</v>
      </c>
      <c r="OHF132" s="28" t="s">
        <v>3520</v>
      </c>
      <c r="OHG132" s="28" t="s">
        <v>3521</v>
      </c>
      <c r="OHH132" s="31">
        <v>1995</v>
      </c>
      <c r="OHI132" s="35"/>
      <c r="OHJ132" s="31">
        <v>2019</v>
      </c>
      <c r="OHK132" s="26"/>
      <c r="OHL132" s="14" t="s">
        <v>3522</v>
      </c>
      <c r="OHM132" s="56" t="s">
        <v>3482</v>
      </c>
      <c r="OHN132" s="28" t="s">
        <v>3520</v>
      </c>
      <c r="OHO132" s="28" t="s">
        <v>3521</v>
      </c>
      <c r="OHP132" s="31">
        <v>1995</v>
      </c>
      <c r="OHQ132" s="35"/>
      <c r="OHR132" s="31">
        <v>2019</v>
      </c>
      <c r="OHS132" s="26"/>
      <c r="OHT132" s="14" t="s">
        <v>3522</v>
      </c>
      <c r="OHU132" s="56" t="s">
        <v>3482</v>
      </c>
      <c r="OHV132" s="28" t="s">
        <v>3520</v>
      </c>
      <c r="OHW132" s="28" t="s">
        <v>3521</v>
      </c>
      <c r="OHX132" s="31">
        <v>1995</v>
      </c>
      <c r="OHY132" s="35"/>
      <c r="OHZ132" s="31">
        <v>2019</v>
      </c>
      <c r="OIA132" s="26"/>
      <c r="OIB132" s="14" t="s">
        <v>3522</v>
      </c>
      <c r="OIC132" s="56" t="s">
        <v>3482</v>
      </c>
      <c r="OID132" s="28" t="s">
        <v>3520</v>
      </c>
      <c r="OIE132" s="28" t="s">
        <v>3521</v>
      </c>
      <c r="OIF132" s="31">
        <v>1995</v>
      </c>
      <c r="OIG132" s="35"/>
      <c r="OIH132" s="31">
        <v>2019</v>
      </c>
      <c r="OII132" s="26"/>
      <c r="OIJ132" s="14" t="s">
        <v>3522</v>
      </c>
      <c r="OIK132" s="56" t="s">
        <v>3482</v>
      </c>
      <c r="OIL132" s="28" t="s">
        <v>3520</v>
      </c>
      <c r="OIM132" s="28" t="s">
        <v>3521</v>
      </c>
      <c r="OIN132" s="31">
        <v>1995</v>
      </c>
      <c r="OIO132" s="35"/>
      <c r="OIP132" s="31">
        <v>2019</v>
      </c>
      <c r="OIQ132" s="26"/>
      <c r="OIR132" s="14" t="s">
        <v>3522</v>
      </c>
      <c r="OIS132" s="56" t="s">
        <v>3482</v>
      </c>
      <c r="OIT132" s="28" t="s">
        <v>3520</v>
      </c>
      <c r="OIU132" s="28" t="s">
        <v>3521</v>
      </c>
      <c r="OIV132" s="31">
        <v>1995</v>
      </c>
      <c r="OIW132" s="35"/>
      <c r="OIX132" s="31">
        <v>2019</v>
      </c>
      <c r="OIY132" s="26"/>
      <c r="OIZ132" s="14" t="s">
        <v>3522</v>
      </c>
      <c r="OJA132" s="56" t="s">
        <v>3482</v>
      </c>
      <c r="OJB132" s="28" t="s">
        <v>3520</v>
      </c>
      <c r="OJC132" s="28" t="s">
        <v>3521</v>
      </c>
      <c r="OJD132" s="31">
        <v>1995</v>
      </c>
      <c r="OJE132" s="35"/>
      <c r="OJF132" s="31">
        <v>2019</v>
      </c>
      <c r="OJG132" s="26"/>
      <c r="OJH132" s="14" t="s">
        <v>3522</v>
      </c>
      <c r="OJI132" s="56" t="s">
        <v>3482</v>
      </c>
      <c r="OJJ132" s="28" t="s">
        <v>3520</v>
      </c>
      <c r="OJK132" s="28" t="s">
        <v>3521</v>
      </c>
      <c r="OJL132" s="31">
        <v>1995</v>
      </c>
      <c r="OJM132" s="35"/>
      <c r="OJN132" s="31">
        <v>2019</v>
      </c>
      <c r="OJO132" s="26"/>
      <c r="OJP132" s="14" t="s">
        <v>3522</v>
      </c>
      <c r="OJQ132" s="56" t="s">
        <v>3482</v>
      </c>
      <c r="OJR132" s="28" t="s">
        <v>3520</v>
      </c>
      <c r="OJS132" s="28" t="s">
        <v>3521</v>
      </c>
      <c r="OJT132" s="31">
        <v>1995</v>
      </c>
      <c r="OJU132" s="35"/>
      <c r="OJV132" s="31">
        <v>2019</v>
      </c>
      <c r="OJW132" s="26"/>
      <c r="OJX132" s="14" t="s">
        <v>3522</v>
      </c>
      <c r="OJY132" s="56" t="s">
        <v>3482</v>
      </c>
      <c r="OJZ132" s="28" t="s">
        <v>3520</v>
      </c>
      <c r="OKA132" s="28" t="s">
        <v>3521</v>
      </c>
      <c r="OKB132" s="31">
        <v>1995</v>
      </c>
      <c r="OKC132" s="35"/>
      <c r="OKD132" s="31">
        <v>2019</v>
      </c>
      <c r="OKE132" s="26"/>
      <c r="OKF132" s="14" t="s">
        <v>3522</v>
      </c>
      <c r="OKG132" s="56" t="s">
        <v>3482</v>
      </c>
      <c r="OKH132" s="28" t="s">
        <v>3520</v>
      </c>
      <c r="OKI132" s="28" t="s">
        <v>3521</v>
      </c>
      <c r="OKJ132" s="31">
        <v>1995</v>
      </c>
      <c r="OKK132" s="35"/>
      <c r="OKL132" s="31">
        <v>2019</v>
      </c>
      <c r="OKM132" s="26"/>
      <c r="OKN132" s="14" t="s">
        <v>3522</v>
      </c>
      <c r="OKO132" s="56" t="s">
        <v>3482</v>
      </c>
      <c r="OKP132" s="28" t="s">
        <v>3520</v>
      </c>
      <c r="OKQ132" s="28" t="s">
        <v>3521</v>
      </c>
      <c r="OKR132" s="31">
        <v>1995</v>
      </c>
      <c r="OKS132" s="35"/>
      <c r="OKT132" s="31">
        <v>2019</v>
      </c>
      <c r="OKU132" s="26"/>
      <c r="OKV132" s="14" t="s">
        <v>3522</v>
      </c>
      <c r="OKW132" s="56" t="s">
        <v>3482</v>
      </c>
      <c r="OKX132" s="28" t="s">
        <v>3520</v>
      </c>
      <c r="OKY132" s="28" t="s">
        <v>3521</v>
      </c>
      <c r="OKZ132" s="31">
        <v>1995</v>
      </c>
      <c r="OLA132" s="35"/>
      <c r="OLB132" s="31">
        <v>2019</v>
      </c>
      <c r="OLC132" s="26"/>
      <c r="OLD132" s="14" t="s">
        <v>3522</v>
      </c>
      <c r="OLE132" s="56" t="s">
        <v>3482</v>
      </c>
      <c r="OLF132" s="28" t="s">
        <v>3520</v>
      </c>
      <c r="OLG132" s="28" t="s">
        <v>3521</v>
      </c>
      <c r="OLH132" s="31">
        <v>1995</v>
      </c>
      <c r="OLI132" s="35"/>
      <c r="OLJ132" s="31">
        <v>2019</v>
      </c>
      <c r="OLK132" s="26"/>
      <c r="OLL132" s="14" t="s">
        <v>3522</v>
      </c>
      <c r="OLM132" s="56" t="s">
        <v>3482</v>
      </c>
      <c r="OLN132" s="28" t="s">
        <v>3520</v>
      </c>
      <c r="OLO132" s="28" t="s">
        <v>3521</v>
      </c>
      <c r="OLP132" s="31">
        <v>1995</v>
      </c>
      <c r="OLQ132" s="35"/>
      <c r="OLR132" s="31">
        <v>2019</v>
      </c>
      <c r="OLS132" s="26"/>
      <c r="OLT132" s="14" t="s">
        <v>3522</v>
      </c>
      <c r="OLU132" s="56" t="s">
        <v>3482</v>
      </c>
      <c r="OLV132" s="28" t="s">
        <v>3520</v>
      </c>
      <c r="OLW132" s="28" t="s">
        <v>3521</v>
      </c>
      <c r="OLX132" s="31">
        <v>1995</v>
      </c>
      <c r="OLY132" s="35"/>
      <c r="OLZ132" s="31">
        <v>2019</v>
      </c>
      <c r="OMA132" s="26"/>
      <c r="OMB132" s="14" t="s">
        <v>3522</v>
      </c>
      <c r="OMC132" s="56" t="s">
        <v>3482</v>
      </c>
      <c r="OMD132" s="28" t="s">
        <v>3520</v>
      </c>
      <c r="OME132" s="28" t="s">
        <v>3521</v>
      </c>
      <c r="OMF132" s="31">
        <v>1995</v>
      </c>
      <c r="OMG132" s="35"/>
      <c r="OMH132" s="31">
        <v>2019</v>
      </c>
      <c r="OMI132" s="26"/>
      <c r="OMJ132" s="14" t="s">
        <v>3522</v>
      </c>
      <c r="OMK132" s="56" t="s">
        <v>3482</v>
      </c>
      <c r="OML132" s="28" t="s">
        <v>3520</v>
      </c>
      <c r="OMM132" s="28" t="s">
        <v>3521</v>
      </c>
      <c r="OMN132" s="31">
        <v>1995</v>
      </c>
      <c r="OMO132" s="35"/>
      <c r="OMP132" s="31">
        <v>2019</v>
      </c>
      <c r="OMQ132" s="26"/>
      <c r="OMR132" s="14" t="s">
        <v>3522</v>
      </c>
      <c r="OMS132" s="56" t="s">
        <v>3482</v>
      </c>
      <c r="OMT132" s="28" t="s">
        <v>3520</v>
      </c>
      <c r="OMU132" s="28" t="s">
        <v>3521</v>
      </c>
      <c r="OMV132" s="31">
        <v>1995</v>
      </c>
      <c r="OMW132" s="35"/>
      <c r="OMX132" s="31">
        <v>2019</v>
      </c>
      <c r="OMY132" s="26"/>
      <c r="OMZ132" s="14" t="s">
        <v>3522</v>
      </c>
      <c r="ONA132" s="56" t="s">
        <v>3482</v>
      </c>
      <c r="ONB132" s="28" t="s">
        <v>3520</v>
      </c>
      <c r="ONC132" s="28" t="s">
        <v>3521</v>
      </c>
      <c r="OND132" s="31">
        <v>1995</v>
      </c>
      <c r="ONE132" s="35"/>
      <c r="ONF132" s="31">
        <v>2019</v>
      </c>
      <c r="ONG132" s="26"/>
      <c r="ONH132" s="14" t="s">
        <v>3522</v>
      </c>
      <c r="ONI132" s="56" t="s">
        <v>3482</v>
      </c>
      <c r="ONJ132" s="28" t="s">
        <v>3520</v>
      </c>
      <c r="ONK132" s="28" t="s">
        <v>3521</v>
      </c>
      <c r="ONL132" s="31">
        <v>1995</v>
      </c>
      <c r="ONM132" s="35"/>
      <c r="ONN132" s="31">
        <v>2019</v>
      </c>
      <c r="ONO132" s="26"/>
      <c r="ONP132" s="14" t="s">
        <v>3522</v>
      </c>
      <c r="ONQ132" s="56" t="s">
        <v>3482</v>
      </c>
      <c r="ONR132" s="28" t="s">
        <v>3520</v>
      </c>
      <c r="ONS132" s="28" t="s">
        <v>3521</v>
      </c>
      <c r="ONT132" s="31">
        <v>1995</v>
      </c>
      <c r="ONU132" s="35"/>
      <c r="ONV132" s="31">
        <v>2019</v>
      </c>
      <c r="ONW132" s="26"/>
      <c r="ONX132" s="14" t="s">
        <v>3522</v>
      </c>
      <c r="ONY132" s="56" t="s">
        <v>3482</v>
      </c>
      <c r="ONZ132" s="28" t="s">
        <v>3520</v>
      </c>
      <c r="OOA132" s="28" t="s">
        <v>3521</v>
      </c>
      <c r="OOB132" s="31">
        <v>1995</v>
      </c>
      <c r="OOC132" s="35"/>
      <c r="OOD132" s="31">
        <v>2019</v>
      </c>
      <c r="OOE132" s="26"/>
      <c r="OOF132" s="14" t="s">
        <v>3522</v>
      </c>
      <c r="OOG132" s="56" t="s">
        <v>3482</v>
      </c>
      <c r="OOH132" s="28" t="s">
        <v>3520</v>
      </c>
      <c r="OOI132" s="28" t="s">
        <v>3521</v>
      </c>
      <c r="OOJ132" s="31">
        <v>1995</v>
      </c>
      <c r="OOK132" s="35"/>
      <c r="OOL132" s="31">
        <v>2019</v>
      </c>
      <c r="OOM132" s="26"/>
      <c r="OON132" s="14" t="s">
        <v>3522</v>
      </c>
      <c r="OOO132" s="56" t="s">
        <v>3482</v>
      </c>
      <c r="OOP132" s="28" t="s">
        <v>3520</v>
      </c>
      <c r="OOQ132" s="28" t="s">
        <v>3521</v>
      </c>
      <c r="OOR132" s="31">
        <v>1995</v>
      </c>
      <c r="OOS132" s="35"/>
      <c r="OOT132" s="31">
        <v>2019</v>
      </c>
      <c r="OOU132" s="26"/>
      <c r="OOV132" s="14" t="s">
        <v>3522</v>
      </c>
      <c r="OOW132" s="56" t="s">
        <v>3482</v>
      </c>
      <c r="OOX132" s="28" t="s">
        <v>3520</v>
      </c>
      <c r="OOY132" s="28" t="s">
        <v>3521</v>
      </c>
      <c r="OOZ132" s="31">
        <v>1995</v>
      </c>
      <c r="OPA132" s="35"/>
      <c r="OPB132" s="31">
        <v>2019</v>
      </c>
      <c r="OPC132" s="26"/>
      <c r="OPD132" s="14" t="s">
        <v>3522</v>
      </c>
      <c r="OPE132" s="56" t="s">
        <v>3482</v>
      </c>
      <c r="OPF132" s="28" t="s">
        <v>3520</v>
      </c>
      <c r="OPG132" s="28" t="s">
        <v>3521</v>
      </c>
      <c r="OPH132" s="31">
        <v>1995</v>
      </c>
      <c r="OPI132" s="35"/>
      <c r="OPJ132" s="31">
        <v>2019</v>
      </c>
      <c r="OPK132" s="26"/>
      <c r="OPL132" s="14" t="s">
        <v>3522</v>
      </c>
      <c r="OPM132" s="56" t="s">
        <v>3482</v>
      </c>
      <c r="OPN132" s="28" t="s">
        <v>3520</v>
      </c>
      <c r="OPO132" s="28" t="s">
        <v>3521</v>
      </c>
      <c r="OPP132" s="31">
        <v>1995</v>
      </c>
      <c r="OPQ132" s="35"/>
      <c r="OPR132" s="31">
        <v>2019</v>
      </c>
      <c r="OPS132" s="26"/>
      <c r="OPT132" s="14" t="s">
        <v>3522</v>
      </c>
      <c r="OPU132" s="56" t="s">
        <v>3482</v>
      </c>
      <c r="OPV132" s="28" t="s">
        <v>3520</v>
      </c>
      <c r="OPW132" s="28" t="s">
        <v>3521</v>
      </c>
      <c r="OPX132" s="31">
        <v>1995</v>
      </c>
      <c r="OPY132" s="35"/>
      <c r="OPZ132" s="31">
        <v>2019</v>
      </c>
      <c r="OQA132" s="26"/>
      <c r="OQB132" s="14" t="s">
        <v>3522</v>
      </c>
      <c r="OQC132" s="56" t="s">
        <v>3482</v>
      </c>
      <c r="OQD132" s="28" t="s">
        <v>3520</v>
      </c>
      <c r="OQE132" s="28" t="s">
        <v>3521</v>
      </c>
      <c r="OQF132" s="31">
        <v>1995</v>
      </c>
      <c r="OQG132" s="35"/>
      <c r="OQH132" s="31">
        <v>2019</v>
      </c>
      <c r="OQI132" s="26"/>
      <c r="OQJ132" s="14" t="s">
        <v>3522</v>
      </c>
      <c r="OQK132" s="56" t="s">
        <v>3482</v>
      </c>
      <c r="OQL132" s="28" t="s">
        <v>3520</v>
      </c>
      <c r="OQM132" s="28" t="s">
        <v>3521</v>
      </c>
      <c r="OQN132" s="31">
        <v>1995</v>
      </c>
      <c r="OQO132" s="35"/>
      <c r="OQP132" s="31">
        <v>2019</v>
      </c>
      <c r="OQQ132" s="26"/>
      <c r="OQR132" s="14" t="s">
        <v>3522</v>
      </c>
      <c r="OQS132" s="56" t="s">
        <v>3482</v>
      </c>
      <c r="OQT132" s="28" t="s">
        <v>3520</v>
      </c>
      <c r="OQU132" s="28" t="s">
        <v>3521</v>
      </c>
      <c r="OQV132" s="31">
        <v>1995</v>
      </c>
      <c r="OQW132" s="35"/>
      <c r="OQX132" s="31">
        <v>2019</v>
      </c>
      <c r="OQY132" s="26"/>
      <c r="OQZ132" s="14" t="s">
        <v>3522</v>
      </c>
      <c r="ORA132" s="56" t="s">
        <v>3482</v>
      </c>
      <c r="ORB132" s="28" t="s">
        <v>3520</v>
      </c>
      <c r="ORC132" s="28" t="s">
        <v>3521</v>
      </c>
      <c r="ORD132" s="31">
        <v>1995</v>
      </c>
      <c r="ORE132" s="35"/>
      <c r="ORF132" s="31">
        <v>2019</v>
      </c>
      <c r="ORG132" s="26"/>
      <c r="ORH132" s="14" t="s">
        <v>3522</v>
      </c>
      <c r="ORI132" s="56" t="s">
        <v>3482</v>
      </c>
      <c r="ORJ132" s="28" t="s">
        <v>3520</v>
      </c>
      <c r="ORK132" s="28" t="s">
        <v>3521</v>
      </c>
      <c r="ORL132" s="31">
        <v>1995</v>
      </c>
      <c r="ORM132" s="35"/>
      <c r="ORN132" s="31">
        <v>2019</v>
      </c>
      <c r="ORO132" s="26"/>
      <c r="ORP132" s="14" t="s">
        <v>3522</v>
      </c>
      <c r="ORQ132" s="56" t="s">
        <v>3482</v>
      </c>
      <c r="ORR132" s="28" t="s">
        <v>3520</v>
      </c>
      <c r="ORS132" s="28" t="s">
        <v>3521</v>
      </c>
      <c r="ORT132" s="31">
        <v>1995</v>
      </c>
      <c r="ORU132" s="35"/>
      <c r="ORV132" s="31">
        <v>2019</v>
      </c>
      <c r="ORW132" s="26"/>
      <c r="ORX132" s="14" t="s">
        <v>3522</v>
      </c>
      <c r="ORY132" s="56" t="s">
        <v>3482</v>
      </c>
      <c r="ORZ132" s="28" t="s">
        <v>3520</v>
      </c>
      <c r="OSA132" s="28" t="s">
        <v>3521</v>
      </c>
      <c r="OSB132" s="31">
        <v>1995</v>
      </c>
      <c r="OSC132" s="35"/>
      <c r="OSD132" s="31">
        <v>2019</v>
      </c>
      <c r="OSE132" s="26"/>
      <c r="OSF132" s="14" t="s">
        <v>3522</v>
      </c>
      <c r="OSG132" s="56" t="s">
        <v>3482</v>
      </c>
      <c r="OSH132" s="28" t="s">
        <v>3520</v>
      </c>
      <c r="OSI132" s="28" t="s">
        <v>3521</v>
      </c>
      <c r="OSJ132" s="31">
        <v>1995</v>
      </c>
      <c r="OSK132" s="35"/>
      <c r="OSL132" s="31">
        <v>2019</v>
      </c>
      <c r="OSM132" s="26"/>
      <c r="OSN132" s="14" t="s">
        <v>3522</v>
      </c>
      <c r="OSO132" s="56" t="s">
        <v>3482</v>
      </c>
      <c r="OSP132" s="28" t="s">
        <v>3520</v>
      </c>
      <c r="OSQ132" s="28" t="s">
        <v>3521</v>
      </c>
      <c r="OSR132" s="31">
        <v>1995</v>
      </c>
      <c r="OSS132" s="35"/>
      <c r="OST132" s="31">
        <v>2019</v>
      </c>
      <c r="OSU132" s="26"/>
      <c r="OSV132" s="14" t="s">
        <v>3522</v>
      </c>
      <c r="OSW132" s="56" t="s">
        <v>3482</v>
      </c>
      <c r="OSX132" s="28" t="s">
        <v>3520</v>
      </c>
      <c r="OSY132" s="28" t="s">
        <v>3521</v>
      </c>
      <c r="OSZ132" s="31">
        <v>1995</v>
      </c>
      <c r="OTA132" s="35"/>
      <c r="OTB132" s="31">
        <v>2019</v>
      </c>
      <c r="OTC132" s="26"/>
      <c r="OTD132" s="14" t="s">
        <v>3522</v>
      </c>
      <c r="OTE132" s="56" t="s">
        <v>3482</v>
      </c>
      <c r="OTF132" s="28" t="s">
        <v>3520</v>
      </c>
      <c r="OTG132" s="28" t="s">
        <v>3521</v>
      </c>
      <c r="OTH132" s="31">
        <v>1995</v>
      </c>
      <c r="OTI132" s="35"/>
      <c r="OTJ132" s="31">
        <v>2019</v>
      </c>
      <c r="OTK132" s="26"/>
      <c r="OTL132" s="14" t="s">
        <v>3522</v>
      </c>
      <c r="OTM132" s="56" t="s">
        <v>3482</v>
      </c>
      <c r="OTN132" s="28" t="s">
        <v>3520</v>
      </c>
      <c r="OTO132" s="28" t="s">
        <v>3521</v>
      </c>
      <c r="OTP132" s="31">
        <v>1995</v>
      </c>
      <c r="OTQ132" s="35"/>
      <c r="OTR132" s="31">
        <v>2019</v>
      </c>
      <c r="OTS132" s="26"/>
      <c r="OTT132" s="14" t="s">
        <v>3522</v>
      </c>
      <c r="OTU132" s="56" t="s">
        <v>3482</v>
      </c>
      <c r="OTV132" s="28" t="s">
        <v>3520</v>
      </c>
      <c r="OTW132" s="28" t="s">
        <v>3521</v>
      </c>
      <c r="OTX132" s="31">
        <v>1995</v>
      </c>
      <c r="OTY132" s="35"/>
      <c r="OTZ132" s="31">
        <v>2019</v>
      </c>
      <c r="OUA132" s="26"/>
      <c r="OUB132" s="14" t="s">
        <v>3522</v>
      </c>
      <c r="OUC132" s="56" t="s">
        <v>3482</v>
      </c>
      <c r="OUD132" s="28" t="s">
        <v>3520</v>
      </c>
      <c r="OUE132" s="28" t="s">
        <v>3521</v>
      </c>
      <c r="OUF132" s="31">
        <v>1995</v>
      </c>
      <c r="OUG132" s="35"/>
      <c r="OUH132" s="31">
        <v>2019</v>
      </c>
      <c r="OUI132" s="26"/>
      <c r="OUJ132" s="14" t="s">
        <v>3522</v>
      </c>
      <c r="OUK132" s="56" t="s">
        <v>3482</v>
      </c>
      <c r="OUL132" s="28" t="s">
        <v>3520</v>
      </c>
      <c r="OUM132" s="28" t="s">
        <v>3521</v>
      </c>
      <c r="OUN132" s="31">
        <v>1995</v>
      </c>
      <c r="OUO132" s="35"/>
      <c r="OUP132" s="31">
        <v>2019</v>
      </c>
      <c r="OUQ132" s="26"/>
      <c r="OUR132" s="14" t="s">
        <v>3522</v>
      </c>
      <c r="OUS132" s="56" t="s">
        <v>3482</v>
      </c>
      <c r="OUT132" s="28" t="s">
        <v>3520</v>
      </c>
      <c r="OUU132" s="28" t="s">
        <v>3521</v>
      </c>
      <c r="OUV132" s="31">
        <v>1995</v>
      </c>
      <c r="OUW132" s="35"/>
      <c r="OUX132" s="31">
        <v>2019</v>
      </c>
      <c r="OUY132" s="26"/>
      <c r="OUZ132" s="14" t="s">
        <v>3522</v>
      </c>
      <c r="OVA132" s="56" t="s">
        <v>3482</v>
      </c>
      <c r="OVB132" s="28" t="s">
        <v>3520</v>
      </c>
      <c r="OVC132" s="28" t="s">
        <v>3521</v>
      </c>
      <c r="OVD132" s="31">
        <v>1995</v>
      </c>
      <c r="OVE132" s="35"/>
      <c r="OVF132" s="31">
        <v>2019</v>
      </c>
      <c r="OVG132" s="26"/>
      <c r="OVH132" s="14" t="s">
        <v>3522</v>
      </c>
      <c r="OVI132" s="56" t="s">
        <v>3482</v>
      </c>
      <c r="OVJ132" s="28" t="s">
        <v>3520</v>
      </c>
      <c r="OVK132" s="28" t="s">
        <v>3521</v>
      </c>
      <c r="OVL132" s="31">
        <v>1995</v>
      </c>
      <c r="OVM132" s="35"/>
      <c r="OVN132" s="31">
        <v>2019</v>
      </c>
      <c r="OVO132" s="26"/>
      <c r="OVP132" s="14" t="s">
        <v>3522</v>
      </c>
      <c r="OVQ132" s="56" t="s">
        <v>3482</v>
      </c>
      <c r="OVR132" s="28" t="s">
        <v>3520</v>
      </c>
      <c r="OVS132" s="28" t="s">
        <v>3521</v>
      </c>
      <c r="OVT132" s="31">
        <v>1995</v>
      </c>
      <c r="OVU132" s="35"/>
      <c r="OVV132" s="31">
        <v>2019</v>
      </c>
      <c r="OVW132" s="26"/>
      <c r="OVX132" s="14" t="s">
        <v>3522</v>
      </c>
      <c r="OVY132" s="56" t="s">
        <v>3482</v>
      </c>
      <c r="OVZ132" s="28" t="s">
        <v>3520</v>
      </c>
      <c r="OWA132" s="28" t="s">
        <v>3521</v>
      </c>
      <c r="OWB132" s="31">
        <v>1995</v>
      </c>
      <c r="OWC132" s="35"/>
      <c r="OWD132" s="31">
        <v>2019</v>
      </c>
      <c r="OWE132" s="26"/>
      <c r="OWF132" s="14" t="s">
        <v>3522</v>
      </c>
      <c r="OWG132" s="56" t="s">
        <v>3482</v>
      </c>
      <c r="OWH132" s="28" t="s">
        <v>3520</v>
      </c>
      <c r="OWI132" s="28" t="s">
        <v>3521</v>
      </c>
      <c r="OWJ132" s="31">
        <v>1995</v>
      </c>
      <c r="OWK132" s="35"/>
      <c r="OWL132" s="31">
        <v>2019</v>
      </c>
      <c r="OWM132" s="26"/>
      <c r="OWN132" s="14" t="s">
        <v>3522</v>
      </c>
      <c r="OWO132" s="56" t="s">
        <v>3482</v>
      </c>
      <c r="OWP132" s="28" t="s">
        <v>3520</v>
      </c>
      <c r="OWQ132" s="28" t="s">
        <v>3521</v>
      </c>
      <c r="OWR132" s="31">
        <v>1995</v>
      </c>
      <c r="OWS132" s="35"/>
      <c r="OWT132" s="31">
        <v>2019</v>
      </c>
      <c r="OWU132" s="26"/>
      <c r="OWV132" s="14" t="s">
        <v>3522</v>
      </c>
      <c r="OWW132" s="56" t="s">
        <v>3482</v>
      </c>
      <c r="OWX132" s="28" t="s">
        <v>3520</v>
      </c>
      <c r="OWY132" s="28" t="s">
        <v>3521</v>
      </c>
      <c r="OWZ132" s="31">
        <v>1995</v>
      </c>
      <c r="OXA132" s="35"/>
      <c r="OXB132" s="31">
        <v>2019</v>
      </c>
      <c r="OXC132" s="26"/>
      <c r="OXD132" s="14" t="s">
        <v>3522</v>
      </c>
      <c r="OXE132" s="56" t="s">
        <v>3482</v>
      </c>
      <c r="OXF132" s="28" t="s">
        <v>3520</v>
      </c>
      <c r="OXG132" s="28" t="s">
        <v>3521</v>
      </c>
      <c r="OXH132" s="31">
        <v>1995</v>
      </c>
      <c r="OXI132" s="35"/>
      <c r="OXJ132" s="31">
        <v>2019</v>
      </c>
      <c r="OXK132" s="26"/>
      <c r="OXL132" s="14" t="s">
        <v>3522</v>
      </c>
      <c r="OXM132" s="56" t="s">
        <v>3482</v>
      </c>
      <c r="OXN132" s="28" t="s">
        <v>3520</v>
      </c>
      <c r="OXO132" s="28" t="s">
        <v>3521</v>
      </c>
      <c r="OXP132" s="31">
        <v>1995</v>
      </c>
      <c r="OXQ132" s="35"/>
      <c r="OXR132" s="31">
        <v>2019</v>
      </c>
      <c r="OXS132" s="26"/>
      <c r="OXT132" s="14" t="s">
        <v>3522</v>
      </c>
      <c r="OXU132" s="56" t="s">
        <v>3482</v>
      </c>
      <c r="OXV132" s="28" t="s">
        <v>3520</v>
      </c>
      <c r="OXW132" s="28" t="s">
        <v>3521</v>
      </c>
      <c r="OXX132" s="31">
        <v>1995</v>
      </c>
      <c r="OXY132" s="35"/>
      <c r="OXZ132" s="31">
        <v>2019</v>
      </c>
      <c r="OYA132" s="26"/>
      <c r="OYB132" s="14" t="s">
        <v>3522</v>
      </c>
      <c r="OYC132" s="56" t="s">
        <v>3482</v>
      </c>
      <c r="OYD132" s="28" t="s">
        <v>3520</v>
      </c>
      <c r="OYE132" s="28" t="s">
        <v>3521</v>
      </c>
      <c r="OYF132" s="31">
        <v>1995</v>
      </c>
      <c r="OYG132" s="35"/>
      <c r="OYH132" s="31">
        <v>2019</v>
      </c>
      <c r="OYI132" s="26"/>
      <c r="OYJ132" s="14" t="s">
        <v>3522</v>
      </c>
      <c r="OYK132" s="56" t="s">
        <v>3482</v>
      </c>
      <c r="OYL132" s="28" t="s">
        <v>3520</v>
      </c>
      <c r="OYM132" s="28" t="s">
        <v>3521</v>
      </c>
      <c r="OYN132" s="31">
        <v>1995</v>
      </c>
      <c r="OYO132" s="35"/>
      <c r="OYP132" s="31">
        <v>2019</v>
      </c>
      <c r="OYQ132" s="26"/>
      <c r="OYR132" s="14" t="s">
        <v>3522</v>
      </c>
      <c r="OYS132" s="56" t="s">
        <v>3482</v>
      </c>
      <c r="OYT132" s="28" t="s">
        <v>3520</v>
      </c>
      <c r="OYU132" s="28" t="s">
        <v>3521</v>
      </c>
      <c r="OYV132" s="31">
        <v>1995</v>
      </c>
      <c r="OYW132" s="35"/>
      <c r="OYX132" s="31">
        <v>2019</v>
      </c>
      <c r="OYY132" s="26"/>
      <c r="OYZ132" s="14" t="s">
        <v>3522</v>
      </c>
      <c r="OZA132" s="56" t="s">
        <v>3482</v>
      </c>
      <c r="OZB132" s="28" t="s">
        <v>3520</v>
      </c>
      <c r="OZC132" s="28" t="s">
        <v>3521</v>
      </c>
      <c r="OZD132" s="31">
        <v>1995</v>
      </c>
      <c r="OZE132" s="35"/>
      <c r="OZF132" s="31">
        <v>2019</v>
      </c>
      <c r="OZG132" s="26"/>
      <c r="OZH132" s="14" t="s">
        <v>3522</v>
      </c>
      <c r="OZI132" s="56" t="s">
        <v>3482</v>
      </c>
      <c r="OZJ132" s="28" t="s">
        <v>3520</v>
      </c>
      <c r="OZK132" s="28" t="s">
        <v>3521</v>
      </c>
      <c r="OZL132" s="31">
        <v>1995</v>
      </c>
      <c r="OZM132" s="35"/>
      <c r="OZN132" s="31">
        <v>2019</v>
      </c>
      <c r="OZO132" s="26"/>
      <c r="OZP132" s="14" t="s">
        <v>3522</v>
      </c>
      <c r="OZQ132" s="56" t="s">
        <v>3482</v>
      </c>
      <c r="OZR132" s="28" t="s">
        <v>3520</v>
      </c>
      <c r="OZS132" s="28" t="s">
        <v>3521</v>
      </c>
      <c r="OZT132" s="31">
        <v>1995</v>
      </c>
      <c r="OZU132" s="35"/>
      <c r="OZV132" s="31">
        <v>2019</v>
      </c>
      <c r="OZW132" s="26"/>
      <c r="OZX132" s="14" t="s">
        <v>3522</v>
      </c>
      <c r="OZY132" s="56" t="s">
        <v>3482</v>
      </c>
      <c r="OZZ132" s="28" t="s">
        <v>3520</v>
      </c>
      <c r="PAA132" s="28" t="s">
        <v>3521</v>
      </c>
      <c r="PAB132" s="31">
        <v>1995</v>
      </c>
      <c r="PAC132" s="35"/>
      <c r="PAD132" s="31">
        <v>2019</v>
      </c>
      <c r="PAE132" s="26"/>
      <c r="PAF132" s="14" t="s">
        <v>3522</v>
      </c>
      <c r="PAG132" s="56" t="s">
        <v>3482</v>
      </c>
      <c r="PAH132" s="28" t="s">
        <v>3520</v>
      </c>
      <c r="PAI132" s="28" t="s">
        <v>3521</v>
      </c>
      <c r="PAJ132" s="31">
        <v>1995</v>
      </c>
      <c r="PAK132" s="35"/>
      <c r="PAL132" s="31">
        <v>2019</v>
      </c>
      <c r="PAM132" s="26"/>
      <c r="PAN132" s="14" t="s">
        <v>3522</v>
      </c>
      <c r="PAO132" s="56" t="s">
        <v>3482</v>
      </c>
      <c r="PAP132" s="28" t="s">
        <v>3520</v>
      </c>
      <c r="PAQ132" s="28" t="s">
        <v>3521</v>
      </c>
      <c r="PAR132" s="31">
        <v>1995</v>
      </c>
      <c r="PAS132" s="35"/>
      <c r="PAT132" s="31">
        <v>2019</v>
      </c>
      <c r="PAU132" s="26"/>
      <c r="PAV132" s="14" t="s">
        <v>3522</v>
      </c>
      <c r="PAW132" s="56" t="s">
        <v>3482</v>
      </c>
      <c r="PAX132" s="28" t="s">
        <v>3520</v>
      </c>
      <c r="PAY132" s="28" t="s">
        <v>3521</v>
      </c>
      <c r="PAZ132" s="31">
        <v>1995</v>
      </c>
      <c r="PBA132" s="35"/>
      <c r="PBB132" s="31">
        <v>2019</v>
      </c>
      <c r="PBC132" s="26"/>
      <c r="PBD132" s="14" t="s">
        <v>3522</v>
      </c>
      <c r="PBE132" s="56" t="s">
        <v>3482</v>
      </c>
      <c r="PBF132" s="28" t="s">
        <v>3520</v>
      </c>
      <c r="PBG132" s="28" t="s">
        <v>3521</v>
      </c>
      <c r="PBH132" s="31">
        <v>1995</v>
      </c>
      <c r="PBI132" s="35"/>
      <c r="PBJ132" s="31">
        <v>2019</v>
      </c>
      <c r="PBK132" s="26"/>
      <c r="PBL132" s="14" t="s">
        <v>3522</v>
      </c>
      <c r="PBM132" s="56" t="s">
        <v>3482</v>
      </c>
      <c r="PBN132" s="28" t="s">
        <v>3520</v>
      </c>
      <c r="PBO132" s="28" t="s">
        <v>3521</v>
      </c>
      <c r="PBP132" s="31">
        <v>1995</v>
      </c>
      <c r="PBQ132" s="35"/>
      <c r="PBR132" s="31">
        <v>2019</v>
      </c>
      <c r="PBS132" s="26"/>
      <c r="PBT132" s="14" t="s">
        <v>3522</v>
      </c>
      <c r="PBU132" s="56" t="s">
        <v>3482</v>
      </c>
      <c r="PBV132" s="28" t="s">
        <v>3520</v>
      </c>
      <c r="PBW132" s="28" t="s">
        <v>3521</v>
      </c>
      <c r="PBX132" s="31">
        <v>1995</v>
      </c>
      <c r="PBY132" s="35"/>
      <c r="PBZ132" s="31">
        <v>2019</v>
      </c>
      <c r="PCA132" s="26"/>
      <c r="PCB132" s="14" t="s">
        <v>3522</v>
      </c>
      <c r="PCC132" s="56" t="s">
        <v>3482</v>
      </c>
      <c r="PCD132" s="28" t="s">
        <v>3520</v>
      </c>
      <c r="PCE132" s="28" t="s">
        <v>3521</v>
      </c>
      <c r="PCF132" s="31">
        <v>1995</v>
      </c>
      <c r="PCG132" s="35"/>
      <c r="PCH132" s="31">
        <v>2019</v>
      </c>
      <c r="PCI132" s="26"/>
      <c r="PCJ132" s="14" t="s">
        <v>3522</v>
      </c>
      <c r="PCK132" s="56" t="s">
        <v>3482</v>
      </c>
      <c r="PCL132" s="28" t="s">
        <v>3520</v>
      </c>
      <c r="PCM132" s="28" t="s">
        <v>3521</v>
      </c>
      <c r="PCN132" s="31">
        <v>1995</v>
      </c>
      <c r="PCO132" s="35"/>
      <c r="PCP132" s="31">
        <v>2019</v>
      </c>
      <c r="PCQ132" s="26"/>
      <c r="PCR132" s="14" t="s">
        <v>3522</v>
      </c>
      <c r="PCS132" s="56" t="s">
        <v>3482</v>
      </c>
      <c r="PCT132" s="28" t="s">
        <v>3520</v>
      </c>
      <c r="PCU132" s="28" t="s">
        <v>3521</v>
      </c>
      <c r="PCV132" s="31">
        <v>1995</v>
      </c>
      <c r="PCW132" s="35"/>
      <c r="PCX132" s="31">
        <v>2019</v>
      </c>
      <c r="PCY132" s="26"/>
      <c r="PCZ132" s="14" t="s">
        <v>3522</v>
      </c>
      <c r="PDA132" s="56" t="s">
        <v>3482</v>
      </c>
      <c r="PDB132" s="28" t="s">
        <v>3520</v>
      </c>
      <c r="PDC132" s="28" t="s">
        <v>3521</v>
      </c>
      <c r="PDD132" s="31">
        <v>1995</v>
      </c>
      <c r="PDE132" s="35"/>
      <c r="PDF132" s="31">
        <v>2019</v>
      </c>
      <c r="PDG132" s="26"/>
      <c r="PDH132" s="14" t="s">
        <v>3522</v>
      </c>
      <c r="PDI132" s="56" t="s">
        <v>3482</v>
      </c>
      <c r="PDJ132" s="28" t="s">
        <v>3520</v>
      </c>
      <c r="PDK132" s="28" t="s">
        <v>3521</v>
      </c>
      <c r="PDL132" s="31">
        <v>1995</v>
      </c>
      <c r="PDM132" s="35"/>
      <c r="PDN132" s="31">
        <v>2019</v>
      </c>
      <c r="PDO132" s="26"/>
      <c r="PDP132" s="14" t="s">
        <v>3522</v>
      </c>
      <c r="PDQ132" s="56" t="s">
        <v>3482</v>
      </c>
      <c r="PDR132" s="28" t="s">
        <v>3520</v>
      </c>
      <c r="PDS132" s="28" t="s">
        <v>3521</v>
      </c>
      <c r="PDT132" s="31">
        <v>1995</v>
      </c>
      <c r="PDU132" s="35"/>
      <c r="PDV132" s="31">
        <v>2019</v>
      </c>
      <c r="PDW132" s="26"/>
      <c r="PDX132" s="14" t="s">
        <v>3522</v>
      </c>
      <c r="PDY132" s="56" t="s">
        <v>3482</v>
      </c>
      <c r="PDZ132" s="28" t="s">
        <v>3520</v>
      </c>
      <c r="PEA132" s="28" t="s">
        <v>3521</v>
      </c>
      <c r="PEB132" s="31">
        <v>1995</v>
      </c>
      <c r="PEC132" s="35"/>
      <c r="PED132" s="31">
        <v>2019</v>
      </c>
      <c r="PEE132" s="26"/>
      <c r="PEF132" s="14" t="s">
        <v>3522</v>
      </c>
      <c r="PEG132" s="56" t="s">
        <v>3482</v>
      </c>
      <c r="PEH132" s="28" t="s">
        <v>3520</v>
      </c>
      <c r="PEI132" s="28" t="s">
        <v>3521</v>
      </c>
      <c r="PEJ132" s="31">
        <v>1995</v>
      </c>
      <c r="PEK132" s="35"/>
      <c r="PEL132" s="31">
        <v>2019</v>
      </c>
      <c r="PEM132" s="26"/>
      <c r="PEN132" s="14" t="s">
        <v>3522</v>
      </c>
      <c r="PEO132" s="56" t="s">
        <v>3482</v>
      </c>
      <c r="PEP132" s="28" t="s">
        <v>3520</v>
      </c>
      <c r="PEQ132" s="28" t="s">
        <v>3521</v>
      </c>
      <c r="PER132" s="31">
        <v>1995</v>
      </c>
      <c r="PES132" s="35"/>
      <c r="PET132" s="31">
        <v>2019</v>
      </c>
      <c r="PEU132" s="26"/>
      <c r="PEV132" s="14" t="s">
        <v>3522</v>
      </c>
      <c r="PEW132" s="56" t="s">
        <v>3482</v>
      </c>
      <c r="PEX132" s="28" t="s">
        <v>3520</v>
      </c>
      <c r="PEY132" s="28" t="s">
        <v>3521</v>
      </c>
      <c r="PEZ132" s="31">
        <v>1995</v>
      </c>
      <c r="PFA132" s="35"/>
      <c r="PFB132" s="31">
        <v>2019</v>
      </c>
      <c r="PFC132" s="26"/>
      <c r="PFD132" s="14" t="s">
        <v>3522</v>
      </c>
      <c r="PFE132" s="56" t="s">
        <v>3482</v>
      </c>
      <c r="PFF132" s="28" t="s">
        <v>3520</v>
      </c>
      <c r="PFG132" s="28" t="s">
        <v>3521</v>
      </c>
      <c r="PFH132" s="31">
        <v>1995</v>
      </c>
      <c r="PFI132" s="35"/>
      <c r="PFJ132" s="31">
        <v>2019</v>
      </c>
      <c r="PFK132" s="26"/>
      <c r="PFL132" s="14" t="s">
        <v>3522</v>
      </c>
      <c r="PFM132" s="56" t="s">
        <v>3482</v>
      </c>
      <c r="PFN132" s="28" t="s">
        <v>3520</v>
      </c>
      <c r="PFO132" s="28" t="s">
        <v>3521</v>
      </c>
      <c r="PFP132" s="31">
        <v>1995</v>
      </c>
      <c r="PFQ132" s="35"/>
      <c r="PFR132" s="31">
        <v>2019</v>
      </c>
      <c r="PFS132" s="26"/>
      <c r="PFT132" s="14" t="s">
        <v>3522</v>
      </c>
      <c r="PFU132" s="56" t="s">
        <v>3482</v>
      </c>
      <c r="PFV132" s="28" t="s">
        <v>3520</v>
      </c>
      <c r="PFW132" s="28" t="s">
        <v>3521</v>
      </c>
      <c r="PFX132" s="31">
        <v>1995</v>
      </c>
      <c r="PFY132" s="35"/>
      <c r="PFZ132" s="31">
        <v>2019</v>
      </c>
      <c r="PGA132" s="26"/>
      <c r="PGB132" s="14" t="s">
        <v>3522</v>
      </c>
      <c r="PGC132" s="56" t="s">
        <v>3482</v>
      </c>
      <c r="PGD132" s="28" t="s">
        <v>3520</v>
      </c>
      <c r="PGE132" s="28" t="s">
        <v>3521</v>
      </c>
      <c r="PGF132" s="31">
        <v>1995</v>
      </c>
      <c r="PGG132" s="35"/>
      <c r="PGH132" s="31">
        <v>2019</v>
      </c>
      <c r="PGI132" s="26"/>
      <c r="PGJ132" s="14" t="s">
        <v>3522</v>
      </c>
      <c r="PGK132" s="56" t="s">
        <v>3482</v>
      </c>
      <c r="PGL132" s="28" t="s">
        <v>3520</v>
      </c>
      <c r="PGM132" s="28" t="s">
        <v>3521</v>
      </c>
      <c r="PGN132" s="31">
        <v>1995</v>
      </c>
      <c r="PGO132" s="35"/>
      <c r="PGP132" s="31">
        <v>2019</v>
      </c>
      <c r="PGQ132" s="26"/>
      <c r="PGR132" s="14" t="s">
        <v>3522</v>
      </c>
      <c r="PGS132" s="56" t="s">
        <v>3482</v>
      </c>
      <c r="PGT132" s="28" t="s">
        <v>3520</v>
      </c>
      <c r="PGU132" s="28" t="s">
        <v>3521</v>
      </c>
      <c r="PGV132" s="31">
        <v>1995</v>
      </c>
      <c r="PGW132" s="35"/>
      <c r="PGX132" s="31">
        <v>2019</v>
      </c>
      <c r="PGY132" s="26"/>
      <c r="PGZ132" s="14" t="s">
        <v>3522</v>
      </c>
      <c r="PHA132" s="56" t="s">
        <v>3482</v>
      </c>
      <c r="PHB132" s="28" t="s">
        <v>3520</v>
      </c>
      <c r="PHC132" s="28" t="s">
        <v>3521</v>
      </c>
      <c r="PHD132" s="31">
        <v>1995</v>
      </c>
      <c r="PHE132" s="35"/>
      <c r="PHF132" s="31">
        <v>2019</v>
      </c>
      <c r="PHG132" s="26"/>
      <c r="PHH132" s="14" t="s">
        <v>3522</v>
      </c>
      <c r="PHI132" s="56" t="s">
        <v>3482</v>
      </c>
      <c r="PHJ132" s="28" t="s">
        <v>3520</v>
      </c>
      <c r="PHK132" s="28" t="s">
        <v>3521</v>
      </c>
      <c r="PHL132" s="31">
        <v>1995</v>
      </c>
      <c r="PHM132" s="35"/>
      <c r="PHN132" s="31">
        <v>2019</v>
      </c>
      <c r="PHO132" s="26"/>
      <c r="PHP132" s="14" t="s">
        <v>3522</v>
      </c>
      <c r="PHQ132" s="56" t="s">
        <v>3482</v>
      </c>
      <c r="PHR132" s="28" t="s">
        <v>3520</v>
      </c>
      <c r="PHS132" s="28" t="s">
        <v>3521</v>
      </c>
      <c r="PHT132" s="31">
        <v>1995</v>
      </c>
      <c r="PHU132" s="35"/>
      <c r="PHV132" s="31">
        <v>2019</v>
      </c>
      <c r="PHW132" s="26"/>
      <c r="PHX132" s="14" t="s">
        <v>3522</v>
      </c>
      <c r="PHY132" s="56" t="s">
        <v>3482</v>
      </c>
      <c r="PHZ132" s="28" t="s">
        <v>3520</v>
      </c>
      <c r="PIA132" s="28" t="s">
        <v>3521</v>
      </c>
      <c r="PIB132" s="31">
        <v>1995</v>
      </c>
      <c r="PIC132" s="35"/>
      <c r="PID132" s="31">
        <v>2019</v>
      </c>
      <c r="PIE132" s="26"/>
      <c r="PIF132" s="14" t="s">
        <v>3522</v>
      </c>
      <c r="PIG132" s="56" t="s">
        <v>3482</v>
      </c>
      <c r="PIH132" s="28" t="s">
        <v>3520</v>
      </c>
      <c r="PII132" s="28" t="s">
        <v>3521</v>
      </c>
      <c r="PIJ132" s="31">
        <v>1995</v>
      </c>
      <c r="PIK132" s="35"/>
      <c r="PIL132" s="31">
        <v>2019</v>
      </c>
      <c r="PIM132" s="26"/>
      <c r="PIN132" s="14" t="s">
        <v>3522</v>
      </c>
      <c r="PIO132" s="56" t="s">
        <v>3482</v>
      </c>
      <c r="PIP132" s="28" t="s">
        <v>3520</v>
      </c>
      <c r="PIQ132" s="28" t="s">
        <v>3521</v>
      </c>
      <c r="PIR132" s="31">
        <v>1995</v>
      </c>
      <c r="PIS132" s="35"/>
      <c r="PIT132" s="31">
        <v>2019</v>
      </c>
      <c r="PIU132" s="26"/>
      <c r="PIV132" s="14" t="s">
        <v>3522</v>
      </c>
      <c r="PIW132" s="56" t="s">
        <v>3482</v>
      </c>
      <c r="PIX132" s="28" t="s">
        <v>3520</v>
      </c>
      <c r="PIY132" s="28" t="s">
        <v>3521</v>
      </c>
      <c r="PIZ132" s="31">
        <v>1995</v>
      </c>
      <c r="PJA132" s="35"/>
      <c r="PJB132" s="31">
        <v>2019</v>
      </c>
      <c r="PJC132" s="26"/>
      <c r="PJD132" s="14" t="s">
        <v>3522</v>
      </c>
      <c r="PJE132" s="56" t="s">
        <v>3482</v>
      </c>
      <c r="PJF132" s="28" t="s">
        <v>3520</v>
      </c>
      <c r="PJG132" s="28" t="s">
        <v>3521</v>
      </c>
      <c r="PJH132" s="31">
        <v>1995</v>
      </c>
      <c r="PJI132" s="35"/>
      <c r="PJJ132" s="31">
        <v>2019</v>
      </c>
      <c r="PJK132" s="26"/>
      <c r="PJL132" s="14" t="s">
        <v>3522</v>
      </c>
      <c r="PJM132" s="56" t="s">
        <v>3482</v>
      </c>
      <c r="PJN132" s="28" t="s">
        <v>3520</v>
      </c>
      <c r="PJO132" s="28" t="s">
        <v>3521</v>
      </c>
      <c r="PJP132" s="31">
        <v>1995</v>
      </c>
      <c r="PJQ132" s="35"/>
      <c r="PJR132" s="31">
        <v>2019</v>
      </c>
      <c r="PJS132" s="26"/>
      <c r="PJT132" s="14" t="s">
        <v>3522</v>
      </c>
      <c r="PJU132" s="56" t="s">
        <v>3482</v>
      </c>
      <c r="PJV132" s="28" t="s">
        <v>3520</v>
      </c>
      <c r="PJW132" s="28" t="s">
        <v>3521</v>
      </c>
      <c r="PJX132" s="31">
        <v>1995</v>
      </c>
      <c r="PJY132" s="35"/>
      <c r="PJZ132" s="31">
        <v>2019</v>
      </c>
      <c r="PKA132" s="26"/>
      <c r="PKB132" s="14" t="s">
        <v>3522</v>
      </c>
      <c r="PKC132" s="56" t="s">
        <v>3482</v>
      </c>
      <c r="PKD132" s="28" t="s">
        <v>3520</v>
      </c>
      <c r="PKE132" s="28" t="s">
        <v>3521</v>
      </c>
      <c r="PKF132" s="31">
        <v>1995</v>
      </c>
      <c r="PKG132" s="35"/>
      <c r="PKH132" s="31">
        <v>2019</v>
      </c>
      <c r="PKI132" s="26"/>
      <c r="PKJ132" s="14" t="s">
        <v>3522</v>
      </c>
      <c r="PKK132" s="56" t="s">
        <v>3482</v>
      </c>
      <c r="PKL132" s="28" t="s">
        <v>3520</v>
      </c>
      <c r="PKM132" s="28" t="s">
        <v>3521</v>
      </c>
      <c r="PKN132" s="31">
        <v>1995</v>
      </c>
      <c r="PKO132" s="35"/>
      <c r="PKP132" s="31">
        <v>2019</v>
      </c>
      <c r="PKQ132" s="26"/>
      <c r="PKR132" s="14" t="s">
        <v>3522</v>
      </c>
      <c r="PKS132" s="56" t="s">
        <v>3482</v>
      </c>
      <c r="PKT132" s="28" t="s">
        <v>3520</v>
      </c>
      <c r="PKU132" s="28" t="s">
        <v>3521</v>
      </c>
      <c r="PKV132" s="31">
        <v>1995</v>
      </c>
      <c r="PKW132" s="35"/>
      <c r="PKX132" s="31">
        <v>2019</v>
      </c>
      <c r="PKY132" s="26"/>
      <c r="PKZ132" s="14" t="s">
        <v>3522</v>
      </c>
      <c r="PLA132" s="56" t="s">
        <v>3482</v>
      </c>
      <c r="PLB132" s="28" t="s">
        <v>3520</v>
      </c>
      <c r="PLC132" s="28" t="s">
        <v>3521</v>
      </c>
      <c r="PLD132" s="31">
        <v>1995</v>
      </c>
      <c r="PLE132" s="35"/>
      <c r="PLF132" s="31">
        <v>2019</v>
      </c>
      <c r="PLG132" s="26"/>
      <c r="PLH132" s="14" t="s">
        <v>3522</v>
      </c>
      <c r="PLI132" s="56" t="s">
        <v>3482</v>
      </c>
      <c r="PLJ132" s="28" t="s">
        <v>3520</v>
      </c>
      <c r="PLK132" s="28" t="s">
        <v>3521</v>
      </c>
      <c r="PLL132" s="31">
        <v>1995</v>
      </c>
      <c r="PLM132" s="35"/>
      <c r="PLN132" s="31">
        <v>2019</v>
      </c>
      <c r="PLO132" s="26"/>
      <c r="PLP132" s="14" t="s">
        <v>3522</v>
      </c>
      <c r="PLQ132" s="56" t="s">
        <v>3482</v>
      </c>
      <c r="PLR132" s="28" t="s">
        <v>3520</v>
      </c>
      <c r="PLS132" s="28" t="s">
        <v>3521</v>
      </c>
      <c r="PLT132" s="31">
        <v>1995</v>
      </c>
      <c r="PLU132" s="35"/>
      <c r="PLV132" s="31">
        <v>2019</v>
      </c>
      <c r="PLW132" s="26"/>
      <c r="PLX132" s="14" t="s">
        <v>3522</v>
      </c>
      <c r="PLY132" s="56" t="s">
        <v>3482</v>
      </c>
      <c r="PLZ132" s="28" t="s">
        <v>3520</v>
      </c>
      <c r="PMA132" s="28" t="s">
        <v>3521</v>
      </c>
      <c r="PMB132" s="31">
        <v>1995</v>
      </c>
      <c r="PMC132" s="35"/>
      <c r="PMD132" s="31">
        <v>2019</v>
      </c>
      <c r="PME132" s="26"/>
      <c r="PMF132" s="14" t="s">
        <v>3522</v>
      </c>
      <c r="PMG132" s="56" t="s">
        <v>3482</v>
      </c>
      <c r="PMH132" s="28" t="s">
        <v>3520</v>
      </c>
      <c r="PMI132" s="28" t="s">
        <v>3521</v>
      </c>
      <c r="PMJ132" s="31">
        <v>1995</v>
      </c>
      <c r="PMK132" s="35"/>
      <c r="PML132" s="31">
        <v>2019</v>
      </c>
      <c r="PMM132" s="26"/>
      <c r="PMN132" s="14" t="s">
        <v>3522</v>
      </c>
      <c r="PMO132" s="56" t="s">
        <v>3482</v>
      </c>
      <c r="PMP132" s="28" t="s">
        <v>3520</v>
      </c>
      <c r="PMQ132" s="28" t="s">
        <v>3521</v>
      </c>
      <c r="PMR132" s="31">
        <v>1995</v>
      </c>
      <c r="PMS132" s="35"/>
      <c r="PMT132" s="31">
        <v>2019</v>
      </c>
      <c r="PMU132" s="26"/>
      <c r="PMV132" s="14" t="s">
        <v>3522</v>
      </c>
      <c r="PMW132" s="56" t="s">
        <v>3482</v>
      </c>
      <c r="PMX132" s="28" t="s">
        <v>3520</v>
      </c>
      <c r="PMY132" s="28" t="s">
        <v>3521</v>
      </c>
      <c r="PMZ132" s="31">
        <v>1995</v>
      </c>
      <c r="PNA132" s="35"/>
      <c r="PNB132" s="31">
        <v>2019</v>
      </c>
      <c r="PNC132" s="26"/>
      <c r="PND132" s="14" t="s">
        <v>3522</v>
      </c>
      <c r="PNE132" s="56" t="s">
        <v>3482</v>
      </c>
      <c r="PNF132" s="28" t="s">
        <v>3520</v>
      </c>
      <c r="PNG132" s="28" t="s">
        <v>3521</v>
      </c>
      <c r="PNH132" s="31">
        <v>1995</v>
      </c>
      <c r="PNI132" s="35"/>
      <c r="PNJ132" s="31">
        <v>2019</v>
      </c>
      <c r="PNK132" s="26"/>
      <c r="PNL132" s="14" t="s">
        <v>3522</v>
      </c>
      <c r="PNM132" s="56" t="s">
        <v>3482</v>
      </c>
      <c r="PNN132" s="28" t="s">
        <v>3520</v>
      </c>
      <c r="PNO132" s="28" t="s">
        <v>3521</v>
      </c>
      <c r="PNP132" s="31">
        <v>1995</v>
      </c>
      <c r="PNQ132" s="35"/>
      <c r="PNR132" s="31">
        <v>2019</v>
      </c>
      <c r="PNS132" s="26"/>
      <c r="PNT132" s="14" t="s">
        <v>3522</v>
      </c>
      <c r="PNU132" s="56" t="s">
        <v>3482</v>
      </c>
      <c r="PNV132" s="28" t="s">
        <v>3520</v>
      </c>
      <c r="PNW132" s="28" t="s">
        <v>3521</v>
      </c>
      <c r="PNX132" s="31">
        <v>1995</v>
      </c>
      <c r="PNY132" s="35"/>
      <c r="PNZ132" s="31">
        <v>2019</v>
      </c>
      <c r="POA132" s="26"/>
      <c r="POB132" s="14" t="s">
        <v>3522</v>
      </c>
      <c r="POC132" s="56" t="s">
        <v>3482</v>
      </c>
      <c r="POD132" s="28" t="s">
        <v>3520</v>
      </c>
      <c r="POE132" s="28" t="s">
        <v>3521</v>
      </c>
      <c r="POF132" s="31">
        <v>1995</v>
      </c>
      <c r="POG132" s="35"/>
      <c r="POH132" s="31">
        <v>2019</v>
      </c>
      <c r="POI132" s="26"/>
      <c r="POJ132" s="14" t="s">
        <v>3522</v>
      </c>
      <c r="POK132" s="56" t="s">
        <v>3482</v>
      </c>
      <c r="POL132" s="28" t="s">
        <v>3520</v>
      </c>
      <c r="POM132" s="28" t="s">
        <v>3521</v>
      </c>
      <c r="PON132" s="31">
        <v>1995</v>
      </c>
      <c r="POO132" s="35"/>
      <c r="POP132" s="31">
        <v>2019</v>
      </c>
      <c r="POQ132" s="26"/>
      <c r="POR132" s="14" t="s">
        <v>3522</v>
      </c>
      <c r="POS132" s="56" t="s">
        <v>3482</v>
      </c>
      <c r="POT132" s="28" t="s">
        <v>3520</v>
      </c>
      <c r="POU132" s="28" t="s">
        <v>3521</v>
      </c>
      <c r="POV132" s="31">
        <v>1995</v>
      </c>
      <c r="POW132" s="35"/>
      <c r="POX132" s="31">
        <v>2019</v>
      </c>
      <c r="POY132" s="26"/>
      <c r="POZ132" s="14" t="s">
        <v>3522</v>
      </c>
      <c r="PPA132" s="56" t="s">
        <v>3482</v>
      </c>
      <c r="PPB132" s="28" t="s">
        <v>3520</v>
      </c>
      <c r="PPC132" s="28" t="s">
        <v>3521</v>
      </c>
      <c r="PPD132" s="31">
        <v>1995</v>
      </c>
      <c r="PPE132" s="35"/>
      <c r="PPF132" s="31">
        <v>2019</v>
      </c>
      <c r="PPG132" s="26"/>
      <c r="PPH132" s="14" t="s">
        <v>3522</v>
      </c>
      <c r="PPI132" s="56" t="s">
        <v>3482</v>
      </c>
      <c r="PPJ132" s="28" t="s">
        <v>3520</v>
      </c>
      <c r="PPK132" s="28" t="s">
        <v>3521</v>
      </c>
      <c r="PPL132" s="31">
        <v>1995</v>
      </c>
      <c r="PPM132" s="35"/>
      <c r="PPN132" s="31">
        <v>2019</v>
      </c>
      <c r="PPO132" s="26"/>
      <c r="PPP132" s="14" t="s">
        <v>3522</v>
      </c>
      <c r="PPQ132" s="56" t="s">
        <v>3482</v>
      </c>
      <c r="PPR132" s="28" t="s">
        <v>3520</v>
      </c>
      <c r="PPS132" s="28" t="s">
        <v>3521</v>
      </c>
      <c r="PPT132" s="31">
        <v>1995</v>
      </c>
      <c r="PPU132" s="35"/>
      <c r="PPV132" s="31">
        <v>2019</v>
      </c>
      <c r="PPW132" s="26"/>
      <c r="PPX132" s="14" t="s">
        <v>3522</v>
      </c>
      <c r="PPY132" s="56" t="s">
        <v>3482</v>
      </c>
      <c r="PPZ132" s="28" t="s">
        <v>3520</v>
      </c>
      <c r="PQA132" s="28" t="s">
        <v>3521</v>
      </c>
      <c r="PQB132" s="31">
        <v>1995</v>
      </c>
      <c r="PQC132" s="35"/>
      <c r="PQD132" s="31">
        <v>2019</v>
      </c>
      <c r="PQE132" s="26"/>
      <c r="PQF132" s="14" t="s">
        <v>3522</v>
      </c>
      <c r="PQG132" s="56" t="s">
        <v>3482</v>
      </c>
      <c r="PQH132" s="28" t="s">
        <v>3520</v>
      </c>
      <c r="PQI132" s="28" t="s">
        <v>3521</v>
      </c>
      <c r="PQJ132" s="31">
        <v>1995</v>
      </c>
      <c r="PQK132" s="35"/>
      <c r="PQL132" s="31">
        <v>2019</v>
      </c>
      <c r="PQM132" s="26"/>
      <c r="PQN132" s="14" t="s">
        <v>3522</v>
      </c>
      <c r="PQO132" s="56" t="s">
        <v>3482</v>
      </c>
      <c r="PQP132" s="28" t="s">
        <v>3520</v>
      </c>
      <c r="PQQ132" s="28" t="s">
        <v>3521</v>
      </c>
      <c r="PQR132" s="31">
        <v>1995</v>
      </c>
      <c r="PQS132" s="35"/>
      <c r="PQT132" s="31">
        <v>2019</v>
      </c>
      <c r="PQU132" s="26"/>
      <c r="PQV132" s="14" t="s">
        <v>3522</v>
      </c>
      <c r="PQW132" s="56" t="s">
        <v>3482</v>
      </c>
      <c r="PQX132" s="28" t="s">
        <v>3520</v>
      </c>
      <c r="PQY132" s="28" t="s">
        <v>3521</v>
      </c>
      <c r="PQZ132" s="31">
        <v>1995</v>
      </c>
      <c r="PRA132" s="35"/>
      <c r="PRB132" s="31">
        <v>2019</v>
      </c>
      <c r="PRC132" s="26"/>
      <c r="PRD132" s="14" t="s">
        <v>3522</v>
      </c>
      <c r="PRE132" s="56" t="s">
        <v>3482</v>
      </c>
      <c r="PRF132" s="28" t="s">
        <v>3520</v>
      </c>
      <c r="PRG132" s="28" t="s">
        <v>3521</v>
      </c>
      <c r="PRH132" s="31">
        <v>1995</v>
      </c>
      <c r="PRI132" s="35"/>
      <c r="PRJ132" s="31">
        <v>2019</v>
      </c>
      <c r="PRK132" s="26"/>
      <c r="PRL132" s="14" t="s">
        <v>3522</v>
      </c>
      <c r="PRM132" s="56" t="s">
        <v>3482</v>
      </c>
      <c r="PRN132" s="28" t="s">
        <v>3520</v>
      </c>
      <c r="PRO132" s="28" t="s">
        <v>3521</v>
      </c>
      <c r="PRP132" s="31">
        <v>1995</v>
      </c>
      <c r="PRQ132" s="35"/>
      <c r="PRR132" s="31">
        <v>2019</v>
      </c>
      <c r="PRS132" s="26"/>
      <c r="PRT132" s="14" t="s">
        <v>3522</v>
      </c>
      <c r="PRU132" s="56" t="s">
        <v>3482</v>
      </c>
      <c r="PRV132" s="28" t="s">
        <v>3520</v>
      </c>
      <c r="PRW132" s="28" t="s">
        <v>3521</v>
      </c>
      <c r="PRX132" s="31">
        <v>1995</v>
      </c>
      <c r="PRY132" s="35"/>
      <c r="PRZ132" s="31">
        <v>2019</v>
      </c>
      <c r="PSA132" s="26"/>
      <c r="PSB132" s="14" t="s">
        <v>3522</v>
      </c>
      <c r="PSC132" s="56" t="s">
        <v>3482</v>
      </c>
      <c r="PSD132" s="28" t="s">
        <v>3520</v>
      </c>
      <c r="PSE132" s="28" t="s">
        <v>3521</v>
      </c>
      <c r="PSF132" s="31">
        <v>1995</v>
      </c>
      <c r="PSG132" s="35"/>
      <c r="PSH132" s="31">
        <v>2019</v>
      </c>
      <c r="PSI132" s="26"/>
      <c r="PSJ132" s="14" t="s">
        <v>3522</v>
      </c>
      <c r="PSK132" s="56" t="s">
        <v>3482</v>
      </c>
      <c r="PSL132" s="28" t="s">
        <v>3520</v>
      </c>
      <c r="PSM132" s="28" t="s">
        <v>3521</v>
      </c>
      <c r="PSN132" s="31">
        <v>1995</v>
      </c>
      <c r="PSO132" s="35"/>
      <c r="PSP132" s="31">
        <v>2019</v>
      </c>
      <c r="PSQ132" s="26"/>
      <c r="PSR132" s="14" t="s">
        <v>3522</v>
      </c>
      <c r="PSS132" s="56" t="s">
        <v>3482</v>
      </c>
      <c r="PST132" s="28" t="s">
        <v>3520</v>
      </c>
      <c r="PSU132" s="28" t="s">
        <v>3521</v>
      </c>
      <c r="PSV132" s="31">
        <v>1995</v>
      </c>
      <c r="PSW132" s="35"/>
      <c r="PSX132" s="31">
        <v>2019</v>
      </c>
      <c r="PSY132" s="26"/>
      <c r="PSZ132" s="14" t="s">
        <v>3522</v>
      </c>
      <c r="PTA132" s="56" t="s">
        <v>3482</v>
      </c>
      <c r="PTB132" s="28" t="s">
        <v>3520</v>
      </c>
      <c r="PTC132" s="28" t="s">
        <v>3521</v>
      </c>
      <c r="PTD132" s="31">
        <v>1995</v>
      </c>
      <c r="PTE132" s="35"/>
      <c r="PTF132" s="31">
        <v>2019</v>
      </c>
      <c r="PTG132" s="26"/>
      <c r="PTH132" s="14" t="s">
        <v>3522</v>
      </c>
      <c r="PTI132" s="56" t="s">
        <v>3482</v>
      </c>
      <c r="PTJ132" s="28" t="s">
        <v>3520</v>
      </c>
      <c r="PTK132" s="28" t="s">
        <v>3521</v>
      </c>
      <c r="PTL132" s="31">
        <v>1995</v>
      </c>
      <c r="PTM132" s="35"/>
      <c r="PTN132" s="31">
        <v>2019</v>
      </c>
      <c r="PTO132" s="26"/>
      <c r="PTP132" s="14" t="s">
        <v>3522</v>
      </c>
      <c r="PTQ132" s="56" t="s">
        <v>3482</v>
      </c>
      <c r="PTR132" s="28" t="s">
        <v>3520</v>
      </c>
      <c r="PTS132" s="28" t="s">
        <v>3521</v>
      </c>
      <c r="PTT132" s="31">
        <v>1995</v>
      </c>
      <c r="PTU132" s="35"/>
      <c r="PTV132" s="31">
        <v>2019</v>
      </c>
      <c r="PTW132" s="26"/>
      <c r="PTX132" s="14" t="s">
        <v>3522</v>
      </c>
      <c r="PTY132" s="56" t="s">
        <v>3482</v>
      </c>
      <c r="PTZ132" s="28" t="s">
        <v>3520</v>
      </c>
      <c r="PUA132" s="28" t="s">
        <v>3521</v>
      </c>
      <c r="PUB132" s="31">
        <v>1995</v>
      </c>
      <c r="PUC132" s="35"/>
      <c r="PUD132" s="31">
        <v>2019</v>
      </c>
      <c r="PUE132" s="26"/>
      <c r="PUF132" s="14" t="s">
        <v>3522</v>
      </c>
      <c r="PUG132" s="56" t="s">
        <v>3482</v>
      </c>
      <c r="PUH132" s="28" t="s">
        <v>3520</v>
      </c>
      <c r="PUI132" s="28" t="s">
        <v>3521</v>
      </c>
      <c r="PUJ132" s="31">
        <v>1995</v>
      </c>
      <c r="PUK132" s="35"/>
      <c r="PUL132" s="31">
        <v>2019</v>
      </c>
      <c r="PUM132" s="26"/>
      <c r="PUN132" s="14" t="s">
        <v>3522</v>
      </c>
      <c r="PUO132" s="56" t="s">
        <v>3482</v>
      </c>
      <c r="PUP132" s="28" t="s">
        <v>3520</v>
      </c>
      <c r="PUQ132" s="28" t="s">
        <v>3521</v>
      </c>
      <c r="PUR132" s="31">
        <v>1995</v>
      </c>
      <c r="PUS132" s="35"/>
      <c r="PUT132" s="31">
        <v>2019</v>
      </c>
      <c r="PUU132" s="26"/>
      <c r="PUV132" s="14" t="s">
        <v>3522</v>
      </c>
      <c r="PUW132" s="56" t="s">
        <v>3482</v>
      </c>
      <c r="PUX132" s="28" t="s">
        <v>3520</v>
      </c>
      <c r="PUY132" s="28" t="s">
        <v>3521</v>
      </c>
      <c r="PUZ132" s="31">
        <v>1995</v>
      </c>
      <c r="PVA132" s="35"/>
      <c r="PVB132" s="31">
        <v>2019</v>
      </c>
      <c r="PVC132" s="26"/>
      <c r="PVD132" s="14" t="s">
        <v>3522</v>
      </c>
      <c r="PVE132" s="56" t="s">
        <v>3482</v>
      </c>
      <c r="PVF132" s="28" t="s">
        <v>3520</v>
      </c>
      <c r="PVG132" s="28" t="s">
        <v>3521</v>
      </c>
      <c r="PVH132" s="31">
        <v>1995</v>
      </c>
      <c r="PVI132" s="35"/>
      <c r="PVJ132" s="31">
        <v>2019</v>
      </c>
      <c r="PVK132" s="26"/>
      <c r="PVL132" s="14" t="s">
        <v>3522</v>
      </c>
      <c r="PVM132" s="56" t="s">
        <v>3482</v>
      </c>
      <c r="PVN132" s="28" t="s">
        <v>3520</v>
      </c>
      <c r="PVO132" s="28" t="s">
        <v>3521</v>
      </c>
      <c r="PVP132" s="31">
        <v>1995</v>
      </c>
      <c r="PVQ132" s="35"/>
      <c r="PVR132" s="31">
        <v>2019</v>
      </c>
      <c r="PVS132" s="26"/>
      <c r="PVT132" s="14" t="s">
        <v>3522</v>
      </c>
      <c r="PVU132" s="56" t="s">
        <v>3482</v>
      </c>
      <c r="PVV132" s="28" t="s">
        <v>3520</v>
      </c>
      <c r="PVW132" s="28" t="s">
        <v>3521</v>
      </c>
      <c r="PVX132" s="31">
        <v>1995</v>
      </c>
      <c r="PVY132" s="35"/>
      <c r="PVZ132" s="31">
        <v>2019</v>
      </c>
      <c r="PWA132" s="26"/>
      <c r="PWB132" s="14" t="s">
        <v>3522</v>
      </c>
      <c r="PWC132" s="56" t="s">
        <v>3482</v>
      </c>
      <c r="PWD132" s="28" t="s">
        <v>3520</v>
      </c>
      <c r="PWE132" s="28" t="s">
        <v>3521</v>
      </c>
      <c r="PWF132" s="31">
        <v>1995</v>
      </c>
      <c r="PWG132" s="35"/>
      <c r="PWH132" s="31">
        <v>2019</v>
      </c>
      <c r="PWI132" s="26"/>
      <c r="PWJ132" s="14" t="s">
        <v>3522</v>
      </c>
      <c r="PWK132" s="56" t="s">
        <v>3482</v>
      </c>
      <c r="PWL132" s="28" t="s">
        <v>3520</v>
      </c>
      <c r="PWM132" s="28" t="s">
        <v>3521</v>
      </c>
      <c r="PWN132" s="31">
        <v>1995</v>
      </c>
      <c r="PWO132" s="35"/>
      <c r="PWP132" s="31">
        <v>2019</v>
      </c>
      <c r="PWQ132" s="26"/>
      <c r="PWR132" s="14" t="s">
        <v>3522</v>
      </c>
      <c r="PWS132" s="56" t="s">
        <v>3482</v>
      </c>
      <c r="PWT132" s="28" t="s">
        <v>3520</v>
      </c>
      <c r="PWU132" s="28" t="s">
        <v>3521</v>
      </c>
      <c r="PWV132" s="31">
        <v>1995</v>
      </c>
      <c r="PWW132" s="35"/>
      <c r="PWX132" s="31">
        <v>2019</v>
      </c>
      <c r="PWY132" s="26"/>
      <c r="PWZ132" s="14" t="s">
        <v>3522</v>
      </c>
      <c r="PXA132" s="56" t="s">
        <v>3482</v>
      </c>
      <c r="PXB132" s="28" t="s">
        <v>3520</v>
      </c>
      <c r="PXC132" s="28" t="s">
        <v>3521</v>
      </c>
      <c r="PXD132" s="31">
        <v>1995</v>
      </c>
      <c r="PXE132" s="35"/>
      <c r="PXF132" s="31">
        <v>2019</v>
      </c>
      <c r="PXG132" s="26"/>
      <c r="PXH132" s="14" t="s">
        <v>3522</v>
      </c>
      <c r="PXI132" s="56" t="s">
        <v>3482</v>
      </c>
      <c r="PXJ132" s="28" t="s">
        <v>3520</v>
      </c>
      <c r="PXK132" s="28" t="s">
        <v>3521</v>
      </c>
      <c r="PXL132" s="31">
        <v>1995</v>
      </c>
      <c r="PXM132" s="35"/>
      <c r="PXN132" s="31">
        <v>2019</v>
      </c>
      <c r="PXO132" s="26"/>
      <c r="PXP132" s="14" t="s">
        <v>3522</v>
      </c>
      <c r="PXQ132" s="56" t="s">
        <v>3482</v>
      </c>
      <c r="PXR132" s="28" t="s">
        <v>3520</v>
      </c>
      <c r="PXS132" s="28" t="s">
        <v>3521</v>
      </c>
      <c r="PXT132" s="31">
        <v>1995</v>
      </c>
      <c r="PXU132" s="35"/>
      <c r="PXV132" s="31">
        <v>2019</v>
      </c>
      <c r="PXW132" s="26"/>
      <c r="PXX132" s="14" t="s">
        <v>3522</v>
      </c>
      <c r="PXY132" s="56" t="s">
        <v>3482</v>
      </c>
      <c r="PXZ132" s="28" t="s">
        <v>3520</v>
      </c>
      <c r="PYA132" s="28" t="s">
        <v>3521</v>
      </c>
      <c r="PYB132" s="31">
        <v>1995</v>
      </c>
      <c r="PYC132" s="35"/>
      <c r="PYD132" s="31">
        <v>2019</v>
      </c>
      <c r="PYE132" s="26"/>
      <c r="PYF132" s="14" t="s">
        <v>3522</v>
      </c>
      <c r="PYG132" s="56" t="s">
        <v>3482</v>
      </c>
      <c r="PYH132" s="28" t="s">
        <v>3520</v>
      </c>
      <c r="PYI132" s="28" t="s">
        <v>3521</v>
      </c>
      <c r="PYJ132" s="31">
        <v>1995</v>
      </c>
      <c r="PYK132" s="35"/>
      <c r="PYL132" s="31">
        <v>2019</v>
      </c>
      <c r="PYM132" s="26"/>
      <c r="PYN132" s="14" t="s">
        <v>3522</v>
      </c>
      <c r="PYO132" s="56" t="s">
        <v>3482</v>
      </c>
      <c r="PYP132" s="28" t="s">
        <v>3520</v>
      </c>
      <c r="PYQ132" s="28" t="s">
        <v>3521</v>
      </c>
      <c r="PYR132" s="31">
        <v>1995</v>
      </c>
      <c r="PYS132" s="35"/>
      <c r="PYT132" s="31">
        <v>2019</v>
      </c>
      <c r="PYU132" s="26"/>
      <c r="PYV132" s="14" t="s">
        <v>3522</v>
      </c>
      <c r="PYW132" s="56" t="s">
        <v>3482</v>
      </c>
      <c r="PYX132" s="28" t="s">
        <v>3520</v>
      </c>
      <c r="PYY132" s="28" t="s">
        <v>3521</v>
      </c>
      <c r="PYZ132" s="31">
        <v>1995</v>
      </c>
      <c r="PZA132" s="35"/>
      <c r="PZB132" s="31">
        <v>2019</v>
      </c>
      <c r="PZC132" s="26"/>
      <c r="PZD132" s="14" t="s">
        <v>3522</v>
      </c>
      <c r="PZE132" s="56" t="s">
        <v>3482</v>
      </c>
      <c r="PZF132" s="28" t="s">
        <v>3520</v>
      </c>
      <c r="PZG132" s="28" t="s">
        <v>3521</v>
      </c>
      <c r="PZH132" s="31">
        <v>1995</v>
      </c>
      <c r="PZI132" s="35"/>
      <c r="PZJ132" s="31">
        <v>2019</v>
      </c>
      <c r="PZK132" s="26"/>
      <c r="PZL132" s="14" t="s">
        <v>3522</v>
      </c>
      <c r="PZM132" s="56" t="s">
        <v>3482</v>
      </c>
      <c r="PZN132" s="28" t="s">
        <v>3520</v>
      </c>
      <c r="PZO132" s="28" t="s">
        <v>3521</v>
      </c>
      <c r="PZP132" s="31">
        <v>1995</v>
      </c>
      <c r="PZQ132" s="35"/>
      <c r="PZR132" s="31">
        <v>2019</v>
      </c>
      <c r="PZS132" s="26"/>
      <c r="PZT132" s="14" t="s">
        <v>3522</v>
      </c>
      <c r="PZU132" s="56" t="s">
        <v>3482</v>
      </c>
      <c r="PZV132" s="28" t="s">
        <v>3520</v>
      </c>
      <c r="PZW132" s="28" t="s">
        <v>3521</v>
      </c>
      <c r="PZX132" s="31">
        <v>1995</v>
      </c>
      <c r="PZY132" s="35"/>
      <c r="PZZ132" s="31">
        <v>2019</v>
      </c>
      <c r="QAA132" s="26"/>
      <c r="QAB132" s="14" t="s">
        <v>3522</v>
      </c>
      <c r="QAC132" s="56" t="s">
        <v>3482</v>
      </c>
      <c r="QAD132" s="28" t="s">
        <v>3520</v>
      </c>
      <c r="QAE132" s="28" t="s">
        <v>3521</v>
      </c>
      <c r="QAF132" s="31">
        <v>1995</v>
      </c>
      <c r="QAG132" s="35"/>
      <c r="QAH132" s="31">
        <v>2019</v>
      </c>
      <c r="QAI132" s="26"/>
      <c r="QAJ132" s="14" t="s">
        <v>3522</v>
      </c>
      <c r="QAK132" s="56" t="s">
        <v>3482</v>
      </c>
      <c r="QAL132" s="28" t="s">
        <v>3520</v>
      </c>
      <c r="QAM132" s="28" t="s">
        <v>3521</v>
      </c>
      <c r="QAN132" s="31">
        <v>1995</v>
      </c>
      <c r="QAO132" s="35"/>
      <c r="QAP132" s="31">
        <v>2019</v>
      </c>
      <c r="QAQ132" s="26"/>
      <c r="QAR132" s="14" t="s">
        <v>3522</v>
      </c>
      <c r="QAS132" s="56" t="s">
        <v>3482</v>
      </c>
      <c r="QAT132" s="28" t="s">
        <v>3520</v>
      </c>
      <c r="QAU132" s="28" t="s">
        <v>3521</v>
      </c>
      <c r="QAV132" s="31">
        <v>1995</v>
      </c>
      <c r="QAW132" s="35"/>
      <c r="QAX132" s="31">
        <v>2019</v>
      </c>
      <c r="QAY132" s="26"/>
      <c r="QAZ132" s="14" t="s">
        <v>3522</v>
      </c>
      <c r="QBA132" s="56" t="s">
        <v>3482</v>
      </c>
      <c r="QBB132" s="28" t="s">
        <v>3520</v>
      </c>
      <c r="QBC132" s="28" t="s">
        <v>3521</v>
      </c>
      <c r="QBD132" s="31">
        <v>1995</v>
      </c>
      <c r="QBE132" s="35"/>
      <c r="QBF132" s="31">
        <v>2019</v>
      </c>
      <c r="QBG132" s="26"/>
      <c r="QBH132" s="14" t="s">
        <v>3522</v>
      </c>
      <c r="QBI132" s="56" t="s">
        <v>3482</v>
      </c>
      <c r="QBJ132" s="28" t="s">
        <v>3520</v>
      </c>
      <c r="QBK132" s="28" t="s">
        <v>3521</v>
      </c>
      <c r="QBL132" s="31">
        <v>1995</v>
      </c>
      <c r="QBM132" s="35"/>
      <c r="QBN132" s="31">
        <v>2019</v>
      </c>
      <c r="QBO132" s="26"/>
      <c r="QBP132" s="14" t="s">
        <v>3522</v>
      </c>
      <c r="QBQ132" s="56" t="s">
        <v>3482</v>
      </c>
      <c r="QBR132" s="28" t="s">
        <v>3520</v>
      </c>
      <c r="QBS132" s="28" t="s">
        <v>3521</v>
      </c>
      <c r="QBT132" s="31">
        <v>1995</v>
      </c>
      <c r="QBU132" s="35"/>
      <c r="QBV132" s="31">
        <v>2019</v>
      </c>
      <c r="QBW132" s="26"/>
      <c r="QBX132" s="14" t="s">
        <v>3522</v>
      </c>
      <c r="QBY132" s="56" t="s">
        <v>3482</v>
      </c>
      <c r="QBZ132" s="28" t="s">
        <v>3520</v>
      </c>
      <c r="QCA132" s="28" t="s">
        <v>3521</v>
      </c>
      <c r="QCB132" s="31">
        <v>1995</v>
      </c>
      <c r="QCC132" s="35"/>
      <c r="QCD132" s="31">
        <v>2019</v>
      </c>
      <c r="QCE132" s="26"/>
      <c r="QCF132" s="14" t="s">
        <v>3522</v>
      </c>
      <c r="QCG132" s="56" t="s">
        <v>3482</v>
      </c>
      <c r="QCH132" s="28" t="s">
        <v>3520</v>
      </c>
      <c r="QCI132" s="28" t="s">
        <v>3521</v>
      </c>
      <c r="QCJ132" s="31">
        <v>1995</v>
      </c>
      <c r="QCK132" s="35"/>
      <c r="QCL132" s="31">
        <v>2019</v>
      </c>
      <c r="QCM132" s="26"/>
      <c r="QCN132" s="14" t="s">
        <v>3522</v>
      </c>
      <c r="QCO132" s="56" t="s">
        <v>3482</v>
      </c>
      <c r="QCP132" s="28" t="s">
        <v>3520</v>
      </c>
      <c r="QCQ132" s="28" t="s">
        <v>3521</v>
      </c>
      <c r="QCR132" s="31">
        <v>1995</v>
      </c>
      <c r="QCS132" s="35"/>
      <c r="QCT132" s="31">
        <v>2019</v>
      </c>
      <c r="QCU132" s="26"/>
      <c r="QCV132" s="14" t="s">
        <v>3522</v>
      </c>
      <c r="QCW132" s="56" t="s">
        <v>3482</v>
      </c>
      <c r="QCX132" s="28" t="s">
        <v>3520</v>
      </c>
      <c r="QCY132" s="28" t="s">
        <v>3521</v>
      </c>
      <c r="QCZ132" s="31">
        <v>1995</v>
      </c>
      <c r="QDA132" s="35"/>
      <c r="QDB132" s="31">
        <v>2019</v>
      </c>
      <c r="QDC132" s="26"/>
      <c r="QDD132" s="14" t="s">
        <v>3522</v>
      </c>
      <c r="QDE132" s="56" t="s">
        <v>3482</v>
      </c>
      <c r="QDF132" s="28" t="s">
        <v>3520</v>
      </c>
      <c r="QDG132" s="28" t="s">
        <v>3521</v>
      </c>
      <c r="QDH132" s="31">
        <v>1995</v>
      </c>
      <c r="QDI132" s="35"/>
      <c r="QDJ132" s="31">
        <v>2019</v>
      </c>
      <c r="QDK132" s="26"/>
      <c r="QDL132" s="14" t="s">
        <v>3522</v>
      </c>
      <c r="QDM132" s="56" t="s">
        <v>3482</v>
      </c>
      <c r="QDN132" s="28" t="s">
        <v>3520</v>
      </c>
      <c r="QDO132" s="28" t="s">
        <v>3521</v>
      </c>
      <c r="QDP132" s="31">
        <v>1995</v>
      </c>
      <c r="QDQ132" s="35"/>
      <c r="QDR132" s="31">
        <v>2019</v>
      </c>
      <c r="QDS132" s="26"/>
      <c r="QDT132" s="14" t="s">
        <v>3522</v>
      </c>
      <c r="QDU132" s="56" t="s">
        <v>3482</v>
      </c>
      <c r="QDV132" s="28" t="s">
        <v>3520</v>
      </c>
      <c r="QDW132" s="28" t="s">
        <v>3521</v>
      </c>
      <c r="QDX132" s="31">
        <v>1995</v>
      </c>
      <c r="QDY132" s="35"/>
      <c r="QDZ132" s="31">
        <v>2019</v>
      </c>
      <c r="QEA132" s="26"/>
      <c r="QEB132" s="14" t="s">
        <v>3522</v>
      </c>
      <c r="QEC132" s="56" t="s">
        <v>3482</v>
      </c>
      <c r="QED132" s="28" t="s">
        <v>3520</v>
      </c>
      <c r="QEE132" s="28" t="s">
        <v>3521</v>
      </c>
      <c r="QEF132" s="31">
        <v>1995</v>
      </c>
      <c r="QEG132" s="35"/>
      <c r="QEH132" s="31">
        <v>2019</v>
      </c>
      <c r="QEI132" s="26"/>
      <c r="QEJ132" s="14" t="s">
        <v>3522</v>
      </c>
      <c r="QEK132" s="56" t="s">
        <v>3482</v>
      </c>
      <c r="QEL132" s="28" t="s">
        <v>3520</v>
      </c>
      <c r="QEM132" s="28" t="s">
        <v>3521</v>
      </c>
      <c r="QEN132" s="31">
        <v>1995</v>
      </c>
      <c r="QEO132" s="35"/>
      <c r="QEP132" s="31">
        <v>2019</v>
      </c>
      <c r="QEQ132" s="26"/>
      <c r="QER132" s="14" t="s">
        <v>3522</v>
      </c>
      <c r="QES132" s="56" t="s">
        <v>3482</v>
      </c>
      <c r="QET132" s="28" t="s">
        <v>3520</v>
      </c>
      <c r="QEU132" s="28" t="s">
        <v>3521</v>
      </c>
      <c r="QEV132" s="31">
        <v>1995</v>
      </c>
      <c r="QEW132" s="35"/>
      <c r="QEX132" s="31">
        <v>2019</v>
      </c>
      <c r="QEY132" s="26"/>
      <c r="QEZ132" s="14" t="s">
        <v>3522</v>
      </c>
      <c r="QFA132" s="56" t="s">
        <v>3482</v>
      </c>
      <c r="QFB132" s="28" t="s">
        <v>3520</v>
      </c>
      <c r="QFC132" s="28" t="s">
        <v>3521</v>
      </c>
      <c r="QFD132" s="31">
        <v>1995</v>
      </c>
      <c r="QFE132" s="35"/>
      <c r="QFF132" s="31">
        <v>2019</v>
      </c>
      <c r="QFG132" s="26"/>
      <c r="QFH132" s="14" t="s">
        <v>3522</v>
      </c>
      <c r="QFI132" s="56" t="s">
        <v>3482</v>
      </c>
      <c r="QFJ132" s="28" t="s">
        <v>3520</v>
      </c>
      <c r="QFK132" s="28" t="s">
        <v>3521</v>
      </c>
      <c r="QFL132" s="31">
        <v>1995</v>
      </c>
      <c r="QFM132" s="35"/>
      <c r="QFN132" s="31">
        <v>2019</v>
      </c>
      <c r="QFO132" s="26"/>
      <c r="QFP132" s="14" t="s">
        <v>3522</v>
      </c>
      <c r="QFQ132" s="56" t="s">
        <v>3482</v>
      </c>
      <c r="QFR132" s="28" t="s">
        <v>3520</v>
      </c>
      <c r="QFS132" s="28" t="s">
        <v>3521</v>
      </c>
      <c r="QFT132" s="31">
        <v>1995</v>
      </c>
      <c r="QFU132" s="35"/>
      <c r="QFV132" s="31">
        <v>2019</v>
      </c>
      <c r="QFW132" s="26"/>
      <c r="QFX132" s="14" t="s">
        <v>3522</v>
      </c>
      <c r="QFY132" s="56" t="s">
        <v>3482</v>
      </c>
      <c r="QFZ132" s="28" t="s">
        <v>3520</v>
      </c>
      <c r="QGA132" s="28" t="s">
        <v>3521</v>
      </c>
      <c r="QGB132" s="31">
        <v>1995</v>
      </c>
      <c r="QGC132" s="35"/>
      <c r="QGD132" s="31">
        <v>2019</v>
      </c>
      <c r="QGE132" s="26"/>
      <c r="QGF132" s="14" t="s">
        <v>3522</v>
      </c>
      <c r="QGG132" s="56" t="s">
        <v>3482</v>
      </c>
      <c r="QGH132" s="28" t="s">
        <v>3520</v>
      </c>
      <c r="QGI132" s="28" t="s">
        <v>3521</v>
      </c>
      <c r="QGJ132" s="31">
        <v>1995</v>
      </c>
      <c r="QGK132" s="35"/>
      <c r="QGL132" s="31">
        <v>2019</v>
      </c>
      <c r="QGM132" s="26"/>
      <c r="QGN132" s="14" t="s">
        <v>3522</v>
      </c>
      <c r="QGO132" s="56" t="s">
        <v>3482</v>
      </c>
      <c r="QGP132" s="28" t="s">
        <v>3520</v>
      </c>
      <c r="QGQ132" s="28" t="s">
        <v>3521</v>
      </c>
      <c r="QGR132" s="31">
        <v>1995</v>
      </c>
      <c r="QGS132" s="35"/>
      <c r="QGT132" s="31">
        <v>2019</v>
      </c>
      <c r="QGU132" s="26"/>
      <c r="QGV132" s="14" t="s">
        <v>3522</v>
      </c>
      <c r="QGW132" s="56" t="s">
        <v>3482</v>
      </c>
      <c r="QGX132" s="28" t="s">
        <v>3520</v>
      </c>
      <c r="QGY132" s="28" t="s">
        <v>3521</v>
      </c>
      <c r="QGZ132" s="31">
        <v>1995</v>
      </c>
      <c r="QHA132" s="35"/>
      <c r="QHB132" s="31">
        <v>2019</v>
      </c>
      <c r="QHC132" s="26"/>
      <c r="QHD132" s="14" t="s">
        <v>3522</v>
      </c>
      <c r="QHE132" s="56" t="s">
        <v>3482</v>
      </c>
      <c r="QHF132" s="28" t="s">
        <v>3520</v>
      </c>
      <c r="QHG132" s="28" t="s">
        <v>3521</v>
      </c>
      <c r="QHH132" s="31">
        <v>1995</v>
      </c>
      <c r="QHI132" s="35"/>
      <c r="QHJ132" s="31">
        <v>2019</v>
      </c>
      <c r="QHK132" s="26"/>
      <c r="QHL132" s="14" t="s">
        <v>3522</v>
      </c>
      <c r="QHM132" s="56" t="s">
        <v>3482</v>
      </c>
      <c r="QHN132" s="28" t="s">
        <v>3520</v>
      </c>
      <c r="QHO132" s="28" t="s">
        <v>3521</v>
      </c>
      <c r="QHP132" s="31">
        <v>1995</v>
      </c>
      <c r="QHQ132" s="35"/>
      <c r="QHR132" s="31">
        <v>2019</v>
      </c>
      <c r="QHS132" s="26"/>
      <c r="QHT132" s="14" t="s">
        <v>3522</v>
      </c>
      <c r="QHU132" s="56" t="s">
        <v>3482</v>
      </c>
      <c r="QHV132" s="28" t="s">
        <v>3520</v>
      </c>
      <c r="QHW132" s="28" t="s">
        <v>3521</v>
      </c>
      <c r="QHX132" s="31">
        <v>1995</v>
      </c>
      <c r="QHY132" s="35"/>
      <c r="QHZ132" s="31">
        <v>2019</v>
      </c>
      <c r="QIA132" s="26"/>
      <c r="QIB132" s="14" t="s">
        <v>3522</v>
      </c>
      <c r="QIC132" s="56" t="s">
        <v>3482</v>
      </c>
      <c r="QID132" s="28" t="s">
        <v>3520</v>
      </c>
      <c r="QIE132" s="28" t="s">
        <v>3521</v>
      </c>
      <c r="QIF132" s="31">
        <v>1995</v>
      </c>
      <c r="QIG132" s="35"/>
      <c r="QIH132" s="31">
        <v>2019</v>
      </c>
      <c r="QII132" s="26"/>
      <c r="QIJ132" s="14" t="s">
        <v>3522</v>
      </c>
      <c r="QIK132" s="56" t="s">
        <v>3482</v>
      </c>
      <c r="QIL132" s="28" t="s">
        <v>3520</v>
      </c>
      <c r="QIM132" s="28" t="s">
        <v>3521</v>
      </c>
      <c r="QIN132" s="31">
        <v>1995</v>
      </c>
      <c r="QIO132" s="35"/>
      <c r="QIP132" s="31">
        <v>2019</v>
      </c>
      <c r="QIQ132" s="26"/>
      <c r="QIR132" s="14" t="s">
        <v>3522</v>
      </c>
      <c r="QIS132" s="56" t="s">
        <v>3482</v>
      </c>
      <c r="QIT132" s="28" t="s">
        <v>3520</v>
      </c>
      <c r="QIU132" s="28" t="s">
        <v>3521</v>
      </c>
      <c r="QIV132" s="31">
        <v>1995</v>
      </c>
      <c r="QIW132" s="35"/>
      <c r="QIX132" s="31">
        <v>2019</v>
      </c>
      <c r="QIY132" s="26"/>
      <c r="QIZ132" s="14" t="s">
        <v>3522</v>
      </c>
      <c r="QJA132" s="56" t="s">
        <v>3482</v>
      </c>
      <c r="QJB132" s="28" t="s">
        <v>3520</v>
      </c>
      <c r="QJC132" s="28" t="s">
        <v>3521</v>
      </c>
      <c r="QJD132" s="31">
        <v>1995</v>
      </c>
      <c r="QJE132" s="35"/>
      <c r="QJF132" s="31">
        <v>2019</v>
      </c>
      <c r="QJG132" s="26"/>
      <c r="QJH132" s="14" t="s">
        <v>3522</v>
      </c>
      <c r="QJI132" s="56" t="s">
        <v>3482</v>
      </c>
      <c r="QJJ132" s="28" t="s">
        <v>3520</v>
      </c>
      <c r="QJK132" s="28" t="s">
        <v>3521</v>
      </c>
      <c r="QJL132" s="31">
        <v>1995</v>
      </c>
      <c r="QJM132" s="35"/>
      <c r="QJN132" s="31">
        <v>2019</v>
      </c>
      <c r="QJO132" s="26"/>
      <c r="QJP132" s="14" t="s">
        <v>3522</v>
      </c>
      <c r="QJQ132" s="56" t="s">
        <v>3482</v>
      </c>
      <c r="QJR132" s="28" t="s">
        <v>3520</v>
      </c>
      <c r="QJS132" s="28" t="s">
        <v>3521</v>
      </c>
      <c r="QJT132" s="31">
        <v>1995</v>
      </c>
      <c r="QJU132" s="35"/>
      <c r="QJV132" s="31">
        <v>2019</v>
      </c>
      <c r="QJW132" s="26"/>
      <c r="QJX132" s="14" t="s">
        <v>3522</v>
      </c>
      <c r="QJY132" s="56" t="s">
        <v>3482</v>
      </c>
      <c r="QJZ132" s="28" t="s">
        <v>3520</v>
      </c>
      <c r="QKA132" s="28" t="s">
        <v>3521</v>
      </c>
      <c r="QKB132" s="31">
        <v>1995</v>
      </c>
      <c r="QKC132" s="35"/>
      <c r="QKD132" s="31">
        <v>2019</v>
      </c>
      <c r="QKE132" s="26"/>
      <c r="QKF132" s="14" t="s">
        <v>3522</v>
      </c>
      <c r="QKG132" s="56" t="s">
        <v>3482</v>
      </c>
      <c r="QKH132" s="28" t="s">
        <v>3520</v>
      </c>
      <c r="QKI132" s="28" t="s">
        <v>3521</v>
      </c>
      <c r="QKJ132" s="31">
        <v>1995</v>
      </c>
      <c r="QKK132" s="35"/>
      <c r="QKL132" s="31">
        <v>2019</v>
      </c>
      <c r="QKM132" s="26"/>
      <c r="QKN132" s="14" t="s">
        <v>3522</v>
      </c>
      <c r="QKO132" s="56" t="s">
        <v>3482</v>
      </c>
      <c r="QKP132" s="28" t="s">
        <v>3520</v>
      </c>
      <c r="QKQ132" s="28" t="s">
        <v>3521</v>
      </c>
      <c r="QKR132" s="31">
        <v>1995</v>
      </c>
      <c r="QKS132" s="35"/>
      <c r="QKT132" s="31">
        <v>2019</v>
      </c>
      <c r="QKU132" s="26"/>
      <c r="QKV132" s="14" t="s">
        <v>3522</v>
      </c>
      <c r="QKW132" s="56" t="s">
        <v>3482</v>
      </c>
      <c r="QKX132" s="28" t="s">
        <v>3520</v>
      </c>
      <c r="QKY132" s="28" t="s">
        <v>3521</v>
      </c>
      <c r="QKZ132" s="31">
        <v>1995</v>
      </c>
      <c r="QLA132" s="35"/>
      <c r="QLB132" s="31">
        <v>2019</v>
      </c>
      <c r="QLC132" s="26"/>
      <c r="QLD132" s="14" t="s">
        <v>3522</v>
      </c>
      <c r="QLE132" s="56" t="s">
        <v>3482</v>
      </c>
      <c r="QLF132" s="28" t="s">
        <v>3520</v>
      </c>
      <c r="QLG132" s="28" t="s">
        <v>3521</v>
      </c>
      <c r="QLH132" s="31">
        <v>1995</v>
      </c>
      <c r="QLI132" s="35"/>
      <c r="QLJ132" s="31">
        <v>2019</v>
      </c>
      <c r="QLK132" s="26"/>
      <c r="QLL132" s="14" t="s">
        <v>3522</v>
      </c>
      <c r="QLM132" s="56" t="s">
        <v>3482</v>
      </c>
      <c r="QLN132" s="28" t="s">
        <v>3520</v>
      </c>
      <c r="QLO132" s="28" t="s">
        <v>3521</v>
      </c>
      <c r="QLP132" s="31">
        <v>1995</v>
      </c>
      <c r="QLQ132" s="35"/>
      <c r="QLR132" s="31">
        <v>2019</v>
      </c>
      <c r="QLS132" s="26"/>
      <c r="QLT132" s="14" t="s">
        <v>3522</v>
      </c>
      <c r="QLU132" s="56" t="s">
        <v>3482</v>
      </c>
      <c r="QLV132" s="28" t="s">
        <v>3520</v>
      </c>
      <c r="QLW132" s="28" t="s">
        <v>3521</v>
      </c>
      <c r="QLX132" s="31">
        <v>1995</v>
      </c>
      <c r="QLY132" s="35"/>
      <c r="QLZ132" s="31">
        <v>2019</v>
      </c>
      <c r="QMA132" s="26"/>
      <c r="QMB132" s="14" t="s">
        <v>3522</v>
      </c>
      <c r="QMC132" s="56" t="s">
        <v>3482</v>
      </c>
      <c r="QMD132" s="28" t="s">
        <v>3520</v>
      </c>
      <c r="QME132" s="28" t="s">
        <v>3521</v>
      </c>
      <c r="QMF132" s="31">
        <v>1995</v>
      </c>
      <c r="QMG132" s="35"/>
      <c r="QMH132" s="31">
        <v>2019</v>
      </c>
      <c r="QMI132" s="26"/>
      <c r="QMJ132" s="14" t="s">
        <v>3522</v>
      </c>
      <c r="QMK132" s="56" t="s">
        <v>3482</v>
      </c>
      <c r="QML132" s="28" t="s">
        <v>3520</v>
      </c>
      <c r="QMM132" s="28" t="s">
        <v>3521</v>
      </c>
      <c r="QMN132" s="31">
        <v>1995</v>
      </c>
      <c r="QMO132" s="35"/>
      <c r="QMP132" s="31">
        <v>2019</v>
      </c>
      <c r="QMQ132" s="26"/>
      <c r="QMR132" s="14" t="s">
        <v>3522</v>
      </c>
      <c r="QMS132" s="56" t="s">
        <v>3482</v>
      </c>
      <c r="QMT132" s="28" t="s">
        <v>3520</v>
      </c>
      <c r="QMU132" s="28" t="s">
        <v>3521</v>
      </c>
      <c r="QMV132" s="31">
        <v>1995</v>
      </c>
      <c r="QMW132" s="35"/>
      <c r="QMX132" s="31">
        <v>2019</v>
      </c>
      <c r="QMY132" s="26"/>
      <c r="QMZ132" s="14" t="s">
        <v>3522</v>
      </c>
      <c r="QNA132" s="56" t="s">
        <v>3482</v>
      </c>
      <c r="QNB132" s="28" t="s">
        <v>3520</v>
      </c>
      <c r="QNC132" s="28" t="s">
        <v>3521</v>
      </c>
      <c r="QND132" s="31">
        <v>1995</v>
      </c>
      <c r="QNE132" s="35"/>
      <c r="QNF132" s="31">
        <v>2019</v>
      </c>
      <c r="QNG132" s="26"/>
      <c r="QNH132" s="14" t="s">
        <v>3522</v>
      </c>
      <c r="QNI132" s="56" t="s">
        <v>3482</v>
      </c>
      <c r="QNJ132" s="28" t="s">
        <v>3520</v>
      </c>
      <c r="QNK132" s="28" t="s">
        <v>3521</v>
      </c>
      <c r="QNL132" s="31">
        <v>1995</v>
      </c>
      <c r="QNM132" s="35"/>
      <c r="QNN132" s="31">
        <v>2019</v>
      </c>
      <c r="QNO132" s="26"/>
      <c r="QNP132" s="14" t="s">
        <v>3522</v>
      </c>
      <c r="QNQ132" s="56" t="s">
        <v>3482</v>
      </c>
      <c r="QNR132" s="28" t="s">
        <v>3520</v>
      </c>
      <c r="QNS132" s="28" t="s">
        <v>3521</v>
      </c>
      <c r="QNT132" s="31">
        <v>1995</v>
      </c>
      <c r="QNU132" s="35"/>
      <c r="QNV132" s="31">
        <v>2019</v>
      </c>
      <c r="QNW132" s="26"/>
      <c r="QNX132" s="14" t="s">
        <v>3522</v>
      </c>
      <c r="QNY132" s="56" t="s">
        <v>3482</v>
      </c>
      <c r="QNZ132" s="28" t="s">
        <v>3520</v>
      </c>
      <c r="QOA132" s="28" t="s">
        <v>3521</v>
      </c>
      <c r="QOB132" s="31">
        <v>1995</v>
      </c>
      <c r="QOC132" s="35"/>
      <c r="QOD132" s="31">
        <v>2019</v>
      </c>
      <c r="QOE132" s="26"/>
      <c r="QOF132" s="14" t="s">
        <v>3522</v>
      </c>
      <c r="QOG132" s="56" t="s">
        <v>3482</v>
      </c>
      <c r="QOH132" s="28" t="s">
        <v>3520</v>
      </c>
      <c r="QOI132" s="28" t="s">
        <v>3521</v>
      </c>
      <c r="QOJ132" s="31">
        <v>1995</v>
      </c>
      <c r="QOK132" s="35"/>
      <c r="QOL132" s="31">
        <v>2019</v>
      </c>
      <c r="QOM132" s="26"/>
      <c r="QON132" s="14" t="s">
        <v>3522</v>
      </c>
      <c r="QOO132" s="56" t="s">
        <v>3482</v>
      </c>
      <c r="QOP132" s="28" t="s">
        <v>3520</v>
      </c>
      <c r="QOQ132" s="28" t="s">
        <v>3521</v>
      </c>
      <c r="QOR132" s="31">
        <v>1995</v>
      </c>
      <c r="QOS132" s="35"/>
      <c r="QOT132" s="31">
        <v>2019</v>
      </c>
      <c r="QOU132" s="26"/>
      <c r="QOV132" s="14" t="s">
        <v>3522</v>
      </c>
      <c r="QOW132" s="56" t="s">
        <v>3482</v>
      </c>
      <c r="QOX132" s="28" t="s">
        <v>3520</v>
      </c>
      <c r="QOY132" s="28" t="s">
        <v>3521</v>
      </c>
      <c r="QOZ132" s="31">
        <v>1995</v>
      </c>
      <c r="QPA132" s="35"/>
      <c r="QPB132" s="31">
        <v>2019</v>
      </c>
      <c r="QPC132" s="26"/>
      <c r="QPD132" s="14" t="s">
        <v>3522</v>
      </c>
      <c r="QPE132" s="56" t="s">
        <v>3482</v>
      </c>
      <c r="QPF132" s="28" t="s">
        <v>3520</v>
      </c>
      <c r="QPG132" s="28" t="s">
        <v>3521</v>
      </c>
      <c r="QPH132" s="31">
        <v>1995</v>
      </c>
      <c r="QPI132" s="35"/>
      <c r="QPJ132" s="31">
        <v>2019</v>
      </c>
      <c r="QPK132" s="26"/>
      <c r="QPL132" s="14" t="s">
        <v>3522</v>
      </c>
      <c r="QPM132" s="56" t="s">
        <v>3482</v>
      </c>
      <c r="QPN132" s="28" t="s">
        <v>3520</v>
      </c>
      <c r="QPO132" s="28" t="s">
        <v>3521</v>
      </c>
      <c r="QPP132" s="31">
        <v>1995</v>
      </c>
      <c r="QPQ132" s="35"/>
      <c r="QPR132" s="31">
        <v>2019</v>
      </c>
      <c r="QPS132" s="26"/>
      <c r="QPT132" s="14" t="s">
        <v>3522</v>
      </c>
      <c r="QPU132" s="56" t="s">
        <v>3482</v>
      </c>
      <c r="QPV132" s="28" t="s">
        <v>3520</v>
      </c>
      <c r="QPW132" s="28" t="s">
        <v>3521</v>
      </c>
      <c r="QPX132" s="31">
        <v>1995</v>
      </c>
      <c r="QPY132" s="35"/>
      <c r="QPZ132" s="31">
        <v>2019</v>
      </c>
      <c r="QQA132" s="26"/>
      <c r="QQB132" s="14" t="s">
        <v>3522</v>
      </c>
      <c r="QQC132" s="56" t="s">
        <v>3482</v>
      </c>
      <c r="QQD132" s="28" t="s">
        <v>3520</v>
      </c>
      <c r="QQE132" s="28" t="s">
        <v>3521</v>
      </c>
      <c r="QQF132" s="31">
        <v>1995</v>
      </c>
      <c r="QQG132" s="35"/>
      <c r="QQH132" s="31">
        <v>2019</v>
      </c>
      <c r="QQI132" s="26"/>
      <c r="QQJ132" s="14" t="s">
        <v>3522</v>
      </c>
      <c r="QQK132" s="56" t="s">
        <v>3482</v>
      </c>
      <c r="QQL132" s="28" t="s">
        <v>3520</v>
      </c>
      <c r="QQM132" s="28" t="s">
        <v>3521</v>
      </c>
      <c r="QQN132" s="31">
        <v>1995</v>
      </c>
      <c r="QQO132" s="35"/>
      <c r="QQP132" s="31">
        <v>2019</v>
      </c>
      <c r="QQQ132" s="26"/>
      <c r="QQR132" s="14" t="s">
        <v>3522</v>
      </c>
      <c r="QQS132" s="56" t="s">
        <v>3482</v>
      </c>
      <c r="QQT132" s="28" t="s">
        <v>3520</v>
      </c>
      <c r="QQU132" s="28" t="s">
        <v>3521</v>
      </c>
      <c r="QQV132" s="31">
        <v>1995</v>
      </c>
      <c r="QQW132" s="35"/>
      <c r="QQX132" s="31">
        <v>2019</v>
      </c>
      <c r="QQY132" s="26"/>
      <c r="QQZ132" s="14" t="s">
        <v>3522</v>
      </c>
      <c r="QRA132" s="56" t="s">
        <v>3482</v>
      </c>
      <c r="QRB132" s="28" t="s">
        <v>3520</v>
      </c>
      <c r="QRC132" s="28" t="s">
        <v>3521</v>
      </c>
      <c r="QRD132" s="31">
        <v>1995</v>
      </c>
      <c r="QRE132" s="35"/>
      <c r="QRF132" s="31">
        <v>2019</v>
      </c>
      <c r="QRG132" s="26"/>
      <c r="QRH132" s="14" t="s">
        <v>3522</v>
      </c>
      <c r="QRI132" s="56" t="s">
        <v>3482</v>
      </c>
      <c r="QRJ132" s="28" t="s">
        <v>3520</v>
      </c>
      <c r="QRK132" s="28" t="s">
        <v>3521</v>
      </c>
      <c r="QRL132" s="31">
        <v>1995</v>
      </c>
      <c r="QRM132" s="35"/>
      <c r="QRN132" s="31">
        <v>2019</v>
      </c>
      <c r="QRO132" s="26"/>
      <c r="QRP132" s="14" t="s">
        <v>3522</v>
      </c>
      <c r="QRQ132" s="56" t="s">
        <v>3482</v>
      </c>
      <c r="QRR132" s="28" t="s">
        <v>3520</v>
      </c>
      <c r="QRS132" s="28" t="s">
        <v>3521</v>
      </c>
      <c r="QRT132" s="31">
        <v>1995</v>
      </c>
      <c r="QRU132" s="35"/>
      <c r="QRV132" s="31">
        <v>2019</v>
      </c>
      <c r="QRW132" s="26"/>
      <c r="QRX132" s="14" t="s">
        <v>3522</v>
      </c>
      <c r="QRY132" s="56" t="s">
        <v>3482</v>
      </c>
      <c r="QRZ132" s="28" t="s">
        <v>3520</v>
      </c>
      <c r="QSA132" s="28" t="s">
        <v>3521</v>
      </c>
      <c r="QSB132" s="31">
        <v>1995</v>
      </c>
      <c r="QSC132" s="35"/>
      <c r="QSD132" s="31">
        <v>2019</v>
      </c>
      <c r="QSE132" s="26"/>
      <c r="QSF132" s="14" t="s">
        <v>3522</v>
      </c>
      <c r="QSG132" s="56" t="s">
        <v>3482</v>
      </c>
      <c r="QSH132" s="28" t="s">
        <v>3520</v>
      </c>
      <c r="QSI132" s="28" t="s">
        <v>3521</v>
      </c>
      <c r="QSJ132" s="31">
        <v>1995</v>
      </c>
      <c r="QSK132" s="35"/>
      <c r="QSL132" s="31">
        <v>2019</v>
      </c>
      <c r="QSM132" s="26"/>
      <c r="QSN132" s="14" t="s">
        <v>3522</v>
      </c>
      <c r="QSO132" s="56" t="s">
        <v>3482</v>
      </c>
      <c r="QSP132" s="28" t="s">
        <v>3520</v>
      </c>
      <c r="QSQ132" s="28" t="s">
        <v>3521</v>
      </c>
      <c r="QSR132" s="31">
        <v>1995</v>
      </c>
      <c r="QSS132" s="35"/>
      <c r="QST132" s="31">
        <v>2019</v>
      </c>
      <c r="QSU132" s="26"/>
      <c r="QSV132" s="14" t="s">
        <v>3522</v>
      </c>
      <c r="QSW132" s="56" t="s">
        <v>3482</v>
      </c>
      <c r="QSX132" s="28" t="s">
        <v>3520</v>
      </c>
      <c r="QSY132" s="28" t="s">
        <v>3521</v>
      </c>
      <c r="QSZ132" s="31">
        <v>1995</v>
      </c>
      <c r="QTA132" s="35"/>
      <c r="QTB132" s="31">
        <v>2019</v>
      </c>
      <c r="QTC132" s="26"/>
      <c r="QTD132" s="14" t="s">
        <v>3522</v>
      </c>
      <c r="QTE132" s="56" t="s">
        <v>3482</v>
      </c>
      <c r="QTF132" s="28" t="s">
        <v>3520</v>
      </c>
      <c r="QTG132" s="28" t="s">
        <v>3521</v>
      </c>
      <c r="QTH132" s="31">
        <v>1995</v>
      </c>
      <c r="QTI132" s="35"/>
      <c r="QTJ132" s="31">
        <v>2019</v>
      </c>
      <c r="QTK132" s="26"/>
      <c r="QTL132" s="14" t="s">
        <v>3522</v>
      </c>
      <c r="QTM132" s="56" t="s">
        <v>3482</v>
      </c>
      <c r="QTN132" s="28" t="s">
        <v>3520</v>
      </c>
      <c r="QTO132" s="28" t="s">
        <v>3521</v>
      </c>
      <c r="QTP132" s="31">
        <v>1995</v>
      </c>
      <c r="QTQ132" s="35"/>
      <c r="QTR132" s="31">
        <v>2019</v>
      </c>
      <c r="QTS132" s="26"/>
      <c r="QTT132" s="14" t="s">
        <v>3522</v>
      </c>
      <c r="QTU132" s="56" t="s">
        <v>3482</v>
      </c>
      <c r="QTV132" s="28" t="s">
        <v>3520</v>
      </c>
      <c r="QTW132" s="28" t="s">
        <v>3521</v>
      </c>
      <c r="QTX132" s="31">
        <v>1995</v>
      </c>
      <c r="QTY132" s="35"/>
      <c r="QTZ132" s="31">
        <v>2019</v>
      </c>
      <c r="QUA132" s="26"/>
      <c r="QUB132" s="14" t="s">
        <v>3522</v>
      </c>
      <c r="QUC132" s="56" t="s">
        <v>3482</v>
      </c>
      <c r="QUD132" s="28" t="s">
        <v>3520</v>
      </c>
      <c r="QUE132" s="28" t="s">
        <v>3521</v>
      </c>
      <c r="QUF132" s="31">
        <v>1995</v>
      </c>
      <c r="QUG132" s="35"/>
      <c r="QUH132" s="31">
        <v>2019</v>
      </c>
      <c r="QUI132" s="26"/>
      <c r="QUJ132" s="14" t="s">
        <v>3522</v>
      </c>
      <c r="QUK132" s="56" t="s">
        <v>3482</v>
      </c>
      <c r="QUL132" s="28" t="s">
        <v>3520</v>
      </c>
      <c r="QUM132" s="28" t="s">
        <v>3521</v>
      </c>
      <c r="QUN132" s="31">
        <v>1995</v>
      </c>
      <c r="QUO132" s="35"/>
      <c r="QUP132" s="31">
        <v>2019</v>
      </c>
      <c r="QUQ132" s="26"/>
      <c r="QUR132" s="14" t="s">
        <v>3522</v>
      </c>
      <c r="QUS132" s="56" t="s">
        <v>3482</v>
      </c>
      <c r="QUT132" s="28" t="s">
        <v>3520</v>
      </c>
      <c r="QUU132" s="28" t="s">
        <v>3521</v>
      </c>
      <c r="QUV132" s="31">
        <v>1995</v>
      </c>
      <c r="QUW132" s="35"/>
      <c r="QUX132" s="31">
        <v>2019</v>
      </c>
      <c r="QUY132" s="26"/>
      <c r="QUZ132" s="14" t="s">
        <v>3522</v>
      </c>
      <c r="QVA132" s="56" t="s">
        <v>3482</v>
      </c>
      <c r="QVB132" s="28" t="s">
        <v>3520</v>
      </c>
      <c r="QVC132" s="28" t="s">
        <v>3521</v>
      </c>
      <c r="QVD132" s="31">
        <v>1995</v>
      </c>
      <c r="QVE132" s="35"/>
      <c r="QVF132" s="31">
        <v>2019</v>
      </c>
      <c r="QVG132" s="26"/>
      <c r="QVH132" s="14" t="s">
        <v>3522</v>
      </c>
      <c r="QVI132" s="56" t="s">
        <v>3482</v>
      </c>
      <c r="QVJ132" s="28" t="s">
        <v>3520</v>
      </c>
      <c r="QVK132" s="28" t="s">
        <v>3521</v>
      </c>
      <c r="QVL132" s="31">
        <v>1995</v>
      </c>
      <c r="QVM132" s="35"/>
      <c r="QVN132" s="31">
        <v>2019</v>
      </c>
      <c r="QVO132" s="26"/>
      <c r="QVP132" s="14" t="s">
        <v>3522</v>
      </c>
      <c r="QVQ132" s="56" t="s">
        <v>3482</v>
      </c>
      <c r="QVR132" s="28" t="s">
        <v>3520</v>
      </c>
      <c r="QVS132" s="28" t="s">
        <v>3521</v>
      </c>
      <c r="QVT132" s="31">
        <v>1995</v>
      </c>
      <c r="QVU132" s="35"/>
      <c r="QVV132" s="31">
        <v>2019</v>
      </c>
      <c r="QVW132" s="26"/>
      <c r="QVX132" s="14" t="s">
        <v>3522</v>
      </c>
      <c r="QVY132" s="56" t="s">
        <v>3482</v>
      </c>
      <c r="QVZ132" s="28" t="s">
        <v>3520</v>
      </c>
      <c r="QWA132" s="28" t="s">
        <v>3521</v>
      </c>
      <c r="QWB132" s="31">
        <v>1995</v>
      </c>
      <c r="QWC132" s="35"/>
      <c r="QWD132" s="31">
        <v>2019</v>
      </c>
      <c r="QWE132" s="26"/>
      <c r="QWF132" s="14" t="s">
        <v>3522</v>
      </c>
      <c r="QWG132" s="56" t="s">
        <v>3482</v>
      </c>
      <c r="QWH132" s="28" t="s">
        <v>3520</v>
      </c>
      <c r="QWI132" s="28" t="s">
        <v>3521</v>
      </c>
      <c r="QWJ132" s="31">
        <v>1995</v>
      </c>
      <c r="QWK132" s="35"/>
      <c r="QWL132" s="31">
        <v>2019</v>
      </c>
      <c r="QWM132" s="26"/>
      <c r="QWN132" s="14" t="s">
        <v>3522</v>
      </c>
      <c r="QWO132" s="56" t="s">
        <v>3482</v>
      </c>
      <c r="QWP132" s="28" t="s">
        <v>3520</v>
      </c>
      <c r="QWQ132" s="28" t="s">
        <v>3521</v>
      </c>
      <c r="QWR132" s="31">
        <v>1995</v>
      </c>
      <c r="QWS132" s="35"/>
      <c r="QWT132" s="31">
        <v>2019</v>
      </c>
      <c r="QWU132" s="26"/>
      <c r="QWV132" s="14" t="s">
        <v>3522</v>
      </c>
      <c r="QWW132" s="56" t="s">
        <v>3482</v>
      </c>
      <c r="QWX132" s="28" t="s">
        <v>3520</v>
      </c>
      <c r="QWY132" s="28" t="s">
        <v>3521</v>
      </c>
      <c r="QWZ132" s="31">
        <v>1995</v>
      </c>
      <c r="QXA132" s="35"/>
      <c r="QXB132" s="31">
        <v>2019</v>
      </c>
      <c r="QXC132" s="26"/>
      <c r="QXD132" s="14" t="s">
        <v>3522</v>
      </c>
      <c r="QXE132" s="56" t="s">
        <v>3482</v>
      </c>
      <c r="QXF132" s="28" t="s">
        <v>3520</v>
      </c>
      <c r="QXG132" s="28" t="s">
        <v>3521</v>
      </c>
      <c r="QXH132" s="31">
        <v>1995</v>
      </c>
      <c r="QXI132" s="35"/>
      <c r="QXJ132" s="31">
        <v>2019</v>
      </c>
      <c r="QXK132" s="26"/>
      <c r="QXL132" s="14" t="s">
        <v>3522</v>
      </c>
      <c r="QXM132" s="56" t="s">
        <v>3482</v>
      </c>
      <c r="QXN132" s="28" t="s">
        <v>3520</v>
      </c>
      <c r="QXO132" s="28" t="s">
        <v>3521</v>
      </c>
      <c r="QXP132" s="31">
        <v>1995</v>
      </c>
      <c r="QXQ132" s="35"/>
      <c r="QXR132" s="31">
        <v>2019</v>
      </c>
      <c r="QXS132" s="26"/>
      <c r="QXT132" s="14" t="s">
        <v>3522</v>
      </c>
      <c r="QXU132" s="56" t="s">
        <v>3482</v>
      </c>
      <c r="QXV132" s="28" t="s">
        <v>3520</v>
      </c>
      <c r="QXW132" s="28" t="s">
        <v>3521</v>
      </c>
      <c r="QXX132" s="31">
        <v>1995</v>
      </c>
      <c r="QXY132" s="35"/>
      <c r="QXZ132" s="31">
        <v>2019</v>
      </c>
      <c r="QYA132" s="26"/>
      <c r="QYB132" s="14" t="s">
        <v>3522</v>
      </c>
      <c r="QYC132" s="56" t="s">
        <v>3482</v>
      </c>
      <c r="QYD132" s="28" t="s">
        <v>3520</v>
      </c>
      <c r="QYE132" s="28" t="s">
        <v>3521</v>
      </c>
      <c r="QYF132" s="31">
        <v>1995</v>
      </c>
      <c r="QYG132" s="35"/>
      <c r="QYH132" s="31">
        <v>2019</v>
      </c>
      <c r="QYI132" s="26"/>
      <c r="QYJ132" s="14" t="s">
        <v>3522</v>
      </c>
      <c r="QYK132" s="56" t="s">
        <v>3482</v>
      </c>
      <c r="QYL132" s="28" t="s">
        <v>3520</v>
      </c>
      <c r="QYM132" s="28" t="s">
        <v>3521</v>
      </c>
      <c r="QYN132" s="31">
        <v>1995</v>
      </c>
      <c r="QYO132" s="35"/>
      <c r="QYP132" s="31">
        <v>2019</v>
      </c>
      <c r="QYQ132" s="26"/>
      <c r="QYR132" s="14" t="s">
        <v>3522</v>
      </c>
      <c r="QYS132" s="56" t="s">
        <v>3482</v>
      </c>
      <c r="QYT132" s="28" t="s">
        <v>3520</v>
      </c>
      <c r="QYU132" s="28" t="s">
        <v>3521</v>
      </c>
      <c r="QYV132" s="31">
        <v>1995</v>
      </c>
      <c r="QYW132" s="35"/>
      <c r="QYX132" s="31">
        <v>2019</v>
      </c>
      <c r="QYY132" s="26"/>
      <c r="QYZ132" s="14" t="s">
        <v>3522</v>
      </c>
      <c r="QZA132" s="56" t="s">
        <v>3482</v>
      </c>
      <c r="QZB132" s="28" t="s">
        <v>3520</v>
      </c>
      <c r="QZC132" s="28" t="s">
        <v>3521</v>
      </c>
      <c r="QZD132" s="31">
        <v>1995</v>
      </c>
      <c r="QZE132" s="35"/>
      <c r="QZF132" s="31">
        <v>2019</v>
      </c>
      <c r="QZG132" s="26"/>
      <c r="QZH132" s="14" t="s">
        <v>3522</v>
      </c>
      <c r="QZI132" s="56" t="s">
        <v>3482</v>
      </c>
      <c r="QZJ132" s="28" t="s">
        <v>3520</v>
      </c>
      <c r="QZK132" s="28" t="s">
        <v>3521</v>
      </c>
      <c r="QZL132" s="31">
        <v>1995</v>
      </c>
      <c r="QZM132" s="35"/>
      <c r="QZN132" s="31">
        <v>2019</v>
      </c>
      <c r="QZO132" s="26"/>
      <c r="QZP132" s="14" t="s">
        <v>3522</v>
      </c>
      <c r="QZQ132" s="56" t="s">
        <v>3482</v>
      </c>
      <c r="QZR132" s="28" t="s">
        <v>3520</v>
      </c>
      <c r="QZS132" s="28" t="s">
        <v>3521</v>
      </c>
      <c r="QZT132" s="31">
        <v>1995</v>
      </c>
      <c r="QZU132" s="35"/>
      <c r="QZV132" s="31">
        <v>2019</v>
      </c>
      <c r="QZW132" s="26"/>
      <c r="QZX132" s="14" t="s">
        <v>3522</v>
      </c>
      <c r="QZY132" s="56" t="s">
        <v>3482</v>
      </c>
      <c r="QZZ132" s="28" t="s">
        <v>3520</v>
      </c>
      <c r="RAA132" s="28" t="s">
        <v>3521</v>
      </c>
      <c r="RAB132" s="31">
        <v>1995</v>
      </c>
      <c r="RAC132" s="35"/>
      <c r="RAD132" s="31">
        <v>2019</v>
      </c>
      <c r="RAE132" s="26"/>
      <c r="RAF132" s="14" t="s">
        <v>3522</v>
      </c>
      <c r="RAG132" s="56" t="s">
        <v>3482</v>
      </c>
      <c r="RAH132" s="28" t="s">
        <v>3520</v>
      </c>
      <c r="RAI132" s="28" t="s">
        <v>3521</v>
      </c>
      <c r="RAJ132" s="31">
        <v>1995</v>
      </c>
      <c r="RAK132" s="35"/>
      <c r="RAL132" s="31">
        <v>2019</v>
      </c>
      <c r="RAM132" s="26"/>
      <c r="RAN132" s="14" t="s">
        <v>3522</v>
      </c>
      <c r="RAO132" s="56" t="s">
        <v>3482</v>
      </c>
      <c r="RAP132" s="28" t="s">
        <v>3520</v>
      </c>
      <c r="RAQ132" s="28" t="s">
        <v>3521</v>
      </c>
      <c r="RAR132" s="31">
        <v>1995</v>
      </c>
      <c r="RAS132" s="35"/>
      <c r="RAT132" s="31">
        <v>2019</v>
      </c>
      <c r="RAU132" s="26"/>
      <c r="RAV132" s="14" t="s">
        <v>3522</v>
      </c>
      <c r="RAW132" s="56" t="s">
        <v>3482</v>
      </c>
      <c r="RAX132" s="28" t="s">
        <v>3520</v>
      </c>
      <c r="RAY132" s="28" t="s">
        <v>3521</v>
      </c>
      <c r="RAZ132" s="31">
        <v>1995</v>
      </c>
      <c r="RBA132" s="35"/>
      <c r="RBB132" s="31">
        <v>2019</v>
      </c>
      <c r="RBC132" s="26"/>
      <c r="RBD132" s="14" t="s">
        <v>3522</v>
      </c>
      <c r="RBE132" s="56" t="s">
        <v>3482</v>
      </c>
      <c r="RBF132" s="28" t="s">
        <v>3520</v>
      </c>
      <c r="RBG132" s="28" t="s">
        <v>3521</v>
      </c>
      <c r="RBH132" s="31">
        <v>1995</v>
      </c>
      <c r="RBI132" s="35"/>
      <c r="RBJ132" s="31">
        <v>2019</v>
      </c>
      <c r="RBK132" s="26"/>
      <c r="RBL132" s="14" t="s">
        <v>3522</v>
      </c>
      <c r="RBM132" s="56" t="s">
        <v>3482</v>
      </c>
      <c r="RBN132" s="28" t="s">
        <v>3520</v>
      </c>
      <c r="RBO132" s="28" t="s">
        <v>3521</v>
      </c>
      <c r="RBP132" s="31">
        <v>1995</v>
      </c>
      <c r="RBQ132" s="35"/>
      <c r="RBR132" s="31">
        <v>2019</v>
      </c>
      <c r="RBS132" s="26"/>
      <c r="RBT132" s="14" t="s">
        <v>3522</v>
      </c>
      <c r="RBU132" s="56" t="s">
        <v>3482</v>
      </c>
      <c r="RBV132" s="28" t="s">
        <v>3520</v>
      </c>
      <c r="RBW132" s="28" t="s">
        <v>3521</v>
      </c>
      <c r="RBX132" s="31">
        <v>1995</v>
      </c>
      <c r="RBY132" s="35"/>
      <c r="RBZ132" s="31">
        <v>2019</v>
      </c>
      <c r="RCA132" s="26"/>
      <c r="RCB132" s="14" t="s">
        <v>3522</v>
      </c>
      <c r="RCC132" s="56" t="s">
        <v>3482</v>
      </c>
      <c r="RCD132" s="28" t="s">
        <v>3520</v>
      </c>
      <c r="RCE132" s="28" t="s">
        <v>3521</v>
      </c>
      <c r="RCF132" s="31">
        <v>1995</v>
      </c>
      <c r="RCG132" s="35"/>
      <c r="RCH132" s="31">
        <v>2019</v>
      </c>
      <c r="RCI132" s="26"/>
      <c r="RCJ132" s="14" t="s">
        <v>3522</v>
      </c>
      <c r="RCK132" s="56" t="s">
        <v>3482</v>
      </c>
      <c r="RCL132" s="28" t="s">
        <v>3520</v>
      </c>
      <c r="RCM132" s="28" t="s">
        <v>3521</v>
      </c>
      <c r="RCN132" s="31">
        <v>1995</v>
      </c>
      <c r="RCO132" s="35"/>
      <c r="RCP132" s="31">
        <v>2019</v>
      </c>
      <c r="RCQ132" s="26"/>
      <c r="RCR132" s="14" t="s">
        <v>3522</v>
      </c>
      <c r="RCS132" s="56" t="s">
        <v>3482</v>
      </c>
      <c r="RCT132" s="28" t="s">
        <v>3520</v>
      </c>
      <c r="RCU132" s="28" t="s">
        <v>3521</v>
      </c>
      <c r="RCV132" s="31">
        <v>1995</v>
      </c>
      <c r="RCW132" s="35"/>
      <c r="RCX132" s="31">
        <v>2019</v>
      </c>
      <c r="RCY132" s="26"/>
      <c r="RCZ132" s="14" t="s">
        <v>3522</v>
      </c>
      <c r="RDA132" s="56" t="s">
        <v>3482</v>
      </c>
      <c r="RDB132" s="28" t="s">
        <v>3520</v>
      </c>
      <c r="RDC132" s="28" t="s">
        <v>3521</v>
      </c>
      <c r="RDD132" s="31">
        <v>1995</v>
      </c>
      <c r="RDE132" s="35"/>
      <c r="RDF132" s="31">
        <v>2019</v>
      </c>
      <c r="RDG132" s="26"/>
      <c r="RDH132" s="14" t="s">
        <v>3522</v>
      </c>
      <c r="RDI132" s="56" t="s">
        <v>3482</v>
      </c>
      <c r="RDJ132" s="28" t="s">
        <v>3520</v>
      </c>
      <c r="RDK132" s="28" t="s">
        <v>3521</v>
      </c>
      <c r="RDL132" s="31">
        <v>1995</v>
      </c>
      <c r="RDM132" s="35"/>
      <c r="RDN132" s="31">
        <v>2019</v>
      </c>
      <c r="RDO132" s="26"/>
      <c r="RDP132" s="14" t="s">
        <v>3522</v>
      </c>
      <c r="RDQ132" s="56" t="s">
        <v>3482</v>
      </c>
      <c r="RDR132" s="28" t="s">
        <v>3520</v>
      </c>
      <c r="RDS132" s="28" t="s">
        <v>3521</v>
      </c>
      <c r="RDT132" s="31">
        <v>1995</v>
      </c>
      <c r="RDU132" s="35"/>
      <c r="RDV132" s="31">
        <v>2019</v>
      </c>
      <c r="RDW132" s="26"/>
      <c r="RDX132" s="14" t="s">
        <v>3522</v>
      </c>
      <c r="RDY132" s="56" t="s">
        <v>3482</v>
      </c>
      <c r="RDZ132" s="28" t="s">
        <v>3520</v>
      </c>
      <c r="REA132" s="28" t="s">
        <v>3521</v>
      </c>
      <c r="REB132" s="31">
        <v>1995</v>
      </c>
      <c r="REC132" s="35"/>
      <c r="RED132" s="31">
        <v>2019</v>
      </c>
      <c r="REE132" s="26"/>
      <c r="REF132" s="14" t="s">
        <v>3522</v>
      </c>
      <c r="REG132" s="56" t="s">
        <v>3482</v>
      </c>
      <c r="REH132" s="28" t="s">
        <v>3520</v>
      </c>
      <c r="REI132" s="28" t="s">
        <v>3521</v>
      </c>
      <c r="REJ132" s="31">
        <v>1995</v>
      </c>
      <c r="REK132" s="35"/>
      <c r="REL132" s="31">
        <v>2019</v>
      </c>
      <c r="REM132" s="26"/>
      <c r="REN132" s="14" t="s">
        <v>3522</v>
      </c>
      <c r="REO132" s="56" t="s">
        <v>3482</v>
      </c>
      <c r="REP132" s="28" t="s">
        <v>3520</v>
      </c>
      <c r="REQ132" s="28" t="s">
        <v>3521</v>
      </c>
      <c r="RER132" s="31">
        <v>1995</v>
      </c>
      <c r="RES132" s="35"/>
      <c r="RET132" s="31">
        <v>2019</v>
      </c>
      <c r="REU132" s="26"/>
      <c r="REV132" s="14" t="s">
        <v>3522</v>
      </c>
      <c r="REW132" s="56" t="s">
        <v>3482</v>
      </c>
      <c r="REX132" s="28" t="s">
        <v>3520</v>
      </c>
      <c r="REY132" s="28" t="s">
        <v>3521</v>
      </c>
      <c r="REZ132" s="31">
        <v>1995</v>
      </c>
      <c r="RFA132" s="35"/>
      <c r="RFB132" s="31">
        <v>2019</v>
      </c>
      <c r="RFC132" s="26"/>
      <c r="RFD132" s="14" t="s">
        <v>3522</v>
      </c>
      <c r="RFE132" s="56" t="s">
        <v>3482</v>
      </c>
      <c r="RFF132" s="28" t="s">
        <v>3520</v>
      </c>
      <c r="RFG132" s="28" t="s">
        <v>3521</v>
      </c>
      <c r="RFH132" s="31">
        <v>1995</v>
      </c>
      <c r="RFI132" s="35"/>
      <c r="RFJ132" s="31">
        <v>2019</v>
      </c>
      <c r="RFK132" s="26"/>
      <c r="RFL132" s="14" t="s">
        <v>3522</v>
      </c>
      <c r="RFM132" s="56" t="s">
        <v>3482</v>
      </c>
      <c r="RFN132" s="28" t="s">
        <v>3520</v>
      </c>
      <c r="RFO132" s="28" t="s">
        <v>3521</v>
      </c>
      <c r="RFP132" s="31">
        <v>1995</v>
      </c>
      <c r="RFQ132" s="35"/>
      <c r="RFR132" s="31">
        <v>2019</v>
      </c>
      <c r="RFS132" s="26"/>
      <c r="RFT132" s="14" t="s">
        <v>3522</v>
      </c>
      <c r="RFU132" s="56" t="s">
        <v>3482</v>
      </c>
      <c r="RFV132" s="28" t="s">
        <v>3520</v>
      </c>
      <c r="RFW132" s="28" t="s">
        <v>3521</v>
      </c>
      <c r="RFX132" s="31">
        <v>1995</v>
      </c>
      <c r="RFY132" s="35"/>
      <c r="RFZ132" s="31">
        <v>2019</v>
      </c>
      <c r="RGA132" s="26"/>
      <c r="RGB132" s="14" t="s">
        <v>3522</v>
      </c>
      <c r="RGC132" s="56" t="s">
        <v>3482</v>
      </c>
      <c r="RGD132" s="28" t="s">
        <v>3520</v>
      </c>
      <c r="RGE132" s="28" t="s">
        <v>3521</v>
      </c>
      <c r="RGF132" s="31">
        <v>1995</v>
      </c>
      <c r="RGG132" s="35"/>
      <c r="RGH132" s="31">
        <v>2019</v>
      </c>
      <c r="RGI132" s="26"/>
      <c r="RGJ132" s="14" t="s">
        <v>3522</v>
      </c>
      <c r="RGK132" s="56" t="s">
        <v>3482</v>
      </c>
      <c r="RGL132" s="28" t="s">
        <v>3520</v>
      </c>
      <c r="RGM132" s="28" t="s">
        <v>3521</v>
      </c>
      <c r="RGN132" s="31">
        <v>1995</v>
      </c>
      <c r="RGO132" s="35"/>
      <c r="RGP132" s="31">
        <v>2019</v>
      </c>
      <c r="RGQ132" s="26"/>
      <c r="RGR132" s="14" t="s">
        <v>3522</v>
      </c>
      <c r="RGS132" s="56" t="s">
        <v>3482</v>
      </c>
      <c r="RGT132" s="28" t="s">
        <v>3520</v>
      </c>
      <c r="RGU132" s="28" t="s">
        <v>3521</v>
      </c>
      <c r="RGV132" s="31">
        <v>1995</v>
      </c>
      <c r="RGW132" s="35"/>
      <c r="RGX132" s="31">
        <v>2019</v>
      </c>
      <c r="RGY132" s="26"/>
      <c r="RGZ132" s="14" t="s">
        <v>3522</v>
      </c>
      <c r="RHA132" s="56" t="s">
        <v>3482</v>
      </c>
      <c r="RHB132" s="28" t="s">
        <v>3520</v>
      </c>
      <c r="RHC132" s="28" t="s">
        <v>3521</v>
      </c>
      <c r="RHD132" s="31">
        <v>1995</v>
      </c>
      <c r="RHE132" s="35"/>
      <c r="RHF132" s="31">
        <v>2019</v>
      </c>
      <c r="RHG132" s="26"/>
      <c r="RHH132" s="14" t="s">
        <v>3522</v>
      </c>
      <c r="RHI132" s="56" t="s">
        <v>3482</v>
      </c>
      <c r="RHJ132" s="28" t="s">
        <v>3520</v>
      </c>
      <c r="RHK132" s="28" t="s">
        <v>3521</v>
      </c>
      <c r="RHL132" s="31">
        <v>1995</v>
      </c>
      <c r="RHM132" s="35"/>
      <c r="RHN132" s="31">
        <v>2019</v>
      </c>
      <c r="RHO132" s="26"/>
      <c r="RHP132" s="14" t="s">
        <v>3522</v>
      </c>
      <c r="RHQ132" s="56" t="s">
        <v>3482</v>
      </c>
      <c r="RHR132" s="28" t="s">
        <v>3520</v>
      </c>
      <c r="RHS132" s="28" t="s">
        <v>3521</v>
      </c>
      <c r="RHT132" s="31">
        <v>1995</v>
      </c>
      <c r="RHU132" s="35"/>
      <c r="RHV132" s="31">
        <v>2019</v>
      </c>
      <c r="RHW132" s="26"/>
      <c r="RHX132" s="14" t="s">
        <v>3522</v>
      </c>
      <c r="RHY132" s="56" t="s">
        <v>3482</v>
      </c>
      <c r="RHZ132" s="28" t="s">
        <v>3520</v>
      </c>
      <c r="RIA132" s="28" t="s">
        <v>3521</v>
      </c>
      <c r="RIB132" s="31">
        <v>1995</v>
      </c>
      <c r="RIC132" s="35"/>
      <c r="RID132" s="31">
        <v>2019</v>
      </c>
      <c r="RIE132" s="26"/>
      <c r="RIF132" s="14" t="s">
        <v>3522</v>
      </c>
      <c r="RIG132" s="56" t="s">
        <v>3482</v>
      </c>
      <c r="RIH132" s="28" t="s">
        <v>3520</v>
      </c>
      <c r="RII132" s="28" t="s">
        <v>3521</v>
      </c>
      <c r="RIJ132" s="31">
        <v>1995</v>
      </c>
      <c r="RIK132" s="35"/>
      <c r="RIL132" s="31">
        <v>2019</v>
      </c>
      <c r="RIM132" s="26"/>
      <c r="RIN132" s="14" t="s">
        <v>3522</v>
      </c>
      <c r="RIO132" s="56" t="s">
        <v>3482</v>
      </c>
      <c r="RIP132" s="28" t="s">
        <v>3520</v>
      </c>
      <c r="RIQ132" s="28" t="s">
        <v>3521</v>
      </c>
      <c r="RIR132" s="31">
        <v>1995</v>
      </c>
      <c r="RIS132" s="35"/>
      <c r="RIT132" s="31">
        <v>2019</v>
      </c>
      <c r="RIU132" s="26"/>
      <c r="RIV132" s="14" t="s">
        <v>3522</v>
      </c>
      <c r="RIW132" s="56" t="s">
        <v>3482</v>
      </c>
      <c r="RIX132" s="28" t="s">
        <v>3520</v>
      </c>
      <c r="RIY132" s="28" t="s">
        <v>3521</v>
      </c>
      <c r="RIZ132" s="31">
        <v>1995</v>
      </c>
      <c r="RJA132" s="35"/>
      <c r="RJB132" s="31">
        <v>2019</v>
      </c>
      <c r="RJC132" s="26"/>
      <c r="RJD132" s="14" t="s">
        <v>3522</v>
      </c>
      <c r="RJE132" s="56" t="s">
        <v>3482</v>
      </c>
      <c r="RJF132" s="28" t="s">
        <v>3520</v>
      </c>
      <c r="RJG132" s="28" t="s">
        <v>3521</v>
      </c>
      <c r="RJH132" s="31">
        <v>1995</v>
      </c>
      <c r="RJI132" s="35"/>
      <c r="RJJ132" s="31">
        <v>2019</v>
      </c>
      <c r="RJK132" s="26"/>
      <c r="RJL132" s="14" t="s">
        <v>3522</v>
      </c>
      <c r="RJM132" s="56" t="s">
        <v>3482</v>
      </c>
      <c r="RJN132" s="28" t="s">
        <v>3520</v>
      </c>
      <c r="RJO132" s="28" t="s">
        <v>3521</v>
      </c>
      <c r="RJP132" s="31">
        <v>1995</v>
      </c>
      <c r="RJQ132" s="35"/>
      <c r="RJR132" s="31">
        <v>2019</v>
      </c>
      <c r="RJS132" s="26"/>
      <c r="RJT132" s="14" t="s">
        <v>3522</v>
      </c>
      <c r="RJU132" s="56" t="s">
        <v>3482</v>
      </c>
      <c r="RJV132" s="28" t="s">
        <v>3520</v>
      </c>
      <c r="RJW132" s="28" t="s">
        <v>3521</v>
      </c>
      <c r="RJX132" s="31">
        <v>1995</v>
      </c>
      <c r="RJY132" s="35"/>
      <c r="RJZ132" s="31">
        <v>2019</v>
      </c>
      <c r="RKA132" s="26"/>
      <c r="RKB132" s="14" t="s">
        <v>3522</v>
      </c>
      <c r="RKC132" s="56" t="s">
        <v>3482</v>
      </c>
      <c r="RKD132" s="28" t="s">
        <v>3520</v>
      </c>
      <c r="RKE132" s="28" t="s">
        <v>3521</v>
      </c>
      <c r="RKF132" s="31">
        <v>1995</v>
      </c>
      <c r="RKG132" s="35"/>
      <c r="RKH132" s="31">
        <v>2019</v>
      </c>
      <c r="RKI132" s="26"/>
      <c r="RKJ132" s="14" t="s">
        <v>3522</v>
      </c>
      <c r="RKK132" s="56" t="s">
        <v>3482</v>
      </c>
      <c r="RKL132" s="28" t="s">
        <v>3520</v>
      </c>
      <c r="RKM132" s="28" t="s">
        <v>3521</v>
      </c>
      <c r="RKN132" s="31">
        <v>1995</v>
      </c>
      <c r="RKO132" s="35"/>
      <c r="RKP132" s="31">
        <v>2019</v>
      </c>
      <c r="RKQ132" s="26"/>
      <c r="RKR132" s="14" t="s">
        <v>3522</v>
      </c>
      <c r="RKS132" s="56" t="s">
        <v>3482</v>
      </c>
      <c r="RKT132" s="28" t="s">
        <v>3520</v>
      </c>
      <c r="RKU132" s="28" t="s">
        <v>3521</v>
      </c>
      <c r="RKV132" s="31">
        <v>1995</v>
      </c>
      <c r="RKW132" s="35"/>
      <c r="RKX132" s="31">
        <v>2019</v>
      </c>
      <c r="RKY132" s="26"/>
      <c r="RKZ132" s="14" t="s">
        <v>3522</v>
      </c>
      <c r="RLA132" s="56" t="s">
        <v>3482</v>
      </c>
      <c r="RLB132" s="28" t="s">
        <v>3520</v>
      </c>
      <c r="RLC132" s="28" t="s">
        <v>3521</v>
      </c>
      <c r="RLD132" s="31">
        <v>1995</v>
      </c>
      <c r="RLE132" s="35"/>
      <c r="RLF132" s="31">
        <v>2019</v>
      </c>
      <c r="RLG132" s="26"/>
      <c r="RLH132" s="14" t="s">
        <v>3522</v>
      </c>
      <c r="RLI132" s="56" t="s">
        <v>3482</v>
      </c>
      <c r="RLJ132" s="28" t="s">
        <v>3520</v>
      </c>
      <c r="RLK132" s="28" t="s">
        <v>3521</v>
      </c>
      <c r="RLL132" s="31">
        <v>1995</v>
      </c>
      <c r="RLM132" s="35"/>
      <c r="RLN132" s="31">
        <v>2019</v>
      </c>
      <c r="RLO132" s="26"/>
      <c r="RLP132" s="14" t="s">
        <v>3522</v>
      </c>
      <c r="RLQ132" s="56" t="s">
        <v>3482</v>
      </c>
      <c r="RLR132" s="28" t="s">
        <v>3520</v>
      </c>
      <c r="RLS132" s="28" t="s">
        <v>3521</v>
      </c>
      <c r="RLT132" s="31">
        <v>1995</v>
      </c>
      <c r="RLU132" s="35"/>
      <c r="RLV132" s="31">
        <v>2019</v>
      </c>
      <c r="RLW132" s="26"/>
      <c r="RLX132" s="14" t="s">
        <v>3522</v>
      </c>
      <c r="RLY132" s="56" t="s">
        <v>3482</v>
      </c>
      <c r="RLZ132" s="28" t="s">
        <v>3520</v>
      </c>
      <c r="RMA132" s="28" t="s">
        <v>3521</v>
      </c>
      <c r="RMB132" s="31">
        <v>1995</v>
      </c>
      <c r="RMC132" s="35"/>
      <c r="RMD132" s="31">
        <v>2019</v>
      </c>
      <c r="RME132" s="26"/>
      <c r="RMF132" s="14" t="s">
        <v>3522</v>
      </c>
      <c r="RMG132" s="56" t="s">
        <v>3482</v>
      </c>
      <c r="RMH132" s="28" t="s">
        <v>3520</v>
      </c>
      <c r="RMI132" s="28" t="s">
        <v>3521</v>
      </c>
      <c r="RMJ132" s="31">
        <v>1995</v>
      </c>
      <c r="RMK132" s="35"/>
      <c r="RML132" s="31">
        <v>2019</v>
      </c>
      <c r="RMM132" s="26"/>
      <c r="RMN132" s="14" t="s">
        <v>3522</v>
      </c>
      <c r="RMO132" s="56" t="s">
        <v>3482</v>
      </c>
      <c r="RMP132" s="28" t="s">
        <v>3520</v>
      </c>
      <c r="RMQ132" s="28" t="s">
        <v>3521</v>
      </c>
      <c r="RMR132" s="31">
        <v>1995</v>
      </c>
      <c r="RMS132" s="35"/>
      <c r="RMT132" s="31">
        <v>2019</v>
      </c>
      <c r="RMU132" s="26"/>
      <c r="RMV132" s="14" t="s">
        <v>3522</v>
      </c>
      <c r="RMW132" s="56" t="s">
        <v>3482</v>
      </c>
      <c r="RMX132" s="28" t="s">
        <v>3520</v>
      </c>
      <c r="RMY132" s="28" t="s">
        <v>3521</v>
      </c>
      <c r="RMZ132" s="31">
        <v>1995</v>
      </c>
      <c r="RNA132" s="35"/>
      <c r="RNB132" s="31">
        <v>2019</v>
      </c>
      <c r="RNC132" s="26"/>
      <c r="RND132" s="14" t="s">
        <v>3522</v>
      </c>
      <c r="RNE132" s="56" t="s">
        <v>3482</v>
      </c>
      <c r="RNF132" s="28" t="s">
        <v>3520</v>
      </c>
      <c r="RNG132" s="28" t="s">
        <v>3521</v>
      </c>
      <c r="RNH132" s="31">
        <v>1995</v>
      </c>
      <c r="RNI132" s="35"/>
      <c r="RNJ132" s="31">
        <v>2019</v>
      </c>
      <c r="RNK132" s="26"/>
      <c r="RNL132" s="14" t="s">
        <v>3522</v>
      </c>
      <c r="RNM132" s="56" t="s">
        <v>3482</v>
      </c>
      <c r="RNN132" s="28" t="s">
        <v>3520</v>
      </c>
      <c r="RNO132" s="28" t="s">
        <v>3521</v>
      </c>
      <c r="RNP132" s="31">
        <v>1995</v>
      </c>
      <c r="RNQ132" s="35"/>
      <c r="RNR132" s="31">
        <v>2019</v>
      </c>
      <c r="RNS132" s="26"/>
      <c r="RNT132" s="14" t="s">
        <v>3522</v>
      </c>
      <c r="RNU132" s="56" t="s">
        <v>3482</v>
      </c>
      <c r="RNV132" s="28" t="s">
        <v>3520</v>
      </c>
      <c r="RNW132" s="28" t="s">
        <v>3521</v>
      </c>
      <c r="RNX132" s="31">
        <v>1995</v>
      </c>
      <c r="RNY132" s="35"/>
      <c r="RNZ132" s="31">
        <v>2019</v>
      </c>
      <c r="ROA132" s="26"/>
      <c r="ROB132" s="14" t="s">
        <v>3522</v>
      </c>
      <c r="ROC132" s="56" t="s">
        <v>3482</v>
      </c>
      <c r="ROD132" s="28" t="s">
        <v>3520</v>
      </c>
      <c r="ROE132" s="28" t="s">
        <v>3521</v>
      </c>
      <c r="ROF132" s="31">
        <v>1995</v>
      </c>
      <c r="ROG132" s="35"/>
      <c r="ROH132" s="31">
        <v>2019</v>
      </c>
      <c r="ROI132" s="26"/>
      <c r="ROJ132" s="14" t="s">
        <v>3522</v>
      </c>
      <c r="ROK132" s="56" t="s">
        <v>3482</v>
      </c>
      <c r="ROL132" s="28" t="s">
        <v>3520</v>
      </c>
      <c r="ROM132" s="28" t="s">
        <v>3521</v>
      </c>
      <c r="RON132" s="31">
        <v>1995</v>
      </c>
      <c r="ROO132" s="35"/>
      <c r="ROP132" s="31">
        <v>2019</v>
      </c>
      <c r="ROQ132" s="26"/>
      <c r="ROR132" s="14" t="s">
        <v>3522</v>
      </c>
      <c r="ROS132" s="56" t="s">
        <v>3482</v>
      </c>
      <c r="ROT132" s="28" t="s">
        <v>3520</v>
      </c>
      <c r="ROU132" s="28" t="s">
        <v>3521</v>
      </c>
      <c r="ROV132" s="31">
        <v>1995</v>
      </c>
      <c r="ROW132" s="35"/>
      <c r="ROX132" s="31">
        <v>2019</v>
      </c>
      <c r="ROY132" s="26"/>
      <c r="ROZ132" s="14" t="s">
        <v>3522</v>
      </c>
      <c r="RPA132" s="56" t="s">
        <v>3482</v>
      </c>
      <c r="RPB132" s="28" t="s">
        <v>3520</v>
      </c>
      <c r="RPC132" s="28" t="s">
        <v>3521</v>
      </c>
      <c r="RPD132" s="31">
        <v>1995</v>
      </c>
      <c r="RPE132" s="35"/>
      <c r="RPF132" s="31">
        <v>2019</v>
      </c>
      <c r="RPG132" s="26"/>
      <c r="RPH132" s="14" t="s">
        <v>3522</v>
      </c>
      <c r="RPI132" s="56" t="s">
        <v>3482</v>
      </c>
      <c r="RPJ132" s="28" t="s">
        <v>3520</v>
      </c>
      <c r="RPK132" s="28" t="s">
        <v>3521</v>
      </c>
      <c r="RPL132" s="31">
        <v>1995</v>
      </c>
      <c r="RPM132" s="35"/>
      <c r="RPN132" s="31">
        <v>2019</v>
      </c>
      <c r="RPO132" s="26"/>
      <c r="RPP132" s="14" t="s">
        <v>3522</v>
      </c>
      <c r="RPQ132" s="56" t="s">
        <v>3482</v>
      </c>
      <c r="RPR132" s="28" t="s">
        <v>3520</v>
      </c>
      <c r="RPS132" s="28" t="s">
        <v>3521</v>
      </c>
      <c r="RPT132" s="31">
        <v>1995</v>
      </c>
      <c r="RPU132" s="35"/>
      <c r="RPV132" s="31">
        <v>2019</v>
      </c>
      <c r="RPW132" s="26"/>
      <c r="RPX132" s="14" t="s">
        <v>3522</v>
      </c>
      <c r="RPY132" s="56" t="s">
        <v>3482</v>
      </c>
      <c r="RPZ132" s="28" t="s">
        <v>3520</v>
      </c>
      <c r="RQA132" s="28" t="s">
        <v>3521</v>
      </c>
      <c r="RQB132" s="31">
        <v>1995</v>
      </c>
      <c r="RQC132" s="35"/>
      <c r="RQD132" s="31">
        <v>2019</v>
      </c>
      <c r="RQE132" s="26"/>
      <c r="RQF132" s="14" t="s">
        <v>3522</v>
      </c>
      <c r="RQG132" s="56" t="s">
        <v>3482</v>
      </c>
      <c r="RQH132" s="28" t="s">
        <v>3520</v>
      </c>
      <c r="RQI132" s="28" t="s">
        <v>3521</v>
      </c>
      <c r="RQJ132" s="31">
        <v>1995</v>
      </c>
      <c r="RQK132" s="35"/>
      <c r="RQL132" s="31">
        <v>2019</v>
      </c>
      <c r="RQM132" s="26"/>
      <c r="RQN132" s="14" t="s">
        <v>3522</v>
      </c>
      <c r="RQO132" s="56" t="s">
        <v>3482</v>
      </c>
      <c r="RQP132" s="28" t="s">
        <v>3520</v>
      </c>
      <c r="RQQ132" s="28" t="s">
        <v>3521</v>
      </c>
      <c r="RQR132" s="31">
        <v>1995</v>
      </c>
      <c r="RQS132" s="35"/>
      <c r="RQT132" s="31">
        <v>2019</v>
      </c>
      <c r="RQU132" s="26"/>
      <c r="RQV132" s="14" t="s">
        <v>3522</v>
      </c>
      <c r="RQW132" s="56" t="s">
        <v>3482</v>
      </c>
      <c r="RQX132" s="28" t="s">
        <v>3520</v>
      </c>
      <c r="RQY132" s="28" t="s">
        <v>3521</v>
      </c>
      <c r="RQZ132" s="31">
        <v>1995</v>
      </c>
      <c r="RRA132" s="35"/>
      <c r="RRB132" s="31">
        <v>2019</v>
      </c>
      <c r="RRC132" s="26"/>
      <c r="RRD132" s="14" t="s">
        <v>3522</v>
      </c>
      <c r="RRE132" s="56" t="s">
        <v>3482</v>
      </c>
      <c r="RRF132" s="28" t="s">
        <v>3520</v>
      </c>
      <c r="RRG132" s="28" t="s">
        <v>3521</v>
      </c>
      <c r="RRH132" s="31">
        <v>1995</v>
      </c>
      <c r="RRI132" s="35"/>
      <c r="RRJ132" s="31">
        <v>2019</v>
      </c>
      <c r="RRK132" s="26"/>
      <c r="RRL132" s="14" t="s">
        <v>3522</v>
      </c>
      <c r="RRM132" s="56" t="s">
        <v>3482</v>
      </c>
      <c r="RRN132" s="28" t="s">
        <v>3520</v>
      </c>
      <c r="RRO132" s="28" t="s">
        <v>3521</v>
      </c>
      <c r="RRP132" s="31">
        <v>1995</v>
      </c>
      <c r="RRQ132" s="35"/>
      <c r="RRR132" s="31">
        <v>2019</v>
      </c>
      <c r="RRS132" s="26"/>
      <c r="RRT132" s="14" t="s">
        <v>3522</v>
      </c>
      <c r="RRU132" s="56" t="s">
        <v>3482</v>
      </c>
      <c r="RRV132" s="28" t="s">
        <v>3520</v>
      </c>
      <c r="RRW132" s="28" t="s">
        <v>3521</v>
      </c>
      <c r="RRX132" s="31">
        <v>1995</v>
      </c>
      <c r="RRY132" s="35"/>
      <c r="RRZ132" s="31">
        <v>2019</v>
      </c>
      <c r="RSA132" s="26"/>
      <c r="RSB132" s="14" t="s">
        <v>3522</v>
      </c>
      <c r="RSC132" s="56" t="s">
        <v>3482</v>
      </c>
      <c r="RSD132" s="28" t="s">
        <v>3520</v>
      </c>
      <c r="RSE132" s="28" t="s">
        <v>3521</v>
      </c>
      <c r="RSF132" s="31">
        <v>1995</v>
      </c>
      <c r="RSG132" s="35"/>
      <c r="RSH132" s="31">
        <v>2019</v>
      </c>
      <c r="RSI132" s="26"/>
      <c r="RSJ132" s="14" t="s">
        <v>3522</v>
      </c>
      <c r="RSK132" s="56" t="s">
        <v>3482</v>
      </c>
      <c r="RSL132" s="28" t="s">
        <v>3520</v>
      </c>
      <c r="RSM132" s="28" t="s">
        <v>3521</v>
      </c>
      <c r="RSN132" s="31">
        <v>1995</v>
      </c>
      <c r="RSO132" s="35"/>
      <c r="RSP132" s="31">
        <v>2019</v>
      </c>
      <c r="RSQ132" s="26"/>
      <c r="RSR132" s="14" t="s">
        <v>3522</v>
      </c>
      <c r="RSS132" s="56" t="s">
        <v>3482</v>
      </c>
      <c r="RST132" s="28" t="s">
        <v>3520</v>
      </c>
      <c r="RSU132" s="28" t="s">
        <v>3521</v>
      </c>
      <c r="RSV132" s="31">
        <v>1995</v>
      </c>
      <c r="RSW132" s="35"/>
      <c r="RSX132" s="31">
        <v>2019</v>
      </c>
      <c r="RSY132" s="26"/>
      <c r="RSZ132" s="14" t="s">
        <v>3522</v>
      </c>
      <c r="RTA132" s="56" t="s">
        <v>3482</v>
      </c>
      <c r="RTB132" s="28" t="s">
        <v>3520</v>
      </c>
      <c r="RTC132" s="28" t="s">
        <v>3521</v>
      </c>
      <c r="RTD132" s="31">
        <v>1995</v>
      </c>
      <c r="RTE132" s="35"/>
      <c r="RTF132" s="31">
        <v>2019</v>
      </c>
      <c r="RTG132" s="26"/>
      <c r="RTH132" s="14" t="s">
        <v>3522</v>
      </c>
      <c r="RTI132" s="56" t="s">
        <v>3482</v>
      </c>
      <c r="RTJ132" s="28" t="s">
        <v>3520</v>
      </c>
      <c r="RTK132" s="28" t="s">
        <v>3521</v>
      </c>
      <c r="RTL132" s="31">
        <v>1995</v>
      </c>
      <c r="RTM132" s="35"/>
      <c r="RTN132" s="31">
        <v>2019</v>
      </c>
      <c r="RTO132" s="26"/>
      <c r="RTP132" s="14" t="s">
        <v>3522</v>
      </c>
      <c r="RTQ132" s="56" t="s">
        <v>3482</v>
      </c>
      <c r="RTR132" s="28" t="s">
        <v>3520</v>
      </c>
      <c r="RTS132" s="28" t="s">
        <v>3521</v>
      </c>
      <c r="RTT132" s="31">
        <v>1995</v>
      </c>
      <c r="RTU132" s="35"/>
      <c r="RTV132" s="31">
        <v>2019</v>
      </c>
      <c r="RTW132" s="26"/>
      <c r="RTX132" s="14" t="s">
        <v>3522</v>
      </c>
      <c r="RTY132" s="56" t="s">
        <v>3482</v>
      </c>
      <c r="RTZ132" s="28" t="s">
        <v>3520</v>
      </c>
      <c r="RUA132" s="28" t="s">
        <v>3521</v>
      </c>
      <c r="RUB132" s="31">
        <v>1995</v>
      </c>
      <c r="RUC132" s="35"/>
      <c r="RUD132" s="31">
        <v>2019</v>
      </c>
      <c r="RUE132" s="26"/>
      <c r="RUF132" s="14" t="s">
        <v>3522</v>
      </c>
      <c r="RUG132" s="56" t="s">
        <v>3482</v>
      </c>
      <c r="RUH132" s="28" t="s">
        <v>3520</v>
      </c>
      <c r="RUI132" s="28" t="s">
        <v>3521</v>
      </c>
      <c r="RUJ132" s="31">
        <v>1995</v>
      </c>
      <c r="RUK132" s="35"/>
      <c r="RUL132" s="31">
        <v>2019</v>
      </c>
      <c r="RUM132" s="26"/>
      <c r="RUN132" s="14" t="s">
        <v>3522</v>
      </c>
      <c r="RUO132" s="56" t="s">
        <v>3482</v>
      </c>
      <c r="RUP132" s="28" t="s">
        <v>3520</v>
      </c>
      <c r="RUQ132" s="28" t="s">
        <v>3521</v>
      </c>
      <c r="RUR132" s="31">
        <v>1995</v>
      </c>
      <c r="RUS132" s="35"/>
      <c r="RUT132" s="31">
        <v>2019</v>
      </c>
      <c r="RUU132" s="26"/>
      <c r="RUV132" s="14" t="s">
        <v>3522</v>
      </c>
      <c r="RUW132" s="56" t="s">
        <v>3482</v>
      </c>
      <c r="RUX132" s="28" t="s">
        <v>3520</v>
      </c>
      <c r="RUY132" s="28" t="s">
        <v>3521</v>
      </c>
      <c r="RUZ132" s="31">
        <v>1995</v>
      </c>
      <c r="RVA132" s="35"/>
      <c r="RVB132" s="31">
        <v>2019</v>
      </c>
      <c r="RVC132" s="26"/>
      <c r="RVD132" s="14" t="s">
        <v>3522</v>
      </c>
      <c r="RVE132" s="56" t="s">
        <v>3482</v>
      </c>
      <c r="RVF132" s="28" t="s">
        <v>3520</v>
      </c>
      <c r="RVG132" s="28" t="s">
        <v>3521</v>
      </c>
      <c r="RVH132" s="31">
        <v>1995</v>
      </c>
      <c r="RVI132" s="35"/>
      <c r="RVJ132" s="31">
        <v>2019</v>
      </c>
      <c r="RVK132" s="26"/>
      <c r="RVL132" s="14" t="s">
        <v>3522</v>
      </c>
      <c r="RVM132" s="56" t="s">
        <v>3482</v>
      </c>
      <c r="RVN132" s="28" t="s">
        <v>3520</v>
      </c>
      <c r="RVO132" s="28" t="s">
        <v>3521</v>
      </c>
      <c r="RVP132" s="31">
        <v>1995</v>
      </c>
      <c r="RVQ132" s="35"/>
      <c r="RVR132" s="31">
        <v>2019</v>
      </c>
      <c r="RVS132" s="26"/>
      <c r="RVT132" s="14" t="s">
        <v>3522</v>
      </c>
      <c r="RVU132" s="56" t="s">
        <v>3482</v>
      </c>
      <c r="RVV132" s="28" t="s">
        <v>3520</v>
      </c>
      <c r="RVW132" s="28" t="s">
        <v>3521</v>
      </c>
      <c r="RVX132" s="31">
        <v>1995</v>
      </c>
      <c r="RVY132" s="35"/>
      <c r="RVZ132" s="31">
        <v>2019</v>
      </c>
      <c r="RWA132" s="26"/>
      <c r="RWB132" s="14" t="s">
        <v>3522</v>
      </c>
      <c r="RWC132" s="56" t="s">
        <v>3482</v>
      </c>
      <c r="RWD132" s="28" t="s">
        <v>3520</v>
      </c>
      <c r="RWE132" s="28" t="s">
        <v>3521</v>
      </c>
      <c r="RWF132" s="31">
        <v>1995</v>
      </c>
      <c r="RWG132" s="35"/>
      <c r="RWH132" s="31">
        <v>2019</v>
      </c>
      <c r="RWI132" s="26"/>
      <c r="RWJ132" s="14" t="s">
        <v>3522</v>
      </c>
      <c r="RWK132" s="56" t="s">
        <v>3482</v>
      </c>
      <c r="RWL132" s="28" t="s">
        <v>3520</v>
      </c>
      <c r="RWM132" s="28" t="s">
        <v>3521</v>
      </c>
      <c r="RWN132" s="31">
        <v>1995</v>
      </c>
      <c r="RWO132" s="35"/>
      <c r="RWP132" s="31">
        <v>2019</v>
      </c>
      <c r="RWQ132" s="26"/>
      <c r="RWR132" s="14" t="s">
        <v>3522</v>
      </c>
      <c r="RWS132" s="56" t="s">
        <v>3482</v>
      </c>
      <c r="RWT132" s="28" t="s">
        <v>3520</v>
      </c>
      <c r="RWU132" s="28" t="s">
        <v>3521</v>
      </c>
      <c r="RWV132" s="31">
        <v>1995</v>
      </c>
      <c r="RWW132" s="35"/>
      <c r="RWX132" s="31">
        <v>2019</v>
      </c>
      <c r="RWY132" s="26"/>
      <c r="RWZ132" s="14" t="s">
        <v>3522</v>
      </c>
      <c r="RXA132" s="56" t="s">
        <v>3482</v>
      </c>
      <c r="RXB132" s="28" t="s">
        <v>3520</v>
      </c>
      <c r="RXC132" s="28" t="s">
        <v>3521</v>
      </c>
      <c r="RXD132" s="31">
        <v>1995</v>
      </c>
      <c r="RXE132" s="35"/>
      <c r="RXF132" s="31">
        <v>2019</v>
      </c>
      <c r="RXG132" s="26"/>
      <c r="RXH132" s="14" t="s">
        <v>3522</v>
      </c>
      <c r="RXI132" s="56" t="s">
        <v>3482</v>
      </c>
      <c r="RXJ132" s="28" t="s">
        <v>3520</v>
      </c>
      <c r="RXK132" s="28" t="s">
        <v>3521</v>
      </c>
      <c r="RXL132" s="31">
        <v>1995</v>
      </c>
      <c r="RXM132" s="35"/>
      <c r="RXN132" s="31">
        <v>2019</v>
      </c>
      <c r="RXO132" s="26"/>
      <c r="RXP132" s="14" t="s">
        <v>3522</v>
      </c>
      <c r="RXQ132" s="56" t="s">
        <v>3482</v>
      </c>
      <c r="RXR132" s="28" t="s">
        <v>3520</v>
      </c>
      <c r="RXS132" s="28" t="s">
        <v>3521</v>
      </c>
      <c r="RXT132" s="31">
        <v>1995</v>
      </c>
      <c r="RXU132" s="35"/>
      <c r="RXV132" s="31">
        <v>2019</v>
      </c>
      <c r="RXW132" s="26"/>
      <c r="RXX132" s="14" t="s">
        <v>3522</v>
      </c>
      <c r="RXY132" s="56" t="s">
        <v>3482</v>
      </c>
      <c r="RXZ132" s="28" t="s">
        <v>3520</v>
      </c>
      <c r="RYA132" s="28" t="s">
        <v>3521</v>
      </c>
      <c r="RYB132" s="31">
        <v>1995</v>
      </c>
      <c r="RYC132" s="35"/>
      <c r="RYD132" s="31">
        <v>2019</v>
      </c>
      <c r="RYE132" s="26"/>
      <c r="RYF132" s="14" t="s">
        <v>3522</v>
      </c>
      <c r="RYG132" s="56" t="s">
        <v>3482</v>
      </c>
      <c r="RYH132" s="28" t="s">
        <v>3520</v>
      </c>
      <c r="RYI132" s="28" t="s">
        <v>3521</v>
      </c>
      <c r="RYJ132" s="31">
        <v>1995</v>
      </c>
      <c r="RYK132" s="35"/>
      <c r="RYL132" s="31">
        <v>2019</v>
      </c>
      <c r="RYM132" s="26"/>
      <c r="RYN132" s="14" t="s">
        <v>3522</v>
      </c>
      <c r="RYO132" s="56" t="s">
        <v>3482</v>
      </c>
      <c r="RYP132" s="28" t="s">
        <v>3520</v>
      </c>
      <c r="RYQ132" s="28" t="s">
        <v>3521</v>
      </c>
      <c r="RYR132" s="31">
        <v>1995</v>
      </c>
      <c r="RYS132" s="35"/>
      <c r="RYT132" s="31">
        <v>2019</v>
      </c>
      <c r="RYU132" s="26"/>
      <c r="RYV132" s="14" t="s">
        <v>3522</v>
      </c>
      <c r="RYW132" s="56" t="s">
        <v>3482</v>
      </c>
      <c r="RYX132" s="28" t="s">
        <v>3520</v>
      </c>
      <c r="RYY132" s="28" t="s">
        <v>3521</v>
      </c>
      <c r="RYZ132" s="31">
        <v>1995</v>
      </c>
      <c r="RZA132" s="35"/>
      <c r="RZB132" s="31">
        <v>2019</v>
      </c>
      <c r="RZC132" s="26"/>
      <c r="RZD132" s="14" t="s">
        <v>3522</v>
      </c>
      <c r="RZE132" s="56" t="s">
        <v>3482</v>
      </c>
      <c r="RZF132" s="28" t="s">
        <v>3520</v>
      </c>
      <c r="RZG132" s="28" t="s">
        <v>3521</v>
      </c>
      <c r="RZH132" s="31">
        <v>1995</v>
      </c>
      <c r="RZI132" s="35"/>
      <c r="RZJ132" s="31">
        <v>2019</v>
      </c>
      <c r="RZK132" s="26"/>
      <c r="RZL132" s="14" t="s">
        <v>3522</v>
      </c>
      <c r="RZM132" s="56" t="s">
        <v>3482</v>
      </c>
      <c r="RZN132" s="28" t="s">
        <v>3520</v>
      </c>
      <c r="RZO132" s="28" t="s">
        <v>3521</v>
      </c>
      <c r="RZP132" s="31">
        <v>1995</v>
      </c>
      <c r="RZQ132" s="35"/>
      <c r="RZR132" s="31">
        <v>2019</v>
      </c>
      <c r="RZS132" s="26"/>
      <c r="RZT132" s="14" t="s">
        <v>3522</v>
      </c>
      <c r="RZU132" s="56" t="s">
        <v>3482</v>
      </c>
      <c r="RZV132" s="28" t="s">
        <v>3520</v>
      </c>
      <c r="RZW132" s="28" t="s">
        <v>3521</v>
      </c>
      <c r="RZX132" s="31">
        <v>1995</v>
      </c>
      <c r="RZY132" s="35"/>
      <c r="RZZ132" s="31">
        <v>2019</v>
      </c>
      <c r="SAA132" s="26"/>
      <c r="SAB132" s="14" t="s">
        <v>3522</v>
      </c>
      <c r="SAC132" s="56" t="s">
        <v>3482</v>
      </c>
      <c r="SAD132" s="28" t="s">
        <v>3520</v>
      </c>
      <c r="SAE132" s="28" t="s">
        <v>3521</v>
      </c>
      <c r="SAF132" s="31">
        <v>1995</v>
      </c>
      <c r="SAG132" s="35"/>
      <c r="SAH132" s="31">
        <v>2019</v>
      </c>
      <c r="SAI132" s="26"/>
      <c r="SAJ132" s="14" t="s">
        <v>3522</v>
      </c>
      <c r="SAK132" s="56" t="s">
        <v>3482</v>
      </c>
      <c r="SAL132" s="28" t="s">
        <v>3520</v>
      </c>
      <c r="SAM132" s="28" t="s">
        <v>3521</v>
      </c>
      <c r="SAN132" s="31">
        <v>1995</v>
      </c>
      <c r="SAO132" s="35"/>
      <c r="SAP132" s="31">
        <v>2019</v>
      </c>
      <c r="SAQ132" s="26"/>
      <c r="SAR132" s="14" t="s">
        <v>3522</v>
      </c>
      <c r="SAS132" s="56" t="s">
        <v>3482</v>
      </c>
      <c r="SAT132" s="28" t="s">
        <v>3520</v>
      </c>
      <c r="SAU132" s="28" t="s">
        <v>3521</v>
      </c>
      <c r="SAV132" s="31">
        <v>1995</v>
      </c>
      <c r="SAW132" s="35"/>
      <c r="SAX132" s="31">
        <v>2019</v>
      </c>
      <c r="SAY132" s="26"/>
      <c r="SAZ132" s="14" t="s">
        <v>3522</v>
      </c>
      <c r="SBA132" s="56" t="s">
        <v>3482</v>
      </c>
      <c r="SBB132" s="28" t="s">
        <v>3520</v>
      </c>
      <c r="SBC132" s="28" t="s">
        <v>3521</v>
      </c>
      <c r="SBD132" s="31">
        <v>1995</v>
      </c>
      <c r="SBE132" s="35"/>
      <c r="SBF132" s="31">
        <v>2019</v>
      </c>
      <c r="SBG132" s="26"/>
      <c r="SBH132" s="14" t="s">
        <v>3522</v>
      </c>
      <c r="SBI132" s="56" t="s">
        <v>3482</v>
      </c>
      <c r="SBJ132" s="28" t="s">
        <v>3520</v>
      </c>
      <c r="SBK132" s="28" t="s">
        <v>3521</v>
      </c>
      <c r="SBL132" s="31">
        <v>1995</v>
      </c>
      <c r="SBM132" s="35"/>
      <c r="SBN132" s="31">
        <v>2019</v>
      </c>
      <c r="SBO132" s="26"/>
      <c r="SBP132" s="14" t="s">
        <v>3522</v>
      </c>
      <c r="SBQ132" s="56" t="s">
        <v>3482</v>
      </c>
      <c r="SBR132" s="28" t="s">
        <v>3520</v>
      </c>
      <c r="SBS132" s="28" t="s">
        <v>3521</v>
      </c>
      <c r="SBT132" s="31">
        <v>1995</v>
      </c>
      <c r="SBU132" s="35"/>
      <c r="SBV132" s="31">
        <v>2019</v>
      </c>
      <c r="SBW132" s="26"/>
      <c r="SBX132" s="14" t="s">
        <v>3522</v>
      </c>
      <c r="SBY132" s="56" t="s">
        <v>3482</v>
      </c>
      <c r="SBZ132" s="28" t="s">
        <v>3520</v>
      </c>
      <c r="SCA132" s="28" t="s">
        <v>3521</v>
      </c>
      <c r="SCB132" s="31">
        <v>1995</v>
      </c>
      <c r="SCC132" s="35"/>
      <c r="SCD132" s="31">
        <v>2019</v>
      </c>
      <c r="SCE132" s="26"/>
      <c r="SCF132" s="14" t="s">
        <v>3522</v>
      </c>
      <c r="SCG132" s="56" t="s">
        <v>3482</v>
      </c>
      <c r="SCH132" s="28" t="s">
        <v>3520</v>
      </c>
      <c r="SCI132" s="28" t="s">
        <v>3521</v>
      </c>
      <c r="SCJ132" s="31">
        <v>1995</v>
      </c>
      <c r="SCK132" s="35"/>
      <c r="SCL132" s="31">
        <v>2019</v>
      </c>
      <c r="SCM132" s="26"/>
      <c r="SCN132" s="14" t="s">
        <v>3522</v>
      </c>
      <c r="SCO132" s="56" t="s">
        <v>3482</v>
      </c>
      <c r="SCP132" s="28" t="s">
        <v>3520</v>
      </c>
      <c r="SCQ132" s="28" t="s">
        <v>3521</v>
      </c>
      <c r="SCR132" s="31">
        <v>1995</v>
      </c>
      <c r="SCS132" s="35"/>
      <c r="SCT132" s="31">
        <v>2019</v>
      </c>
      <c r="SCU132" s="26"/>
      <c r="SCV132" s="14" t="s">
        <v>3522</v>
      </c>
      <c r="SCW132" s="56" t="s">
        <v>3482</v>
      </c>
      <c r="SCX132" s="28" t="s">
        <v>3520</v>
      </c>
      <c r="SCY132" s="28" t="s">
        <v>3521</v>
      </c>
      <c r="SCZ132" s="31">
        <v>1995</v>
      </c>
      <c r="SDA132" s="35"/>
      <c r="SDB132" s="31">
        <v>2019</v>
      </c>
      <c r="SDC132" s="26"/>
      <c r="SDD132" s="14" t="s">
        <v>3522</v>
      </c>
      <c r="SDE132" s="56" t="s">
        <v>3482</v>
      </c>
      <c r="SDF132" s="28" t="s">
        <v>3520</v>
      </c>
      <c r="SDG132" s="28" t="s">
        <v>3521</v>
      </c>
      <c r="SDH132" s="31">
        <v>1995</v>
      </c>
      <c r="SDI132" s="35"/>
      <c r="SDJ132" s="31">
        <v>2019</v>
      </c>
      <c r="SDK132" s="26"/>
      <c r="SDL132" s="14" t="s">
        <v>3522</v>
      </c>
      <c r="SDM132" s="56" t="s">
        <v>3482</v>
      </c>
      <c r="SDN132" s="28" t="s">
        <v>3520</v>
      </c>
      <c r="SDO132" s="28" t="s">
        <v>3521</v>
      </c>
      <c r="SDP132" s="31">
        <v>1995</v>
      </c>
      <c r="SDQ132" s="35"/>
      <c r="SDR132" s="31">
        <v>2019</v>
      </c>
      <c r="SDS132" s="26"/>
      <c r="SDT132" s="14" t="s">
        <v>3522</v>
      </c>
      <c r="SDU132" s="56" t="s">
        <v>3482</v>
      </c>
      <c r="SDV132" s="28" t="s">
        <v>3520</v>
      </c>
      <c r="SDW132" s="28" t="s">
        <v>3521</v>
      </c>
      <c r="SDX132" s="31">
        <v>1995</v>
      </c>
      <c r="SDY132" s="35"/>
      <c r="SDZ132" s="31">
        <v>2019</v>
      </c>
      <c r="SEA132" s="26"/>
      <c r="SEB132" s="14" t="s">
        <v>3522</v>
      </c>
      <c r="SEC132" s="56" t="s">
        <v>3482</v>
      </c>
      <c r="SED132" s="28" t="s">
        <v>3520</v>
      </c>
      <c r="SEE132" s="28" t="s">
        <v>3521</v>
      </c>
      <c r="SEF132" s="31">
        <v>1995</v>
      </c>
      <c r="SEG132" s="35"/>
      <c r="SEH132" s="31">
        <v>2019</v>
      </c>
      <c r="SEI132" s="26"/>
      <c r="SEJ132" s="14" t="s">
        <v>3522</v>
      </c>
      <c r="SEK132" s="56" t="s">
        <v>3482</v>
      </c>
      <c r="SEL132" s="28" t="s">
        <v>3520</v>
      </c>
      <c r="SEM132" s="28" t="s">
        <v>3521</v>
      </c>
      <c r="SEN132" s="31">
        <v>1995</v>
      </c>
      <c r="SEO132" s="35"/>
      <c r="SEP132" s="31">
        <v>2019</v>
      </c>
      <c r="SEQ132" s="26"/>
      <c r="SER132" s="14" t="s">
        <v>3522</v>
      </c>
      <c r="SES132" s="56" t="s">
        <v>3482</v>
      </c>
      <c r="SET132" s="28" t="s">
        <v>3520</v>
      </c>
      <c r="SEU132" s="28" t="s">
        <v>3521</v>
      </c>
      <c r="SEV132" s="31">
        <v>1995</v>
      </c>
      <c r="SEW132" s="35"/>
      <c r="SEX132" s="31">
        <v>2019</v>
      </c>
      <c r="SEY132" s="26"/>
      <c r="SEZ132" s="14" t="s">
        <v>3522</v>
      </c>
      <c r="SFA132" s="56" t="s">
        <v>3482</v>
      </c>
      <c r="SFB132" s="28" t="s">
        <v>3520</v>
      </c>
      <c r="SFC132" s="28" t="s">
        <v>3521</v>
      </c>
      <c r="SFD132" s="31">
        <v>1995</v>
      </c>
      <c r="SFE132" s="35"/>
      <c r="SFF132" s="31">
        <v>2019</v>
      </c>
      <c r="SFG132" s="26"/>
      <c r="SFH132" s="14" t="s">
        <v>3522</v>
      </c>
      <c r="SFI132" s="56" t="s">
        <v>3482</v>
      </c>
      <c r="SFJ132" s="28" t="s">
        <v>3520</v>
      </c>
      <c r="SFK132" s="28" t="s">
        <v>3521</v>
      </c>
      <c r="SFL132" s="31">
        <v>1995</v>
      </c>
      <c r="SFM132" s="35"/>
      <c r="SFN132" s="31">
        <v>2019</v>
      </c>
      <c r="SFO132" s="26"/>
      <c r="SFP132" s="14" t="s">
        <v>3522</v>
      </c>
      <c r="SFQ132" s="56" t="s">
        <v>3482</v>
      </c>
      <c r="SFR132" s="28" t="s">
        <v>3520</v>
      </c>
      <c r="SFS132" s="28" t="s">
        <v>3521</v>
      </c>
      <c r="SFT132" s="31">
        <v>1995</v>
      </c>
      <c r="SFU132" s="35"/>
      <c r="SFV132" s="31">
        <v>2019</v>
      </c>
      <c r="SFW132" s="26"/>
      <c r="SFX132" s="14" t="s">
        <v>3522</v>
      </c>
      <c r="SFY132" s="56" t="s">
        <v>3482</v>
      </c>
      <c r="SFZ132" s="28" t="s">
        <v>3520</v>
      </c>
      <c r="SGA132" s="28" t="s">
        <v>3521</v>
      </c>
      <c r="SGB132" s="31">
        <v>1995</v>
      </c>
      <c r="SGC132" s="35"/>
      <c r="SGD132" s="31">
        <v>2019</v>
      </c>
      <c r="SGE132" s="26"/>
      <c r="SGF132" s="14" t="s">
        <v>3522</v>
      </c>
      <c r="SGG132" s="56" t="s">
        <v>3482</v>
      </c>
      <c r="SGH132" s="28" t="s">
        <v>3520</v>
      </c>
      <c r="SGI132" s="28" t="s">
        <v>3521</v>
      </c>
      <c r="SGJ132" s="31">
        <v>1995</v>
      </c>
      <c r="SGK132" s="35"/>
      <c r="SGL132" s="31">
        <v>2019</v>
      </c>
      <c r="SGM132" s="26"/>
      <c r="SGN132" s="14" t="s">
        <v>3522</v>
      </c>
      <c r="SGO132" s="56" t="s">
        <v>3482</v>
      </c>
      <c r="SGP132" s="28" t="s">
        <v>3520</v>
      </c>
      <c r="SGQ132" s="28" t="s">
        <v>3521</v>
      </c>
      <c r="SGR132" s="31">
        <v>1995</v>
      </c>
      <c r="SGS132" s="35"/>
      <c r="SGT132" s="31">
        <v>2019</v>
      </c>
      <c r="SGU132" s="26"/>
      <c r="SGV132" s="14" t="s">
        <v>3522</v>
      </c>
      <c r="SGW132" s="56" t="s">
        <v>3482</v>
      </c>
      <c r="SGX132" s="28" t="s">
        <v>3520</v>
      </c>
      <c r="SGY132" s="28" t="s">
        <v>3521</v>
      </c>
      <c r="SGZ132" s="31">
        <v>1995</v>
      </c>
      <c r="SHA132" s="35"/>
      <c r="SHB132" s="31">
        <v>2019</v>
      </c>
      <c r="SHC132" s="26"/>
      <c r="SHD132" s="14" t="s">
        <v>3522</v>
      </c>
      <c r="SHE132" s="56" t="s">
        <v>3482</v>
      </c>
      <c r="SHF132" s="28" t="s">
        <v>3520</v>
      </c>
      <c r="SHG132" s="28" t="s">
        <v>3521</v>
      </c>
      <c r="SHH132" s="31">
        <v>1995</v>
      </c>
      <c r="SHI132" s="35"/>
      <c r="SHJ132" s="31">
        <v>2019</v>
      </c>
      <c r="SHK132" s="26"/>
      <c r="SHL132" s="14" t="s">
        <v>3522</v>
      </c>
      <c r="SHM132" s="56" t="s">
        <v>3482</v>
      </c>
      <c r="SHN132" s="28" t="s">
        <v>3520</v>
      </c>
      <c r="SHO132" s="28" t="s">
        <v>3521</v>
      </c>
      <c r="SHP132" s="31">
        <v>1995</v>
      </c>
      <c r="SHQ132" s="35"/>
      <c r="SHR132" s="31">
        <v>2019</v>
      </c>
      <c r="SHS132" s="26"/>
      <c r="SHT132" s="14" t="s">
        <v>3522</v>
      </c>
      <c r="SHU132" s="56" t="s">
        <v>3482</v>
      </c>
      <c r="SHV132" s="28" t="s">
        <v>3520</v>
      </c>
      <c r="SHW132" s="28" t="s">
        <v>3521</v>
      </c>
      <c r="SHX132" s="31">
        <v>1995</v>
      </c>
      <c r="SHY132" s="35"/>
      <c r="SHZ132" s="31">
        <v>2019</v>
      </c>
      <c r="SIA132" s="26"/>
      <c r="SIB132" s="14" t="s">
        <v>3522</v>
      </c>
      <c r="SIC132" s="56" t="s">
        <v>3482</v>
      </c>
      <c r="SID132" s="28" t="s">
        <v>3520</v>
      </c>
      <c r="SIE132" s="28" t="s">
        <v>3521</v>
      </c>
      <c r="SIF132" s="31">
        <v>1995</v>
      </c>
      <c r="SIG132" s="35"/>
      <c r="SIH132" s="31">
        <v>2019</v>
      </c>
      <c r="SII132" s="26"/>
      <c r="SIJ132" s="14" t="s">
        <v>3522</v>
      </c>
      <c r="SIK132" s="56" t="s">
        <v>3482</v>
      </c>
      <c r="SIL132" s="28" t="s">
        <v>3520</v>
      </c>
      <c r="SIM132" s="28" t="s">
        <v>3521</v>
      </c>
      <c r="SIN132" s="31">
        <v>1995</v>
      </c>
      <c r="SIO132" s="35"/>
      <c r="SIP132" s="31">
        <v>2019</v>
      </c>
      <c r="SIQ132" s="26"/>
      <c r="SIR132" s="14" t="s">
        <v>3522</v>
      </c>
      <c r="SIS132" s="56" t="s">
        <v>3482</v>
      </c>
      <c r="SIT132" s="28" t="s">
        <v>3520</v>
      </c>
      <c r="SIU132" s="28" t="s">
        <v>3521</v>
      </c>
      <c r="SIV132" s="31">
        <v>1995</v>
      </c>
      <c r="SIW132" s="35"/>
      <c r="SIX132" s="31">
        <v>2019</v>
      </c>
      <c r="SIY132" s="26"/>
      <c r="SIZ132" s="14" t="s">
        <v>3522</v>
      </c>
      <c r="SJA132" s="56" t="s">
        <v>3482</v>
      </c>
      <c r="SJB132" s="28" t="s">
        <v>3520</v>
      </c>
      <c r="SJC132" s="28" t="s">
        <v>3521</v>
      </c>
      <c r="SJD132" s="31">
        <v>1995</v>
      </c>
      <c r="SJE132" s="35"/>
      <c r="SJF132" s="31">
        <v>2019</v>
      </c>
      <c r="SJG132" s="26"/>
      <c r="SJH132" s="14" t="s">
        <v>3522</v>
      </c>
      <c r="SJI132" s="56" t="s">
        <v>3482</v>
      </c>
      <c r="SJJ132" s="28" t="s">
        <v>3520</v>
      </c>
      <c r="SJK132" s="28" t="s">
        <v>3521</v>
      </c>
      <c r="SJL132" s="31">
        <v>1995</v>
      </c>
      <c r="SJM132" s="35"/>
      <c r="SJN132" s="31">
        <v>2019</v>
      </c>
      <c r="SJO132" s="26"/>
      <c r="SJP132" s="14" t="s">
        <v>3522</v>
      </c>
      <c r="SJQ132" s="56" t="s">
        <v>3482</v>
      </c>
      <c r="SJR132" s="28" t="s">
        <v>3520</v>
      </c>
      <c r="SJS132" s="28" t="s">
        <v>3521</v>
      </c>
      <c r="SJT132" s="31">
        <v>1995</v>
      </c>
      <c r="SJU132" s="35"/>
      <c r="SJV132" s="31">
        <v>2019</v>
      </c>
      <c r="SJW132" s="26"/>
      <c r="SJX132" s="14" t="s">
        <v>3522</v>
      </c>
      <c r="SJY132" s="56" t="s">
        <v>3482</v>
      </c>
      <c r="SJZ132" s="28" t="s">
        <v>3520</v>
      </c>
      <c r="SKA132" s="28" t="s">
        <v>3521</v>
      </c>
      <c r="SKB132" s="31">
        <v>1995</v>
      </c>
      <c r="SKC132" s="35"/>
      <c r="SKD132" s="31">
        <v>2019</v>
      </c>
      <c r="SKE132" s="26"/>
      <c r="SKF132" s="14" t="s">
        <v>3522</v>
      </c>
      <c r="SKG132" s="56" t="s">
        <v>3482</v>
      </c>
      <c r="SKH132" s="28" t="s">
        <v>3520</v>
      </c>
      <c r="SKI132" s="28" t="s">
        <v>3521</v>
      </c>
      <c r="SKJ132" s="31">
        <v>1995</v>
      </c>
      <c r="SKK132" s="35"/>
      <c r="SKL132" s="31">
        <v>2019</v>
      </c>
      <c r="SKM132" s="26"/>
      <c r="SKN132" s="14" t="s">
        <v>3522</v>
      </c>
      <c r="SKO132" s="56" t="s">
        <v>3482</v>
      </c>
      <c r="SKP132" s="28" t="s">
        <v>3520</v>
      </c>
      <c r="SKQ132" s="28" t="s">
        <v>3521</v>
      </c>
      <c r="SKR132" s="31">
        <v>1995</v>
      </c>
      <c r="SKS132" s="35"/>
      <c r="SKT132" s="31">
        <v>2019</v>
      </c>
      <c r="SKU132" s="26"/>
      <c r="SKV132" s="14" t="s">
        <v>3522</v>
      </c>
      <c r="SKW132" s="56" t="s">
        <v>3482</v>
      </c>
      <c r="SKX132" s="28" t="s">
        <v>3520</v>
      </c>
      <c r="SKY132" s="28" t="s">
        <v>3521</v>
      </c>
      <c r="SKZ132" s="31">
        <v>1995</v>
      </c>
      <c r="SLA132" s="35"/>
      <c r="SLB132" s="31">
        <v>2019</v>
      </c>
      <c r="SLC132" s="26"/>
      <c r="SLD132" s="14" t="s">
        <v>3522</v>
      </c>
      <c r="SLE132" s="56" t="s">
        <v>3482</v>
      </c>
      <c r="SLF132" s="28" t="s">
        <v>3520</v>
      </c>
      <c r="SLG132" s="28" t="s">
        <v>3521</v>
      </c>
      <c r="SLH132" s="31">
        <v>1995</v>
      </c>
      <c r="SLI132" s="35"/>
      <c r="SLJ132" s="31">
        <v>2019</v>
      </c>
      <c r="SLK132" s="26"/>
      <c r="SLL132" s="14" t="s">
        <v>3522</v>
      </c>
      <c r="SLM132" s="56" t="s">
        <v>3482</v>
      </c>
      <c r="SLN132" s="28" t="s">
        <v>3520</v>
      </c>
      <c r="SLO132" s="28" t="s">
        <v>3521</v>
      </c>
      <c r="SLP132" s="31">
        <v>1995</v>
      </c>
      <c r="SLQ132" s="35"/>
      <c r="SLR132" s="31">
        <v>2019</v>
      </c>
      <c r="SLS132" s="26"/>
      <c r="SLT132" s="14" t="s">
        <v>3522</v>
      </c>
      <c r="SLU132" s="56" t="s">
        <v>3482</v>
      </c>
      <c r="SLV132" s="28" t="s">
        <v>3520</v>
      </c>
      <c r="SLW132" s="28" t="s">
        <v>3521</v>
      </c>
      <c r="SLX132" s="31">
        <v>1995</v>
      </c>
      <c r="SLY132" s="35"/>
      <c r="SLZ132" s="31">
        <v>2019</v>
      </c>
      <c r="SMA132" s="26"/>
      <c r="SMB132" s="14" t="s">
        <v>3522</v>
      </c>
      <c r="SMC132" s="56" t="s">
        <v>3482</v>
      </c>
      <c r="SMD132" s="28" t="s">
        <v>3520</v>
      </c>
      <c r="SME132" s="28" t="s">
        <v>3521</v>
      </c>
      <c r="SMF132" s="31">
        <v>1995</v>
      </c>
      <c r="SMG132" s="35"/>
      <c r="SMH132" s="31">
        <v>2019</v>
      </c>
      <c r="SMI132" s="26"/>
      <c r="SMJ132" s="14" t="s">
        <v>3522</v>
      </c>
      <c r="SMK132" s="56" t="s">
        <v>3482</v>
      </c>
      <c r="SML132" s="28" t="s">
        <v>3520</v>
      </c>
      <c r="SMM132" s="28" t="s">
        <v>3521</v>
      </c>
      <c r="SMN132" s="31">
        <v>1995</v>
      </c>
      <c r="SMO132" s="35"/>
      <c r="SMP132" s="31">
        <v>2019</v>
      </c>
      <c r="SMQ132" s="26"/>
      <c r="SMR132" s="14" t="s">
        <v>3522</v>
      </c>
      <c r="SMS132" s="56" t="s">
        <v>3482</v>
      </c>
      <c r="SMT132" s="28" t="s">
        <v>3520</v>
      </c>
      <c r="SMU132" s="28" t="s">
        <v>3521</v>
      </c>
      <c r="SMV132" s="31">
        <v>1995</v>
      </c>
      <c r="SMW132" s="35"/>
      <c r="SMX132" s="31">
        <v>2019</v>
      </c>
      <c r="SMY132" s="26"/>
      <c r="SMZ132" s="14" t="s">
        <v>3522</v>
      </c>
      <c r="SNA132" s="56" t="s">
        <v>3482</v>
      </c>
      <c r="SNB132" s="28" t="s">
        <v>3520</v>
      </c>
      <c r="SNC132" s="28" t="s">
        <v>3521</v>
      </c>
      <c r="SND132" s="31">
        <v>1995</v>
      </c>
      <c r="SNE132" s="35"/>
      <c r="SNF132" s="31">
        <v>2019</v>
      </c>
      <c r="SNG132" s="26"/>
      <c r="SNH132" s="14" t="s">
        <v>3522</v>
      </c>
      <c r="SNI132" s="56" t="s">
        <v>3482</v>
      </c>
      <c r="SNJ132" s="28" t="s">
        <v>3520</v>
      </c>
      <c r="SNK132" s="28" t="s">
        <v>3521</v>
      </c>
      <c r="SNL132" s="31">
        <v>1995</v>
      </c>
      <c r="SNM132" s="35"/>
      <c r="SNN132" s="31">
        <v>2019</v>
      </c>
      <c r="SNO132" s="26"/>
      <c r="SNP132" s="14" t="s">
        <v>3522</v>
      </c>
      <c r="SNQ132" s="56" t="s">
        <v>3482</v>
      </c>
      <c r="SNR132" s="28" t="s">
        <v>3520</v>
      </c>
      <c r="SNS132" s="28" t="s">
        <v>3521</v>
      </c>
      <c r="SNT132" s="31">
        <v>1995</v>
      </c>
      <c r="SNU132" s="35"/>
      <c r="SNV132" s="31">
        <v>2019</v>
      </c>
      <c r="SNW132" s="26"/>
      <c r="SNX132" s="14" t="s">
        <v>3522</v>
      </c>
      <c r="SNY132" s="56" t="s">
        <v>3482</v>
      </c>
      <c r="SNZ132" s="28" t="s">
        <v>3520</v>
      </c>
      <c r="SOA132" s="28" t="s">
        <v>3521</v>
      </c>
      <c r="SOB132" s="31">
        <v>1995</v>
      </c>
      <c r="SOC132" s="35"/>
      <c r="SOD132" s="31">
        <v>2019</v>
      </c>
      <c r="SOE132" s="26"/>
      <c r="SOF132" s="14" t="s">
        <v>3522</v>
      </c>
      <c r="SOG132" s="56" t="s">
        <v>3482</v>
      </c>
      <c r="SOH132" s="28" t="s">
        <v>3520</v>
      </c>
      <c r="SOI132" s="28" t="s">
        <v>3521</v>
      </c>
      <c r="SOJ132" s="31">
        <v>1995</v>
      </c>
      <c r="SOK132" s="35"/>
      <c r="SOL132" s="31">
        <v>2019</v>
      </c>
      <c r="SOM132" s="26"/>
      <c r="SON132" s="14" t="s">
        <v>3522</v>
      </c>
      <c r="SOO132" s="56" t="s">
        <v>3482</v>
      </c>
      <c r="SOP132" s="28" t="s">
        <v>3520</v>
      </c>
      <c r="SOQ132" s="28" t="s">
        <v>3521</v>
      </c>
      <c r="SOR132" s="31">
        <v>1995</v>
      </c>
      <c r="SOS132" s="35"/>
      <c r="SOT132" s="31">
        <v>2019</v>
      </c>
      <c r="SOU132" s="26"/>
      <c r="SOV132" s="14" t="s">
        <v>3522</v>
      </c>
      <c r="SOW132" s="56" t="s">
        <v>3482</v>
      </c>
      <c r="SOX132" s="28" t="s">
        <v>3520</v>
      </c>
      <c r="SOY132" s="28" t="s">
        <v>3521</v>
      </c>
      <c r="SOZ132" s="31">
        <v>1995</v>
      </c>
      <c r="SPA132" s="35"/>
      <c r="SPB132" s="31">
        <v>2019</v>
      </c>
      <c r="SPC132" s="26"/>
      <c r="SPD132" s="14" t="s">
        <v>3522</v>
      </c>
      <c r="SPE132" s="56" t="s">
        <v>3482</v>
      </c>
      <c r="SPF132" s="28" t="s">
        <v>3520</v>
      </c>
      <c r="SPG132" s="28" t="s">
        <v>3521</v>
      </c>
      <c r="SPH132" s="31">
        <v>1995</v>
      </c>
      <c r="SPI132" s="35"/>
      <c r="SPJ132" s="31">
        <v>2019</v>
      </c>
      <c r="SPK132" s="26"/>
      <c r="SPL132" s="14" t="s">
        <v>3522</v>
      </c>
      <c r="SPM132" s="56" t="s">
        <v>3482</v>
      </c>
      <c r="SPN132" s="28" t="s">
        <v>3520</v>
      </c>
      <c r="SPO132" s="28" t="s">
        <v>3521</v>
      </c>
      <c r="SPP132" s="31">
        <v>1995</v>
      </c>
      <c r="SPQ132" s="35"/>
      <c r="SPR132" s="31">
        <v>2019</v>
      </c>
      <c r="SPS132" s="26"/>
      <c r="SPT132" s="14" t="s">
        <v>3522</v>
      </c>
      <c r="SPU132" s="56" t="s">
        <v>3482</v>
      </c>
      <c r="SPV132" s="28" t="s">
        <v>3520</v>
      </c>
      <c r="SPW132" s="28" t="s">
        <v>3521</v>
      </c>
      <c r="SPX132" s="31">
        <v>1995</v>
      </c>
      <c r="SPY132" s="35"/>
      <c r="SPZ132" s="31">
        <v>2019</v>
      </c>
      <c r="SQA132" s="26"/>
      <c r="SQB132" s="14" t="s">
        <v>3522</v>
      </c>
      <c r="SQC132" s="56" t="s">
        <v>3482</v>
      </c>
      <c r="SQD132" s="28" t="s">
        <v>3520</v>
      </c>
      <c r="SQE132" s="28" t="s">
        <v>3521</v>
      </c>
      <c r="SQF132" s="31">
        <v>1995</v>
      </c>
      <c r="SQG132" s="35"/>
      <c r="SQH132" s="31">
        <v>2019</v>
      </c>
      <c r="SQI132" s="26"/>
      <c r="SQJ132" s="14" t="s">
        <v>3522</v>
      </c>
      <c r="SQK132" s="56" t="s">
        <v>3482</v>
      </c>
      <c r="SQL132" s="28" t="s">
        <v>3520</v>
      </c>
      <c r="SQM132" s="28" t="s">
        <v>3521</v>
      </c>
      <c r="SQN132" s="31">
        <v>1995</v>
      </c>
      <c r="SQO132" s="35"/>
      <c r="SQP132" s="31">
        <v>2019</v>
      </c>
      <c r="SQQ132" s="26"/>
      <c r="SQR132" s="14" t="s">
        <v>3522</v>
      </c>
      <c r="SQS132" s="56" t="s">
        <v>3482</v>
      </c>
      <c r="SQT132" s="28" t="s">
        <v>3520</v>
      </c>
      <c r="SQU132" s="28" t="s">
        <v>3521</v>
      </c>
      <c r="SQV132" s="31">
        <v>1995</v>
      </c>
      <c r="SQW132" s="35"/>
      <c r="SQX132" s="31">
        <v>2019</v>
      </c>
      <c r="SQY132" s="26"/>
      <c r="SQZ132" s="14" t="s">
        <v>3522</v>
      </c>
      <c r="SRA132" s="56" t="s">
        <v>3482</v>
      </c>
      <c r="SRB132" s="28" t="s">
        <v>3520</v>
      </c>
      <c r="SRC132" s="28" t="s">
        <v>3521</v>
      </c>
      <c r="SRD132" s="31">
        <v>1995</v>
      </c>
      <c r="SRE132" s="35"/>
      <c r="SRF132" s="31">
        <v>2019</v>
      </c>
      <c r="SRG132" s="26"/>
      <c r="SRH132" s="14" t="s">
        <v>3522</v>
      </c>
      <c r="SRI132" s="56" t="s">
        <v>3482</v>
      </c>
      <c r="SRJ132" s="28" t="s">
        <v>3520</v>
      </c>
      <c r="SRK132" s="28" t="s">
        <v>3521</v>
      </c>
      <c r="SRL132" s="31">
        <v>1995</v>
      </c>
      <c r="SRM132" s="35"/>
      <c r="SRN132" s="31">
        <v>2019</v>
      </c>
      <c r="SRO132" s="26"/>
      <c r="SRP132" s="14" t="s">
        <v>3522</v>
      </c>
      <c r="SRQ132" s="56" t="s">
        <v>3482</v>
      </c>
      <c r="SRR132" s="28" t="s">
        <v>3520</v>
      </c>
      <c r="SRS132" s="28" t="s">
        <v>3521</v>
      </c>
      <c r="SRT132" s="31">
        <v>1995</v>
      </c>
      <c r="SRU132" s="35"/>
      <c r="SRV132" s="31">
        <v>2019</v>
      </c>
      <c r="SRW132" s="26"/>
      <c r="SRX132" s="14" t="s">
        <v>3522</v>
      </c>
      <c r="SRY132" s="56" t="s">
        <v>3482</v>
      </c>
      <c r="SRZ132" s="28" t="s">
        <v>3520</v>
      </c>
      <c r="SSA132" s="28" t="s">
        <v>3521</v>
      </c>
      <c r="SSB132" s="31">
        <v>1995</v>
      </c>
      <c r="SSC132" s="35"/>
      <c r="SSD132" s="31">
        <v>2019</v>
      </c>
      <c r="SSE132" s="26"/>
      <c r="SSF132" s="14" t="s">
        <v>3522</v>
      </c>
      <c r="SSG132" s="56" t="s">
        <v>3482</v>
      </c>
      <c r="SSH132" s="28" t="s">
        <v>3520</v>
      </c>
      <c r="SSI132" s="28" t="s">
        <v>3521</v>
      </c>
      <c r="SSJ132" s="31">
        <v>1995</v>
      </c>
      <c r="SSK132" s="35"/>
      <c r="SSL132" s="31">
        <v>2019</v>
      </c>
      <c r="SSM132" s="26"/>
      <c r="SSN132" s="14" t="s">
        <v>3522</v>
      </c>
      <c r="SSO132" s="56" t="s">
        <v>3482</v>
      </c>
      <c r="SSP132" s="28" t="s">
        <v>3520</v>
      </c>
      <c r="SSQ132" s="28" t="s">
        <v>3521</v>
      </c>
      <c r="SSR132" s="31">
        <v>1995</v>
      </c>
      <c r="SSS132" s="35"/>
      <c r="SST132" s="31">
        <v>2019</v>
      </c>
      <c r="SSU132" s="26"/>
      <c r="SSV132" s="14" t="s">
        <v>3522</v>
      </c>
      <c r="SSW132" s="56" t="s">
        <v>3482</v>
      </c>
      <c r="SSX132" s="28" t="s">
        <v>3520</v>
      </c>
      <c r="SSY132" s="28" t="s">
        <v>3521</v>
      </c>
      <c r="SSZ132" s="31">
        <v>1995</v>
      </c>
      <c r="STA132" s="35"/>
      <c r="STB132" s="31">
        <v>2019</v>
      </c>
      <c r="STC132" s="26"/>
      <c r="STD132" s="14" t="s">
        <v>3522</v>
      </c>
      <c r="STE132" s="56" t="s">
        <v>3482</v>
      </c>
      <c r="STF132" s="28" t="s">
        <v>3520</v>
      </c>
      <c r="STG132" s="28" t="s">
        <v>3521</v>
      </c>
      <c r="STH132" s="31">
        <v>1995</v>
      </c>
      <c r="STI132" s="35"/>
      <c r="STJ132" s="31">
        <v>2019</v>
      </c>
      <c r="STK132" s="26"/>
      <c r="STL132" s="14" t="s">
        <v>3522</v>
      </c>
      <c r="STM132" s="56" t="s">
        <v>3482</v>
      </c>
      <c r="STN132" s="28" t="s">
        <v>3520</v>
      </c>
      <c r="STO132" s="28" t="s">
        <v>3521</v>
      </c>
      <c r="STP132" s="31">
        <v>1995</v>
      </c>
      <c r="STQ132" s="35"/>
      <c r="STR132" s="31">
        <v>2019</v>
      </c>
      <c r="STS132" s="26"/>
      <c r="STT132" s="14" t="s">
        <v>3522</v>
      </c>
      <c r="STU132" s="56" t="s">
        <v>3482</v>
      </c>
      <c r="STV132" s="28" t="s">
        <v>3520</v>
      </c>
      <c r="STW132" s="28" t="s">
        <v>3521</v>
      </c>
      <c r="STX132" s="31">
        <v>1995</v>
      </c>
      <c r="STY132" s="35"/>
      <c r="STZ132" s="31">
        <v>2019</v>
      </c>
      <c r="SUA132" s="26"/>
      <c r="SUB132" s="14" t="s">
        <v>3522</v>
      </c>
      <c r="SUC132" s="56" t="s">
        <v>3482</v>
      </c>
      <c r="SUD132" s="28" t="s">
        <v>3520</v>
      </c>
      <c r="SUE132" s="28" t="s">
        <v>3521</v>
      </c>
      <c r="SUF132" s="31">
        <v>1995</v>
      </c>
      <c r="SUG132" s="35"/>
      <c r="SUH132" s="31">
        <v>2019</v>
      </c>
      <c r="SUI132" s="26"/>
      <c r="SUJ132" s="14" t="s">
        <v>3522</v>
      </c>
      <c r="SUK132" s="56" t="s">
        <v>3482</v>
      </c>
      <c r="SUL132" s="28" t="s">
        <v>3520</v>
      </c>
      <c r="SUM132" s="28" t="s">
        <v>3521</v>
      </c>
      <c r="SUN132" s="31">
        <v>1995</v>
      </c>
      <c r="SUO132" s="35"/>
      <c r="SUP132" s="31">
        <v>2019</v>
      </c>
      <c r="SUQ132" s="26"/>
      <c r="SUR132" s="14" t="s">
        <v>3522</v>
      </c>
      <c r="SUS132" s="56" t="s">
        <v>3482</v>
      </c>
      <c r="SUT132" s="28" t="s">
        <v>3520</v>
      </c>
      <c r="SUU132" s="28" t="s">
        <v>3521</v>
      </c>
      <c r="SUV132" s="31">
        <v>1995</v>
      </c>
      <c r="SUW132" s="35"/>
      <c r="SUX132" s="31">
        <v>2019</v>
      </c>
      <c r="SUY132" s="26"/>
      <c r="SUZ132" s="14" t="s">
        <v>3522</v>
      </c>
      <c r="SVA132" s="56" t="s">
        <v>3482</v>
      </c>
      <c r="SVB132" s="28" t="s">
        <v>3520</v>
      </c>
      <c r="SVC132" s="28" t="s">
        <v>3521</v>
      </c>
      <c r="SVD132" s="31">
        <v>1995</v>
      </c>
      <c r="SVE132" s="35"/>
      <c r="SVF132" s="31">
        <v>2019</v>
      </c>
      <c r="SVG132" s="26"/>
      <c r="SVH132" s="14" t="s">
        <v>3522</v>
      </c>
      <c r="SVI132" s="56" t="s">
        <v>3482</v>
      </c>
      <c r="SVJ132" s="28" t="s">
        <v>3520</v>
      </c>
      <c r="SVK132" s="28" t="s">
        <v>3521</v>
      </c>
      <c r="SVL132" s="31">
        <v>1995</v>
      </c>
      <c r="SVM132" s="35"/>
      <c r="SVN132" s="31">
        <v>2019</v>
      </c>
      <c r="SVO132" s="26"/>
      <c r="SVP132" s="14" t="s">
        <v>3522</v>
      </c>
      <c r="SVQ132" s="56" t="s">
        <v>3482</v>
      </c>
      <c r="SVR132" s="28" t="s">
        <v>3520</v>
      </c>
      <c r="SVS132" s="28" t="s">
        <v>3521</v>
      </c>
      <c r="SVT132" s="31">
        <v>1995</v>
      </c>
      <c r="SVU132" s="35"/>
      <c r="SVV132" s="31">
        <v>2019</v>
      </c>
      <c r="SVW132" s="26"/>
      <c r="SVX132" s="14" t="s">
        <v>3522</v>
      </c>
      <c r="SVY132" s="56" t="s">
        <v>3482</v>
      </c>
      <c r="SVZ132" s="28" t="s">
        <v>3520</v>
      </c>
      <c r="SWA132" s="28" t="s">
        <v>3521</v>
      </c>
      <c r="SWB132" s="31">
        <v>1995</v>
      </c>
      <c r="SWC132" s="35"/>
      <c r="SWD132" s="31">
        <v>2019</v>
      </c>
      <c r="SWE132" s="26"/>
      <c r="SWF132" s="14" t="s">
        <v>3522</v>
      </c>
      <c r="SWG132" s="56" t="s">
        <v>3482</v>
      </c>
      <c r="SWH132" s="28" t="s">
        <v>3520</v>
      </c>
      <c r="SWI132" s="28" t="s">
        <v>3521</v>
      </c>
      <c r="SWJ132" s="31">
        <v>1995</v>
      </c>
      <c r="SWK132" s="35"/>
      <c r="SWL132" s="31">
        <v>2019</v>
      </c>
      <c r="SWM132" s="26"/>
      <c r="SWN132" s="14" t="s">
        <v>3522</v>
      </c>
      <c r="SWO132" s="56" t="s">
        <v>3482</v>
      </c>
      <c r="SWP132" s="28" t="s">
        <v>3520</v>
      </c>
      <c r="SWQ132" s="28" t="s">
        <v>3521</v>
      </c>
      <c r="SWR132" s="31">
        <v>1995</v>
      </c>
      <c r="SWS132" s="35"/>
      <c r="SWT132" s="31">
        <v>2019</v>
      </c>
      <c r="SWU132" s="26"/>
      <c r="SWV132" s="14" t="s">
        <v>3522</v>
      </c>
      <c r="SWW132" s="56" t="s">
        <v>3482</v>
      </c>
      <c r="SWX132" s="28" t="s">
        <v>3520</v>
      </c>
      <c r="SWY132" s="28" t="s">
        <v>3521</v>
      </c>
      <c r="SWZ132" s="31">
        <v>1995</v>
      </c>
      <c r="SXA132" s="35"/>
      <c r="SXB132" s="31">
        <v>2019</v>
      </c>
      <c r="SXC132" s="26"/>
      <c r="SXD132" s="14" t="s">
        <v>3522</v>
      </c>
      <c r="SXE132" s="56" t="s">
        <v>3482</v>
      </c>
      <c r="SXF132" s="28" t="s">
        <v>3520</v>
      </c>
      <c r="SXG132" s="28" t="s">
        <v>3521</v>
      </c>
      <c r="SXH132" s="31">
        <v>1995</v>
      </c>
      <c r="SXI132" s="35"/>
      <c r="SXJ132" s="31">
        <v>2019</v>
      </c>
      <c r="SXK132" s="26"/>
      <c r="SXL132" s="14" t="s">
        <v>3522</v>
      </c>
      <c r="SXM132" s="56" t="s">
        <v>3482</v>
      </c>
      <c r="SXN132" s="28" t="s">
        <v>3520</v>
      </c>
      <c r="SXO132" s="28" t="s">
        <v>3521</v>
      </c>
      <c r="SXP132" s="31">
        <v>1995</v>
      </c>
      <c r="SXQ132" s="35"/>
      <c r="SXR132" s="31">
        <v>2019</v>
      </c>
      <c r="SXS132" s="26"/>
      <c r="SXT132" s="14" t="s">
        <v>3522</v>
      </c>
      <c r="SXU132" s="56" t="s">
        <v>3482</v>
      </c>
      <c r="SXV132" s="28" t="s">
        <v>3520</v>
      </c>
      <c r="SXW132" s="28" t="s">
        <v>3521</v>
      </c>
      <c r="SXX132" s="31">
        <v>1995</v>
      </c>
      <c r="SXY132" s="35"/>
      <c r="SXZ132" s="31">
        <v>2019</v>
      </c>
      <c r="SYA132" s="26"/>
      <c r="SYB132" s="14" t="s">
        <v>3522</v>
      </c>
      <c r="SYC132" s="56" t="s">
        <v>3482</v>
      </c>
      <c r="SYD132" s="28" t="s">
        <v>3520</v>
      </c>
      <c r="SYE132" s="28" t="s">
        <v>3521</v>
      </c>
      <c r="SYF132" s="31">
        <v>1995</v>
      </c>
      <c r="SYG132" s="35"/>
      <c r="SYH132" s="31">
        <v>2019</v>
      </c>
      <c r="SYI132" s="26"/>
      <c r="SYJ132" s="14" t="s">
        <v>3522</v>
      </c>
      <c r="SYK132" s="56" t="s">
        <v>3482</v>
      </c>
      <c r="SYL132" s="28" t="s">
        <v>3520</v>
      </c>
      <c r="SYM132" s="28" t="s">
        <v>3521</v>
      </c>
      <c r="SYN132" s="31">
        <v>1995</v>
      </c>
      <c r="SYO132" s="35"/>
      <c r="SYP132" s="31">
        <v>2019</v>
      </c>
      <c r="SYQ132" s="26"/>
      <c r="SYR132" s="14" t="s">
        <v>3522</v>
      </c>
      <c r="SYS132" s="56" t="s">
        <v>3482</v>
      </c>
      <c r="SYT132" s="28" t="s">
        <v>3520</v>
      </c>
      <c r="SYU132" s="28" t="s">
        <v>3521</v>
      </c>
      <c r="SYV132" s="31">
        <v>1995</v>
      </c>
      <c r="SYW132" s="35"/>
      <c r="SYX132" s="31">
        <v>2019</v>
      </c>
      <c r="SYY132" s="26"/>
      <c r="SYZ132" s="14" t="s">
        <v>3522</v>
      </c>
      <c r="SZA132" s="56" t="s">
        <v>3482</v>
      </c>
      <c r="SZB132" s="28" t="s">
        <v>3520</v>
      </c>
      <c r="SZC132" s="28" t="s">
        <v>3521</v>
      </c>
      <c r="SZD132" s="31">
        <v>1995</v>
      </c>
      <c r="SZE132" s="35"/>
      <c r="SZF132" s="31">
        <v>2019</v>
      </c>
      <c r="SZG132" s="26"/>
      <c r="SZH132" s="14" t="s">
        <v>3522</v>
      </c>
      <c r="SZI132" s="56" t="s">
        <v>3482</v>
      </c>
      <c r="SZJ132" s="28" t="s">
        <v>3520</v>
      </c>
      <c r="SZK132" s="28" t="s">
        <v>3521</v>
      </c>
      <c r="SZL132" s="31">
        <v>1995</v>
      </c>
      <c r="SZM132" s="35"/>
      <c r="SZN132" s="31">
        <v>2019</v>
      </c>
      <c r="SZO132" s="26"/>
      <c r="SZP132" s="14" t="s">
        <v>3522</v>
      </c>
      <c r="SZQ132" s="56" t="s">
        <v>3482</v>
      </c>
      <c r="SZR132" s="28" t="s">
        <v>3520</v>
      </c>
      <c r="SZS132" s="28" t="s">
        <v>3521</v>
      </c>
      <c r="SZT132" s="31">
        <v>1995</v>
      </c>
      <c r="SZU132" s="35"/>
      <c r="SZV132" s="31">
        <v>2019</v>
      </c>
      <c r="SZW132" s="26"/>
      <c r="SZX132" s="14" t="s">
        <v>3522</v>
      </c>
      <c r="SZY132" s="56" t="s">
        <v>3482</v>
      </c>
      <c r="SZZ132" s="28" t="s">
        <v>3520</v>
      </c>
      <c r="TAA132" s="28" t="s">
        <v>3521</v>
      </c>
      <c r="TAB132" s="31">
        <v>1995</v>
      </c>
      <c r="TAC132" s="35"/>
      <c r="TAD132" s="31">
        <v>2019</v>
      </c>
      <c r="TAE132" s="26"/>
      <c r="TAF132" s="14" t="s">
        <v>3522</v>
      </c>
      <c r="TAG132" s="56" t="s">
        <v>3482</v>
      </c>
      <c r="TAH132" s="28" t="s">
        <v>3520</v>
      </c>
      <c r="TAI132" s="28" t="s">
        <v>3521</v>
      </c>
      <c r="TAJ132" s="31">
        <v>1995</v>
      </c>
      <c r="TAK132" s="35"/>
      <c r="TAL132" s="31">
        <v>2019</v>
      </c>
      <c r="TAM132" s="26"/>
      <c r="TAN132" s="14" t="s">
        <v>3522</v>
      </c>
      <c r="TAO132" s="56" t="s">
        <v>3482</v>
      </c>
      <c r="TAP132" s="28" t="s">
        <v>3520</v>
      </c>
      <c r="TAQ132" s="28" t="s">
        <v>3521</v>
      </c>
      <c r="TAR132" s="31">
        <v>1995</v>
      </c>
      <c r="TAS132" s="35"/>
      <c r="TAT132" s="31">
        <v>2019</v>
      </c>
      <c r="TAU132" s="26"/>
      <c r="TAV132" s="14" t="s">
        <v>3522</v>
      </c>
      <c r="TAW132" s="56" t="s">
        <v>3482</v>
      </c>
      <c r="TAX132" s="28" t="s">
        <v>3520</v>
      </c>
      <c r="TAY132" s="28" t="s">
        <v>3521</v>
      </c>
      <c r="TAZ132" s="31">
        <v>1995</v>
      </c>
      <c r="TBA132" s="35"/>
      <c r="TBB132" s="31">
        <v>2019</v>
      </c>
      <c r="TBC132" s="26"/>
      <c r="TBD132" s="14" t="s">
        <v>3522</v>
      </c>
      <c r="TBE132" s="56" t="s">
        <v>3482</v>
      </c>
      <c r="TBF132" s="28" t="s">
        <v>3520</v>
      </c>
      <c r="TBG132" s="28" t="s">
        <v>3521</v>
      </c>
      <c r="TBH132" s="31">
        <v>1995</v>
      </c>
      <c r="TBI132" s="35"/>
      <c r="TBJ132" s="31">
        <v>2019</v>
      </c>
      <c r="TBK132" s="26"/>
      <c r="TBL132" s="14" t="s">
        <v>3522</v>
      </c>
      <c r="TBM132" s="56" t="s">
        <v>3482</v>
      </c>
      <c r="TBN132" s="28" t="s">
        <v>3520</v>
      </c>
      <c r="TBO132" s="28" t="s">
        <v>3521</v>
      </c>
      <c r="TBP132" s="31">
        <v>1995</v>
      </c>
      <c r="TBQ132" s="35"/>
      <c r="TBR132" s="31">
        <v>2019</v>
      </c>
      <c r="TBS132" s="26"/>
      <c r="TBT132" s="14" t="s">
        <v>3522</v>
      </c>
      <c r="TBU132" s="56" t="s">
        <v>3482</v>
      </c>
      <c r="TBV132" s="28" t="s">
        <v>3520</v>
      </c>
      <c r="TBW132" s="28" t="s">
        <v>3521</v>
      </c>
      <c r="TBX132" s="31">
        <v>1995</v>
      </c>
      <c r="TBY132" s="35"/>
      <c r="TBZ132" s="31">
        <v>2019</v>
      </c>
      <c r="TCA132" s="26"/>
      <c r="TCB132" s="14" t="s">
        <v>3522</v>
      </c>
      <c r="TCC132" s="56" t="s">
        <v>3482</v>
      </c>
      <c r="TCD132" s="28" t="s">
        <v>3520</v>
      </c>
      <c r="TCE132" s="28" t="s">
        <v>3521</v>
      </c>
      <c r="TCF132" s="31">
        <v>1995</v>
      </c>
      <c r="TCG132" s="35"/>
      <c r="TCH132" s="31">
        <v>2019</v>
      </c>
      <c r="TCI132" s="26"/>
      <c r="TCJ132" s="14" t="s">
        <v>3522</v>
      </c>
      <c r="TCK132" s="56" t="s">
        <v>3482</v>
      </c>
      <c r="TCL132" s="28" t="s">
        <v>3520</v>
      </c>
      <c r="TCM132" s="28" t="s">
        <v>3521</v>
      </c>
      <c r="TCN132" s="31">
        <v>1995</v>
      </c>
      <c r="TCO132" s="35"/>
      <c r="TCP132" s="31">
        <v>2019</v>
      </c>
      <c r="TCQ132" s="26"/>
      <c r="TCR132" s="14" t="s">
        <v>3522</v>
      </c>
      <c r="TCS132" s="56" t="s">
        <v>3482</v>
      </c>
      <c r="TCT132" s="28" t="s">
        <v>3520</v>
      </c>
      <c r="TCU132" s="28" t="s">
        <v>3521</v>
      </c>
      <c r="TCV132" s="31">
        <v>1995</v>
      </c>
      <c r="TCW132" s="35"/>
      <c r="TCX132" s="31">
        <v>2019</v>
      </c>
      <c r="TCY132" s="26"/>
      <c r="TCZ132" s="14" t="s">
        <v>3522</v>
      </c>
      <c r="TDA132" s="56" t="s">
        <v>3482</v>
      </c>
      <c r="TDB132" s="28" t="s">
        <v>3520</v>
      </c>
      <c r="TDC132" s="28" t="s">
        <v>3521</v>
      </c>
      <c r="TDD132" s="31">
        <v>1995</v>
      </c>
      <c r="TDE132" s="35"/>
      <c r="TDF132" s="31">
        <v>2019</v>
      </c>
      <c r="TDG132" s="26"/>
      <c r="TDH132" s="14" t="s">
        <v>3522</v>
      </c>
      <c r="TDI132" s="56" t="s">
        <v>3482</v>
      </c>
      <c r="TDJ132" s="28" t="s">
        <v>3520</v>
      </c>
      <c r="TDK132" s="28" t="s">
        <v>3521</v>
      </c>
      <c r="TDL132" s="31">
        <v>1995</v>
      </c>
      <c r="TDM132" s="35"/>
      <c r="TDN132" s="31">
        <v>2019</v>
      </c>
      <c r="TDO132" s="26"/>
      <c r="TDP132" s="14" t="s">
        <v>3522</v>
      </c>
      <c r="TDQ132" s="56" t="s">
        <v>3482</v>
      </c>
      <c r="TDR132" s="28" t="s">
        <v>3520</v>
      </c>
      <c r="TDS132" s="28" t="s">
        <v>3521</v>
      </c>
      <c r="TDT132" s="31">
        <v>1995</v>
      </c>
      <c r="TDU132" s="35"/>
      <c r="TDV132" s="31">
        <v>2019</v>
      </c>
      <c r="TDW132" s="26"/>
      <c r="TDX132" s="14" t="s">
        <v>3522</v>
      </c>
      <c r="TDY132" s="56" t="s">
        <v>3482</v>
      </c>
      <c r="TDZ132" s="28" t="s">
        <v>3520</v>
      </c>
      <c r="TEA132" s="28" t="s">
        <v>3521</v>
      </c>
      <c r="TEB132" s="31">
        <v>1995</v>
      </c>
      <c r="TEC132" s="35"/>
      <c r="TED132" s="31">
        <v>2019</v>
      </c>
      <c r="TEE132" s="26"/>
      <c r="TEF132" s="14" t="s">
        <v>3522</v>
      </c>
      <c r="TEG132" s="56" t="s">
        <v>3482</v>
      </c>
      <c r="TEH132" s="28" t="s">
        <v>3520</v>
      </c>
      <c r="TEI132" s="28" t="s">
        <v>3521</v>
      </c>
      <c r="TEJ132" s="31">
        <v>1995</v>
      </c>
      <c r="TEK132" s="35"/>
      <c r="TEL132" s="31">
        <v>2019</v>
      </c>
      <c r="TEM132" s="26"/>
      <c r="TEN132" s="14" t="s">
        <v>3522</v>
      </c>
      <c r="TEO132" s="56" t="s">
        <v>3482</v>
      </c>
      <c r="TEP132" s="28" t="s">
        <v>3520</v>
      </c>
      <c r="TEQ132" s="28" t="s">
        <v>3521</v>
      </c>
      <c r="TER132" s="31">
        <v>1995</v>
      </c>
      <c r="TES132" s="35"/>
      <c r="TET132" s="31">
        <v>2019</v>
      </c>
      <c r="TEU132" s="26"/>
      <c r="TEV132" s="14" t="s">
        <v>3522</v>
      </c>
      <c r="TEW132" s="56" t="s">
        <v>3482</v>
      </c>
      <c r="TEX132" s="28" t="s">
        <v>3520</v>
      </c>
      <c r="TEY132" s="28" t="s">
        <v>3521</v>
      </c>
      <c r="TEZ132" s="31">
        <v>1995</v>
      </c>
      <c r="TFA132" s="35"/>
      <c r="TFB132" s="31">
        <v>2019</v>
      </c>
      <c r="TFC132" s="26"/>
      <c r="TFD132" s="14" t="s">
        <v>3522</v>
      </c>
      <c r="TFE132" s="56" t="s">
        <v>3482</v>
      </c>
      <c r="TFF132" s="28" t="s">
        <v>3520</v>
      </c>
      <c r="TFG132" s="28" t="s">
        <v>3521</v>
      </c>
      <c r="TFH132" s="31">
        <v>1995</v>
      </c>
      <c r="TFI132" s="35"/>
      <c r="TFJ132" s="31">
        <v>2019</v>
      </c>
      <c r="TFK132" s="26"/>
      <c r="TFL132" s="14" t="s">
        <v>3522</v>
      </c>
      <c r="TFM132" s="56" t="s">
        <v>3482</v>
      </c>
      <c r="TFN132" s="28" t="s">
        <v>3520</v>
      </c>
      <c r="TFO132" s="28" t="s">
        <v>3521</v>
      </c>
      <c r="TFP132" s="31">
        <v>1995</v>
      </c>
      <c r="TFQ132" s="35"/>
      <c r="TFR132" s="31">
        <v>2019</v>
      </c>
      <c r="TFS132" s="26"/>
      <c r="TFT132" s="14" t="s">
        <v>3522</v>
      </c>
      <c r="TFU132" s="56" t="s">
        <v>3482</v>
      </c>
      <c r="TFV132" s="28" t="s">
        <v>3520</v>
      </c>
      <c r="TFW132" s="28" t="s">
        <v>3521</v>
      </c>
      <c r="TFX132" s="31">
        <v>1995</v>
      </c>
      <c r="TFY132" s="35"/>
      <c r="TFZ132" s="31">
        <v>2019</v>
      </c>
      <c r="TGA132" s="26"/>
      <c r="TGB132" s="14" t="s">
        <v>3522</v>
      </c>
      <c r="TGC132" s="56" t="s">
        <v>3482</v>
      </c>
      <c r="TGD132" s="28" t="s">
        <v>3520</v>
      </c>
      <c r="TGE132" s="28" t="s">
        <v>3521</v>
      </c>
      <c r="TGF132" s="31">
        <v>1995</v>
      </c>
      <c r="TGG132" s="35"/>
      <c r="TGH132" s="31">
        <v>2019</v>
      </c>
      <c r="TGI132" s="26"/>
      <c r="TGJ132" s="14" t="s">
        <v>3522</v>
      </c>
      <c r="TGK132" s="56" t="s">
        <v>3482</v>
      </c>
      <c r="TGL132" s="28" t="s">
        <v>3520</v>
      </c>
      <c r="TGM132" s="28" t="s">
        <v>3521</v>
      </c>
      <c r="TGN132" s="31">
        <v>1995</v>
      </c>
      <c r="TGO132" s="35"/>
      <c r="TGP132" s="31">
        <v>2019</v>
      </c>
      <c r="TGQ132" s="26"/>
      <c r="TGR132" s="14" t="s">
        <v>3522</v>
      </c>
      <c r="TGS132" s="56" t="s">
        <v>3482</v>
      </c>
      <c r="TGT132" s="28" t="s">
        <v>3520</v>
      </c>
      <c r="TGU132" s="28" t="s">
        <v>3521</v>
      </c>
      <c r="TGV132" s="31">
        <v>1995</v>
      </c>
      <c r="TGW132" s="35"/>
      <c r="TGX132" s="31">
        <v>2019</v>
      </c>
      <c r="TGY132" s="26"/>
      <c r="TGZ132" s="14" t="s">
        <v>3522</v>
      </c>
      <c r="THA132" s="56" t="s">
        <v>3482</v>
      </c>
      <c r="THB132" s="28" t="s">
        <v>3520</v>
      </c>
      <c r="THC132" s="28" t="s">
        <v>3521</v>
      </c>
      <c r="THD132" s="31">
        <v>1995</v>
      </c>
      <c r="THE132" s="35"/>
      <c r="THF132" s="31">
        <v>2019</v>
      </c>
      <c r="THG132" s="26"/>
      <c r="THH132" s="14" t="s">
        <v>3522</v>
      </c>
      <c r="THI132" s="56" t="s">
        <v>3482</v>
      </c>
      <c r="THJ132" s="28" t="s">
        <v>3520</v>
      </c>
      <c r="THK132" s="28" t="s">
        <v>3521</v>
      </c>
      <c r="THL132" s="31">
        <v>1995</v>
      </c>
      <c r="THM132" s="35"/>
      <c r="THN132" s="31">
        <v>2019</v>
      </c>
      <c r="THO132" s="26"/>
      <c r="THP132" s="14" t="s">
        <v>3522</v>
      </c>
      <c r="THQ132" s="56" t="s">
        <v>3482</v>
      </c>
      <c r="THR132" s="28" t="s">
        <v>3520</v>
      </c>
      <c r="THS132" s="28" t="s">
        <v>3521</v>
      </c>
      <c r="THT132" s="31">
        <v>1995</v>
      </c>
      <c r="THU132" s="35"/>
      <c r="THV132" s="31">
        <v>2019</v>
      </c>
      <c r="THW132" s="26"/>
      <c r="THX132" s="14" t="s">
        <v>3522</v>
      </c>
      <c r="THY132" s="56" t="s">
        <v>3482</v>
      </c>
      <c r="THZ132" s="28" t="s">
        <v>3520</v>
      </c>
      <c r="TIA132" s="28" t="s">
        <v>3521</v>
      </c>
      <c r="TIB132" s="31">
        <v>1995</v>
      </c>
      <c r="TIC132" s="35"/>
      <c r="TID132" s="31">
        <v>2019</v>
      </c>
      <c r="TIE132" s="26"/>
      <c r="TIF132" s="14" t="s">
        <v>3522</v>
      </c>
      <c r="TIG132" s="56" t="s">
        <v>3482</v>
      </c>
      <c r="TIH132" s="28" t="s">
        <v>3520</v>
      </c>
      <c r="TII132" s="28" t="s">
        <v>3521</v>
      </c>
      <c r="TIJ132" s="31">
        <v>1995</v>
      </c>
      <c r="TIK132" s="35"/>
      <c r="TIL132" s="31">
        <v>2019</v>
      </c>
      <c r="TIM132" s="26"/>
      <c r="TIN132" s="14" t="s">
        <v>3522</v>
      </c>
      <c r="TIO132" s="56" t="s">
        <v>3482</v>
      </c>
      <c r="TIP132" s="28" t="s">
        <v>3520</v>
      </c>
      <c r="TIQ132" s="28" t="s">
        <v>3521</v>
      </c>
      <c r="TIR132" s="31">
        <v>1995</v>
      </c>
      <c r="TIS132" s="35"/>
      <c r="TIT132" s="31">
        <v>2019</v>
      </c>
      <c r="TIU132" s="26"/>
      <c r="TIV132" s="14" t="s">
        <v>3522</v>
      </c>
      <c r="TIW132" s="56" t="s">
        <v>3482</v>
      </c>
      <c r="TIX132" s="28" t="s">
        <v>3520</v>
      </c>
      <c r="TIY132" s="28" t="s">
        <v>3521</v>
      </c>
      <c r="TIZ132" s="31">
        <v>1995</v>
      </c>
      <c r="TJA132" s="35"/>
      <c r="TJB132" s="31">
        <v>2019</v>
      </c>
      <c r="TJC132" s="26"/>
      <c r="TJD132" s="14" t="s">
        <v>3522</v>
      </c>
      <c r="TJE132" s="56" t="s">
        <v>3482</v>
      </c>
      <c r="TJF132" s="28" t="s">
        <v>3520</v>
      </c>
      <c r="TJG132" s="28" t="s">
        <v>3521</v>
      </c>
      <c r="TJH132" s="31">
        <v>1995</v>
      </c>
      <c r="TJI132" s="35"/>
      <c r="TJJ132" s="31">
        <v>2019</v>
      </c>
      <c r="TJK132" s="26"/>
      <c r="TJL132" s="14" t="s">
        <v>3522</v>
      </c>
      <c r="TJM132" s="56" t="s">
        <v>3482</v>
      </c>
      <c r="TJN132" s="28" t="s">
        <v>3520</v>
      </c>
      <c r="TJO132" s="28" t="s">
        <v>3521</v>
      </c>
      <c r="TJP132" s="31">
        <v>1995</v>
      </c>
      <c r="TJQ132" s="35"/>
      <c r="TJR132" s="31">
        <v>2019</v>
      </c>
      <c r="TJS132" s="26"/>
      <c r="TJT132" s="14" t="s">
        <v>3522</v>
      </c>
      <c r="TJU132" s="56" t="s">
        <v>3482</v>
      </c>
      <c r="TJV132" s="28" t="s">
        <v>3520</v>
      </c>
      <c r="TJW132" s="28" t="s">
        <v>3521</v>
      </c>
      <c r="TJX132" s="31">
        <v>1995</v>
      </c>
      <c r="TJY132" s="35"/>
      <c r="TJZ132" s="31">
        <v>2019</v>
      </c>
      <c r="TKA132" s="26"/>
      <c r="TKB132" s="14" t="s">
        <v>3522</v>
      </c>
      <c r="TKC132" s="56" t="s">
        <v>3482</v>
      </c>
      <c r="TKD132" s="28" t="s">
        <v>3520</v>
      </c>
      <c r="TKE132" s="28" t="s">
        <v>3521</v>
      </c>
      <c r="TKF132" s="31">
        <v>1995</v>
      </c>
      <c r="TKG132" s="35"/>
      <c r="TKH132" s="31">
        <v>2019</v>
      </c>
      <c r="TKI132" s="26"/>
      <c r="TKJ132" s="14" t="s">
        <v>3522</v>
      </c>
      <c r="TKK132" s="56" t="s">
        <v>3482</v>
      </c>
      <c r="TKL132" s="28" t="s">
        <v>3520</v>
      </c>
      <c r="TKM132" s="28" t="s">
        <v>3521</v>
      </c>
      <c r="TKN132" s="31">
        <v>1995</v>
      </c>
      <c r="TKO132" s="35"/>
      <c r="TKP132" s="31">
        <v>2019</v>
      </c>
      <c r="TKQ132" s="26"/>
      <c r="TKR132" s="14" t="s">
        <v>3522</v>
      </c>
      <c r="TKS132" s="56" t="s">
        <v>3482</v>
      </c>
      <c r="TKT132" s="28" t="s">
        <v>3520</v>
      </c>
      <c r="TKU132" s="28" t="s">
        <v>3521</v>
      </c>
      <c r="TKV132" s="31">
        <v>1995</v>
      </c>
      <c r="TKW132" s="35"/>
      <c r="TKX132" s="31">
        <v>2019</v>
      </c>
      <c r="TKY132" s="26"/>
      <c r="TKZ132" s="14" t="s">
        <v>3522</v>
      </c>
      <c r="TLA132" s="56" t="s">
        <v>3482</v>
      </c>
      <c r="TLB132" s="28" t="s">
        <v>3520</v>
      </c>
      <c r="TLC132" s="28" t="s">
        <v>3521</v>
      </c>
      <c r="TLD132" s="31">
        <v>1995</v>
      </c>
      <c r="TLE132" s="35"/>
      <c r="TLF132" s="31">
        <v>2019</v>
      </c>
      <c r="TLG132" s="26"/>
      <c r="TLH132" s="14" t="s">
        <v>3522</v>
      </c>
      <c r="TLI132" s="56" t="s">
        <v>3482</v>
      </c>
      <c r="TLJ132" s="28" t="s">
        <v>3520</v>
      </c>
      <c r="TLK132" s="28" t="s">
        <v>3521</v>
      </c>
      <c r="TLL132" s="31">
        <v>1995</v>
      </c>
      <c r="TLM132" s="35"/>
      <c r="TLN132" s="31">
        <v>2019</v>
      </c>
      <c r="TLO132" s="26"/>
      <c r="TLP132" s="14" t="s">
        <v>3522</v>
      </c>
      <c r="TLQ132" s="56" t="s">
        <v>3482</v>
      </c>
      <c r="TLR132" s="28" t="s">
        <v>3520</v>
      </c>
      <c r="TLS132" s="28" t="s">
        <v>3521</v>
      </c>
      <c r="TLT132" s="31">
        <v>1995</v>
      </c>
      <c r="TLU132" s="35"/>
      <c r="TLV132" s="31">
        <v>2019</v>
      </c>
      <c r="TLW132" s="26"/>
      <c r="TLX132" s="14" t="s">
        <v>3522</v>
      </c>
      <c r="TLY132" s="56" t="s">
        <v>3482</v>
      </c>
      <c r="TLZ132" s="28" t="s">
        <v>3520</v>
      </c>
      <c r="TMA132" s="28" t="s">
        <v>3521</v>
      </c>
      <c r="TMB132" s="31">
        <v>1995</v>
      </c>
      <c r="TMC132" s="35"/>
      <c r="TMD132" s="31">
        <v>2019</v>
      </c>
      <c r="TME132" s="26"/>
      <c r="TMF132" s="14" t="s">
        <v>3522</v>
      </c>
      <c r="TMG132" s="56" t="s">
        <v>3482</v>
      </c>
      <c r="TMH132" s="28" t="s">
        <v>3520</v>
      </c>
      <c r="TMI132" s="28" t="s">
        <v>3521</v>
      </c>
      <c r="TMJ132" s="31">
        <v>1995</v>
      </c>
      <c r="TMK132" s="35"/>
      <c r="TML132" s="31">
        <v>2019</v>
      </c>
      <c r="TMM132" s="26"/>
      <c r="TMN132" s="14" t="s">
        <v>3522</v>
      </c>
      <c r="TMO132" s="56" t="s">
        <v>3482</v>
      </c>
      <c r="TMP132" s="28" t="s">
        <v>3520</v>
      </c>
      <c r="TMQ132" s="28" t="s">
        <v>3521</v>
      </c>
      <c r="TMR132" s="31">
        <v>1995</v>
      </c>
      <c r="TMS132" s="35"/>
      <c r="TMT132" s="31">
        <v>2019</v>
      </c>
      <c r="TMU132" s="26"/>
      <c r="TMV132" s="14" t="s">
        <v>3522</v>
      </c>
      <c r="TMW132" s="56" t="s">
        <v>3482</v>
      </c>
      <c r="TMX132" s="28" t="s">
        <v>3520</v>
      </c>
      <c r="TMY132" s="28" t="s">
        <v>3521</v>
      </c>
      <c r="TMZ132" s="31">
        <v>1995</v>
      </c>
      <c r="TNA132" s="35"/>
      <c r="TNB132" s="31">
        <v>2019</v>
      </c>
      <c r="TNC132" s="26"/>
      <c r="TND132" s="14" t="s">
        <v>3522</v>
      </c>
      <c r="TNE132" s="56" t="s">
        <v>3482</v>
      </c>
      <c r="TNF132" s="28" t="s">
        <v>3520</v>
      </c>
      <c r="TNG132" s="28" t="s">
        <v>3521</v>
      </c>
      <c r="TNH132" s="31">
        <v>1995</v>
      </c>
      <c r="TNI132" s="35"/>
      <c r="TNJ132" s="31">
        <v>2019</v>
      </c>
      <c r="TNK132" s="26"/>
      <c r="TNL132" s="14" t="s">
        <v>3522</v>
      </c>
      <c r="TNM132" s="56" t="s">
        <v>3482</v>
      </c>
      <c r="TNN132" s="28" t="s">
        <v>3520</v>
      </c>
      <c r="TNO132" s="28" t="s">
        <v>3521</v>
      </c>
      <c r="TNP132" s="31">
        <v>1995</v>
      </c>
      <c r="TNQ132" s="35"/>
      <c r="TNR132" s="31">
        <v>2019</v>
      </c>
      <c r="TNS132" s="26"/>
      <c r="TNT132" s="14" t="s">
        <v>3522</v>
      </c>
      <c r="TNU132" s="56" t="s">
        <v>3482</v>
      </c>
      <c r="TNV132" s="28" t="s">
        <v>3520</v>
      </c>
      <c r="TNW132" s="28" t="s">
        <v>3521</v>
      </c>
      <c r="TNX132" s="31">
        <v>1995</v>
      </c>
      <c r="TNY132" s="35"/>
      <c r="TNZ132" s="31">
        <v>2019</v>
      </c>
      <c r="TOA132" s="26"/>
      <c r="TOB132" s="14" t="s">
        <v>3522</v>
      </c>
      <c r="TOC132" s="56" t="s">
        <v>3482</v>
      </c>
      <c r="TOD132" s="28" t="s">
        <v>3520</v>
      </c>
      <c r="TOE132" s="28" t="s">
        <v>3521</v>
      </c>
      <c r="TOF132" s="31">
        <v>1995</v>
      </c>
      <c r="TOG132" s="35"/>
      <c r="TOH132" s="31">
        <v>2019</v>
      </c>
      <c r="TOI132" s="26"/>
      <c r="TOJ132" s="14" t="s">
        <v>3522</v>
      </c>
      <c r="TOK132" s="56" t="s">
        <v>3482</v>
      </c>
      <c r="TOL132" s="28" t="s">
        <v>3520</v>
      </c>
      <c r="TOM132" s="28" t="s">
        <v>3521</v>
      </c>
      <c r="TON132" s="31">
        <v>1995</v>
      </c>
      <c r="TOO132" s="35"/>
      <c r="TOP132" s="31">
        <v>2019</v>
      </c>
      <c r="TOQ132" s="26"/>
      <c r="TOR132" s="14" t="s">
        <v>3522</v>
      </c>
      <c r="TOS132" s="56" t="s">
        <v>3482</v>
      </c>
      <c r="TOT132" s="28" t="s">
        <v>3520</v>
      </c>
      <c r="TOU132" s="28" t="s">
        <v>3521</v>
      </c>
      <c r="TOV132" s="31">
        <v>1995</v>
      </c>
      <c r="TOW132" s="35"/>
      <c r="TOX132" s="31">
        <v>2019</v>
      </c>
      <c r="TOY132" s="26"/>
      <c r="TOZ132" s="14" t="s">
        <v>3522</v>
      </c>
      <c r="TPA132" s="56" t="s">
        <v>3482</v>
      </c>
      <c r="TPB132" s="28" t="s">
        <v>3520</v>
      </c>
      <c r="TPC132" s="28" t="s">
        <v>3521</v>
      </c>
      <c r="TPD132" s="31">
        <v>1995</v>
      </c>
      <c r="TPE132" s="35"/>
      <c r="TPF132" s="31">
        <v>2019</v>
      </c>
      <c r="TPG132" s="26"/>
      <c r="TPH132" s="14" t="s">
        <v>3522</v>
      </c>
      <c r="TPI132" s="56" t="s">
        <v>3482</v>
      </c>
      <c r="TPJ132" s="28" t="s">
        <v>3520</v>
      </c>
      <c r="TPK132" s="28" t="s">
        <v>3521</v>
      </c>
      <c r="TPL132" s="31">
        <v>1995</v>
      </c>
      <c r="TPM132" s="35"/>
      <c r="TPN132" s="31">
        <v>2019</v>
      </c>
      <c r="TPO132" s="26"/>
      <c r="TPP132" s="14" t="s">
        <v>3522</v>
      </c>
      <c r="TPQ132" s="56" t="s">
        <v>3482</v>
      </c>
      <c r="TPR132" s="28" t="s">
        <v>3520</v>
      </c>
      <c r="TPS132" s="28" t="s">
        <v>3521</v>
      </c>
      <c r="TPT132" s="31">
        <v>1995</v>
      </c>
      <c r="TPU132" s="35"/>
      <c r="TPV132" s="31">
        <v>2019</v>
      </c>
      <c r="TPW132" s="26"/>
      <c r="TPX132" s="14" t="s">
        <v>3522</v>
      </c>
      <c r="TPY132" s="56" t="s">
        <v>3482</v>
      </c>
      <c r="TPZ132" s="28" t="s">
        <v>3520</v>
      </c>
      <c r="TQA132" s="28" t="s">
        <v>3521</v>
      </c>
      <c r="TQB132" s="31">
        <v>1995</v>
      </c>
      <c r="TQC132" s="35"/>
      <c r="TQD132" s="31">
        <v>2019</v>
      </c>
      <c r="TQE132" s="26"/>
      <c r="TQF132" s="14" t="s">
        <v>3522</v>
      </c>
      <c r="TQG132" s="56" t="s">
        <v>3482</v>
      </c>
      <c r="TQH132" s="28" t="s">
        <v>3520</v>
      </c>
      <c r="TQI132" s="28" t="s">
        <v>3521</v>
      </c>
      <c r="TQJ132" s="31">
        <v>1995</v>
      </c>
      <c r="TQK132" s="35"/>
      <c r="TQL132" s="31">
        <v>2019</v>
      </c>
      <c r="TQM132" s="26"/>
      <c r="TQN132" s="14" t="s">
        <v>3522</v>
      </c>
      <c r="TQO132" s="56" t="s">
        <v>3482</v>
      </c>
      <c r="TQP132" s="28" t="s">
        <v>3520</v>
      </c>
      <c r="TQQ132" s="28" t="s">
        <v>3521</v>
      </c>
      <c r="TQR132" s="31">
        <v>1995</v>
      </c>
      <c r="TQS132" s="35"/>
      <c r="TQT132" s="31">
        <v>2019</v>
      </c>
      <c r="TQU132" s="26"/>
      <c r="TQV132" s="14" t="s">
        <v>3522</v>
      </c>
      <c r="TQW132" s="56" t="s">
        <v>3482</v>
      </c>
      <c r="TQX132" s="28" t="s">
        <v>3520</v>
      </c>
      <c r="TQY132" s="28" t="s">
        <v>3521</v>
      </c>
      <c r="TQZ132" s="31">
        <v>1995</v>
      </c>
      <c r="TRA132" s="35"/>
      <c r="TRB132" s="31">
        <v>2019</v>
      </c>
      <c r="TRC132" s="26"/>
      <c r="TRD132" s="14" t="s">
        <v>3522</v>
      </c>
      <c r="TRE132" s="56" t="s">
        <v>3482</v>
      </c>
      <c r="TRF132" s="28" t="s">
        <v>3520</v>
      </c>
      <c r="TRG132" s="28" t="s">
        <v>3521</v>
      </c>
      <c r="TRH132" s="31">
        <v>1995</v>
      </c>
      <c r="TRI132" s="35"/>
      <c r="TRJ132" s="31">
        <v>2019</v>
      </c>
      <c r="TRK132" s="26"/>
      <c r="TRL132" s="14" t="s">
        <v>3522</v>
      </c>
      <c r="TRM132" s="56" t="s">
        <v>3482</v>
      </c>
      <c r="TRN132" s="28" t="s">
        <v>3520</v>
      </c>
      <c r="TRO132" s="28" t="s">
        <v>3521</v>
      </c>
      <c r="TRP132" s="31">
        <v>1995</v>
      </c>
      <c r="TRQ132" s="35"/>
      <c r="TRR132" s="31">
        <v>2019</v>
      </c>
      <c r="TRS132" s="26"/>
      <c r="TRT132" s="14" t="s">
        <v>3522</v>
      </c>
      <c r="TRU132" s="56" t="s">
        <v>3482</v>
      </c>
      <c r="TRV132" s="28" t="s">
        <v>3520</v>
      </c>
      <c r="TRW132" s="28" t="s">
        <v>3521</v>
      </c>
      <c r="TRX132" s="31">
        <v>1995</v>
      </c>
      <c r="TRY132" s="35"/>
      <c r="TRZ132" s="31">
        <v>2019</v>
      </c>
      <c r="TSA132" s="26"/>
      <c r="TSB132" s="14" t="s">
        <v>3522</v>
      </c>
      <c r="TSC132" s="56" t="s">
        <v>3482</v>
      </c>
      <c r="TSD132" s="28" t="s">
        <v>3520</v>
      </c>
      <c r="TSE132" s="28" t="s">
        <v>3521</v>
      </c>
      <c r="TSF132" s="31">
        <v>1995</v>
      </c>
      <c r="TSG132" s="35"/>
      <c r="TSH132" s="31">
        <v>2019</v>
      </c>
      <c r="TSI132" s="26"/>
      <c r="TSJ132" s="14" t="s">
        <v>3522</v>
      </c>
      <c r="TSK132" s="56" t="s">
        <v>3482</v>
      </c>
      <c r="TSL132" s="28" t="s">
        <v>3520</v>
      </c>
      <c r="TSM132" s="28" t="s">
        <v>3521</v>
      </c>
      <c r="TSN132" s="31">
        <v>1995</v>
      </c>
      <c r="TSO132" s="35"/>
      <c r="TSP132" s="31">
        <v>2019</v>
      </c>
      <c r="TSQ132" s="26"/>
      <c r="TSR132" s="14" t="s">
        <v>3522</v>
      </c>
      <c r="TSS132" s="56" t="s">
        <v>3482</v>
      </c>
      <c r="TST132" s="28" t="s">
        <v>3520</v>
      </c>
      <c r="TSU132" s="28" t="s">
        <v>3521</v>
      </c>
      <c r="TSV132" s="31">
        <v>1995</v>
      </c>
      <c r="TSW132" s="35"/>
      <c r="TSX132" s="31">
        <v>2019</v>
      </c>
      <c r="TSY132" s="26"/>
      <c r="TSZ132" s="14" t="s">
        <v>3522</v>
      </c>
      <c r="TTA132" s="56" t="s">
        <v>3482</v>
      </c>
      <c r="TTB132" s="28" t="s">
        <v>3520</v>
      </c>
      <c r="TTC132" s="28" t="s">
        <v>3521</v>
      </c>
      <c r="TTD132" s="31">
        <v>1995</v>
      </c>
      <c r="TTE132" s="35"/>
      <c r="TTF132" s="31">
        <v>2019</v>
      </c>
      <c r="TTG132" s="26"/>
      <c r="TTH132" s="14" t="s">
        <v>3522</v>
      </c>
      <c r="TTI132" s="56" t="s">
        <v>3482</v>
      </c>
      <c r="TTJ132" s="28" t="s">
        <v>3520</v>
      </c>
      <c r="TTK132" s="28" t="s">
        <v>3521</v>
      </c>
      <c r="TTL132" s="31">
        <v>1995</v>
      </c>
      <c r="TTM132" s="35"/>
      <c r="TTN132" s="31">
        <v>2019</v>
      </c>
      <c r="TTO132" s="26"/>
      <c r="TTP132" s="14" t="s">
        <v>3522</v>
      </c>
      <c r="TTQ132" s="56" t="s">
        <v>3482</v>
      </c>
      <c r="TTR132" s="28" t="s">
        <v>3520</v>
      </c>
      <c r="TTS132" s="28" t="s">
        <v>3521</v>
      </c>
      <c r="TTT132" s="31">
        <v>1995</v>
      </c>
      <c r="TTU132" s="35"/>
      <c r="TTV132" s="31">
        <v>2019</v>
      </c>
      <c r="TTW132" s="26"/>
      <c r="TTX132" s="14" t="s">
        <v>3522</v>
      </c>
      <c r="TTY132" s="56" t="s">
        <v>3482</v>
      </c>
      <c r="TTZ132" s="28" t="s">
        <v>3520</v>
      </c>
      <c r="TUA132" s="28" t="s">
        <v>3521</v>
      </c>
      <c r="TUB132" s="31">
        <v>1995</v>
      </c>
      <c r="TUC132" s="35"/>
      <c r="TUD132" s="31">
        <v>2019</v>
      </c>
      <c r="TUE132" s="26"/>
      <c r="TUF132" s="14" t="s">
        <v>3522</v>
      </c>
      <c r="TUG132" s="56" t="s">
        <v>3482</v>
      </c>
      <c r="TUH132" s="28" t="s">
        <v>3520</v>
      </c>
      <c r="TUI132" s="28" t="s">
        <v>3521</v>
      </c>
      <c r="TUJ132" s="31">
        <v>1995</v>
      </c>
      <c r="TUK132" s="35"/>
      <c r="TUL132" s="31">
        <v>2019</v>
      </c>
      <c r="TUM132" s="26"/>
      <c r="TUN132" s="14" t="s">
        <v>3522</v>
      </c>
      <c r="TUO132" s="56" t="s">
        <v>3482</v>
      </c>
      <c r="TUP132" s="28" t="s">
        <v>3520</v>
      </c>
      <c r="TUQ132" s="28" t="s">
        <v>3521</v>
      </c>
      <c r="TUR132" s="31">
        <v>1995</v>
      </c>
      <c r="TUS132" s="35"/>
      <c r="TUT132" s="31">
        <v>2019</v>
      </c>
      <c r="TUU132" s="26"/>
      <c r="TUV132" s="14" t="s">
        <v>3522</v>
      </c>
      <c r="TUW132" s="56" t="s">
        <v>3482</v>
      </c>
      <c r="TUX132" s="28" t="s">
        <v>3520</v>
      </c>
      <c r="TUY132" s="28" t="s">
        <v>3521</v>
      </c>
      <c r="TUZ132" s="31">
        <v>1995</v>
      </c>
      <c r="TVA132" s="35"/>
      <c r="TVB132" s="31">
        <v>2019</v>
      </c>
      <c r="TVC132" s="26"/>
      <c r="TVD132" s="14" t="s">
        <v>3522</v>
      </c>
      <c r="TVE132" s="56" t="s">
        <v>3482</v>
      </c>
      <c r="TVF132" s="28" t="s">
        <v>3520</v>
      </c>
      <c r="TVG132" s="28" t="s">
        <v>3521</v>
      </c>
      <c r="TVH132" s="31">
        <v>1995</v>
      </c>
      <c r="TVI132" s="35"/>
      <c r="TVJ132" s="31">
        <v>2019</v>
      </c>
      <c r="TVK132" s="26"/>
      <c r="TVL132" s="14" t="s">
        <v>3522</v>
      </c>
      <c r="TVM132" s="56" t="s">
        <v>3482</v>
      </c>
      <c r="TVN132" s="28" t="s">
        <v>3520</v>
      </c>
      <c r="TVO132" s="28" t="s">
        <v>3521</v>
      </c>
      <c r="TVP132" s="31">
        <v>1995</v>
      </c>
      <c r="TVQ132" s="35"/>
      <c r="TVR132" s="31">
        <v>2019</v>
      </c>
      <c r="TVS132" s="26"/>
      <c r="TVT132" s="14" t="s">
        <v>3522</v>
      </c>
      <c r="TVU132" s="56" t="s">
        <v>3482</v>
      </c>
      <c r="TVV132" s="28" t="s">
        <v>3520</v>
      </c>
      <c r="TVW132" s="28" t="s">
        <v>3521</v>
      </c>
      <c r="TVX132" s="31">
        <v>1995</v>
      </c>
      <c r="TVY132" s="35"/>
      <c r="TVZ132" s="31">
        <v>2019</v>
      </c>
      <c r="TWA132" s="26"/>
      <c r="TWB132" s="14" t="s">
        <v>3522</v>
      </c>
      <c r="TWC132" s="56" t="s">
        <v>3482</v>
      </c>
      <c r="TWD132" s="28" t="s">
        <v>3520</v>
      </c>
      <c r="TWE132" s="28" t="s">
        <v>3521</v>
      </c>
      <c r="TWF132" s="31">
        <v>1995</v>
      </c>
      <c r="TWG132" s="35"/>
      <c r="TWH132" s="31">
        <v>2019</v>
      </c>
      <c r="TWI132" s="26"/>
      <c r="TWJ132" s="14" t="s">
        <v>3522</v>
      </c>
      <c r="TWK132" s="56" t="s">
        <v>3482</v>
      </c>
      <c r="TWL132" s="28" t="s">
        <v>3520</v>
      </c>
      <c r="TWM132" s="28" t="s">
        <v>3521</v>
      </c>
      <c r="TWN132" s="31">
        <v>1995</v>
      </c>
      <c r="TWO132" s="35"/>
      <c r="TWP132" s="31">
        <v>2019</v>
      </c>
      <c r="TWQ132" s="26"/>
      <c r="TWR132" s="14" t="s">
        <v>3522</v>
      </c>
      <c r="TWS132" s="56" t="s">
        <v>3482</v>
      </c>
      <c r="TWT132" s="28" t="s">
        <v>3520</v>
      </c>
      <c r="TWU132" s="28" t="s">
        <v>3521</v>
      </c>
      <c r="TWV132" s="31">
        <v>1995</v>
      </c>
      <c r="TWW132" s="35"/>
      <c r="TWX132" s="31">
        <v>2019</v>
      </c>
      <c r="TWY132" s="26"/>
      <c r="TWZ132" s="14" t="s">
        <v>3522</v>
      </c>
      <c r="TXA132" s="56" t="s">
        <v>3482</v>
      </c>
      <c r="TXB132" s="28" t="s">
        <v>3520</v>
      </c>
      <c r="TXC132" s="28" t="s">
        <v>3521</v>
      </c>
      <c r="TXD132" s="31">
        <v>1995</v>
      </c>
      <c r="TXE132" s="35"/>
      <c r="TXF132" s="31">
        <v>2019</v>
      </c>
      <c r="TXG132" s="26"/>
      <c r="TXH132" s="14" t="s">
        <v>3522</v>
      </c>
      <c r="TXI132" s="56" t="s">
        <v>3482</v>
      </c>
      <c r="TXJ132" s="28" t="s">
        <v>3520</v>
      </c>
      <c r="TXK132" s="28" t="s">
        <v>3521</v>
      </c>
      <c r="TXL132" s="31">
        <v>1995</v>
      </c>
      <c r="TXM132" s="35"/>
      <c r="TXN132" s="31">
        <v>2019</v>
      </c>
      <c r="TXO132" s="26"/>
      <c r="TXP132" s="14" t="s">
        <v>3522</v>
      </c>
      <c r="TXQ132" s="56" t="s">
        <v>3482</v>
      </c>
      <c r="TXR132" s="28" t="s">
        <v>3520</v>
      </c>
      <c r="TXS132" s="28" t="s">
        <v>3521</v>
      </c>
      <c r="TXT132" s="31">
        <v>1995</v>
      </c>
      <c r="TXU132" s="35"/>
      <c r="TXV132" s="31">
        <v>2019</v>
      </c>
      <c r="TXW132" s="26"/>
      <c r="TXX132" s="14" t="s">
        <v>3522</v>
      </c>
      <c r="TXY132" s="56" t="s">
        <v>3482</v>
      </c>
      <c r="TXZ132" s="28" t="s">
        <v>3520</v>
      </c>
      <c r="TYA132" s="28" t="s">
        <v>3521</v>
      </c>
      <c r="TYB132" s="31">
        <v>1995</v>
      </c>
      <c r="TYC132" s="35"/>
      <c r="TYD132" s="31">
        <v>2019</v>
      </c>
      <c r="TYE132" s="26"/>
      <c r="TYF132" s="14" t="s">
        <v>3522</v>
      </c>
      <c r="TYG132" s="56" t="s">
        <v>3482</v>
      </c>
      <c r="TYH132" s="28" t="s">
        <v>3520</v>
      </c>
      <c r="TYI132" s="28" t="s">
        <v>3521</v>
      </c>
      <c r="TYJ132" s="31">
        <v>1995</v>
      </c>
      <c r="TYK132" s="35"/>
      <c r="TYL132" s="31">
        <v>2019</v>
      </c>
      <c r="TYM132" s="26"/>
      <c r="TYN132" s="14" t="s">
        <v>3522</v>
      </c>
      <c r="TYO132" s="56" t="s">
        <v>3482</v>
      </c>
      <c r="TYP132" s="28" t="s">
        <v>3520</v>
      </c>
      <c r="TYQ132" s="28" t="s">
        <v>3521</v>
      </c>
      <c r="TYR132" s="31">
        <v>1995</v>
      </c>
      <c r="TYS132" s="35"/>
      <c r="TYT132" s="31">
        <v>2019</v>
      </c>
      <c r="TYU132" s="26"/>
      <c r="TYV132" s="14" t="s">
        <v>3522</v>
      </c>
      <c r="TYW132" s="56" t="s">
        <v>3482</v>
      </c>
      <c r="TYX132" s="28" t="s">
        <v>3520</v>
      </c>
      <c r="TYY132" s="28" t="s">
        <v>3521</v>
      </c>
      <c r="TYZ132" s="31">
        <v>1995</v>
      </c>
      <c r="TZA132" s="35"/>
      <c r="TZB132" s="31">
        <v>2019</v>
      </c>
      <c r="TZC132" s="26"/>
      <c r="TZD132" s="14" t="s">
        <v>3522</v>
      </c>
      <c r="TZE132" s="56" t="s">
        <v>3482</v>
      </c>
      <c r="TZF132" s="28" t="s">
        <v>3520</v>
      </c>
      <c r="TZG132" s="28" t="s">
        <v>3521</v>
      </c>
      <c r="TZH132" s="31">
        <v>1995</v>
      </c>
      <c r="TZI132" s="35"/>
      <c r="TZJ132" s="31">
        <v>2019</v>
      </c>
      <c r="TZK132" s="26"/>
      <c r="TZL132" s="14" t="s">
        <v>3522</v>
      </c>
      <c r="TZM132" s="56" t="s">
        <v>3482</v>
      </c>
      <c r="TZN132" s="28" t="s">
        <v>3520</v>
      </c>
      <c r="TZO132" s="28" t="s">
        <v>3521</v>
      </c>
      <c r="TZP132" s="31">
        <v>1995</v>
      </c>
      <c r="TZQ132" s="35"/>
      <c r="TZR132" s="31">
        <v>2019</v>
      </c>
      <c r="TZS132" s="26"/>
      <c r="TZT132" s="14" t="s">
        <v>3522</v>
      </c>
      <c r="TZU132" s="56" t="s">
        <v>3482</v>
      </c>
      <c r="TZV132" s="28" t="s">
        <v>3520</v>
      </c>
      <c r="TZW132" s="28" t="s">
        <v>3521</v>
      </c>
      <c r="TZX132" s="31">
        <v>1995</v>
      </c>
      <c r="TZY132" s="35"/>
      <c r="TZZ132" s="31">
        <v>2019</v>
      </c>
      <c r="UAA132" s="26"/>
      <c r="UAB132" s="14" t="s">
        <v>3522</v>
      </c>
      <c r="UAC132" s="56" t="s">
        <v>3482</v>
      </c>
      <c r="UAD132" s="28" t="s">
        <v>3520</v>
      </c>
      <c r="UAE132" s="28" t="s">
        <v>3521</v>
      </c>
      <c r="UAF132" s="31">
        <v>1995</v>
      </c>
      <c r="UAG132" s="35"/>
      <c r="UAH132" s="31">
        <v>2019</v>
      </c>
      <c r="UAI132" s="26"/>
      <c r="UAJ132" s="14" t="s">
        <v>3522</v>
      </c>
      <c r="UAK132" s="56" t="s">
        <v>3482</v>
      </c>
      <c r="UAL132" s="28" t="s">
        <v>3520</v>
      </c>
      <c r="UAM132" s="28" t="s">
        <v>3521</v>
      </c>
      <c r="UAN132" s="31">
        <v>1995</v>
      </c>
      <c r="UAO132" s="35"/>
      <c r="UAP132" s="31">
        <v>2019</v>
      </c>
      <c r="UAQ132" s="26"/>
      <c r="UAR132" s="14" t="s">
        <v>3522</v>
      </c>
      <c r="UAS132" s="56" t="s">
        <v>3482</v>
      </c>
      <c r="UAT132" s="28" t="s">
        <v>3520</v>
      </c>
      <c r="UAU132" s="28" t="s">
        <v>3521</v>
      </c>
      <c r="UAV132" s="31">
        <v>1995</v>
      </c>
      <c r="UAW132" s="35"/>
      <c r="UAX132" s="31">
        <v>2019</v>
      </c>
      <c r="UAY132" s="26"/>
      <c r="UAZ132" s="14" t="s">
        <v>3522</v>
      </c>
      <c r="UBA132" s="56" t="s">
        <v>3482</v>
      </c>
      <c r="UBB132" s="28" t="s">
        <v>3520</v>
      </c>
      <c r="UBC132" s="28" t="s">
        <v>3521</v>
      </c>
      <c r="UBD132" s="31">
        <v>1995</v>
      </c>
      <c r="UBE132" s="35"/>
      <c r="UBF132" s="31">
        <v>2019</v>
      </c>
      <c r="UBG132" s="26"/>
      <c r="UBH132" s="14" t="s">
        <v>3522</v>
      </c>
      <c r="UBI132" s="56" t="s">
        <v>3482</v>
      </c>
      <c r="UBJ132" s="28" t="s">
        <v>3520</v>
      </c>
      <c r="UBK132" s="28" t="s">
        <v>3521</v>
      </c>
      <c r="UBL132" s="31">
        <v>1995</v>
      </c>
      <c r="UBM132" s="35"/>
      <c r="UBN132" s="31">
        <v>2019</v>
      </c>
      <c r="UBO132" s="26"/>
      <c r="UBP132" s="14" t="s">
        <v>3522</v>
      </c>
      <c r="UBQ132" s="56" t="s">
        <v>3482</v>
      </c>
      <c r="UBR132" s="28" t="s">
        <v>3520</v>
      </c>
      <c r="UBS132" s="28" t="s">
        <v>3521</v>
      </c>
      <c r="UBT132" s="31">
        <v>1995</v>
      </c>
      <c r="UBU132" s="35"/>
      <c r="UBV132" s="31">
        <v>2019</v>
      </c>
      <c r="UBW132" s="26"/>
      <c r="UBX132" s="14" t="s">
        <v>3522</v>
      </c>
      <c r="UBY132" s="56" t="s">
        <v>3482</v>
      </c>
      <c r="UBZ132" s="28" t="s">
        <v>3520</v>
      </c>
      <c r="UCA132" s="28" t="s">
        <v>3521</v>
      </c>
      <c r="UCB132" s="31">
        <v>1995</v>
      </c>
      <c r="UCC132" s="35"/>
      <c r="UCD132" s="31">
        <v>2019</v>
      </c>
      <c r="UCE132" s="26"/>
      <c r="UCF132" s="14" t="s">
        <v>3522</v>
      </c>
      <c r="UCG132" s="56" t="s">
        <v>3482</v>
      </c>
      <c r="UCH132" s="28" t="s">
        <v>3520</v>
      </c>
      <c r="UCI132" s="28" t="s">
        <v>3521</v>
      </c>
      <c r="UCJ132" s="31">
        <v>1995</v>
      </c>
      <c r="UCK132" s="35"/>
      <c r="UCL132" s="31">
        <v>2019</v>
      </c>
      <c r="UCM132" s="26"/>
      <c r="UCN132" s="14" t="s">
        <v>3522</v>
      </c>
      <c r="UCO132" s="56" t="s">
        <v>3482</v>
      </c>
      <c r="UCP132" s="28" t="s">
        <v>3520</v>
      </c>
      <c r="UCQ132" s="28" t="s">
        <v>3521</v>
      </c>
      <c r="UCR132" s="31">
        <v>1995</v>
      </c>
      <c r="UCS132" s="35"/>
      <c r="UCT132" s="31">
        <v>2019</v>
      </c>
      <c r="UCU132" s="26"/>
      <c r="UCV132" s="14" t="s">
        <v>3522</v>
      </c>
      <c r="UCW132" s="56" t="s">
        <v>3482</v>
      </c>
      <c r="UCX132" s="28" t="s">
        <v>3520</v>
      </c>
      <c r="UCY132" s="28" t="s">
        <v>3521</v>
      </c>
      <c r="UCZ132" s="31">
        <v>1995</v>
      </c>
      <c r="UDA132" s="35"/>
      <c r="UDB132" s="31">
        <v>2019</v>
      </c>
      <c r="UDC132" s="26"/>
      <c r="UDD132" s="14" t="s">
        <v>3522</v>
      </c>
      <c r="UDE132" s="56" t="s">
        <v>3482</v>
      </c>
      <c r="UDF132" s="28" t="s">
        <v>3520</v>
      </c>
      <c r="UDG132" s="28" t="s">
        <v>3521</v>
      </c>
      <c r="UDH132" s="31">
        <v>1995</v>
      </c>
      <c r="UDI132" s="35"/>
      <c r="UDJ132" s="31">
        <v>2019</v>
      </c>
      <c r="UDK132" s="26"/>
      <c r="UDL132" s="14" t="s">
        <v>3522</v>
      </c>
      <c r="UDM132" s="56" t="s">
        <v>3482</v>
      </c>
      <c r="UDN132" s="28" t="s">
        <v>3520</v>
      </c>
      <c r="UDO132" s="28" t="s">
        <v>3521</v>
      </c>
      <c r="UDP132" s="31">
        <v>1995</v>
      </c>
      <c r="UDQ132" s="35"/>
      <c r="UDR132" s="31">
        <v>2019</v>
      </c>
      <c r="UDS132" s="26"/>
      <c r="UDT132" s="14" t="s">
        <v>3522</v>
      </c>
      <c r="UDU132" s="56" t="s">
        <v>3482</v>
      </c>
      <c r="UDV132" s="28" t="s">
        <v>3520</v>
      </c>
      <c r="UDW132" s="28" t="s">
        <v>3521</v>
      </c>
      <c r="UDX132" s="31">
        <v>1995</v>
      </c>
      <c r="UDY132" s="35"/>
      <c r="UDZ132" s="31">
        <v>2019</v>
      </c>
      <c r="UEA132" s="26"/>
      <c r="UEB132" s="14" t="s">
        <v>3522</v>
      </c>
      <c r="UEC132" s="56" t="s">
        <v>3482</v>
      </c>
      <c r="UED132" s="28" t="s">
        <v>3520</v>
      </c>
      <c r="UEE132" s="28" t="s">
        <v>3521</v>
      </c>
      <c r="UEF132" s="31">
        <v>1995</v>
      </c>
      <c r="UEG132" s="35"/>
      <c r="UEH132" s="31">
        <v>2019</v>
      </c>
      <c r="UEI132" s="26"/>
      <c r="UEJ132" s="14" t="s">
        <v>3522</v>
      </c>
      <c r="UEK132" s="56" t="s">
        <v>3482</v>
      </c>
      <c r="UEL132" s="28" t="s">
        <v>3520</v>
      </c>
      <c r="UEM132" s="28" t="s">
        <v>3521</v>
      </c>
      <c r="UEN132" s="31">
        <v>1995</v>
      </c>
      <c r="UEO132" s="35"/>
      <c r="UEP132" s="31">
        <v>2019</v>
      </c>
      <c r="UEQ132" s="26"/>
      <c r="UER132" s="14" t="s">
        <v>3522</v>
      </c>
      <c r="UES132" s="56" t="s">
        <v>3482</v>
      </c>
      <c r="UET132" s="28" t="s">
        <v>3520</v>
      </c>
      <c r="UEU132" s="28" t="s">
        <v>3521</v>
      </c>
      <c r="UEV132" s="31">
        <v>1995</v>
      </c>
      <c r="UEW132" s="35"/>
      <c r="UEX132" s="31">
        <v>2019</v>
      </c>
      <c r="UEY132" s="26"/>
      <c r="UEZ132" s="14" t="s">
        <v>3522</v>
      </c>
      <c r="UFA132" s="56" t="s">
        <v>3482</v>
      </c>
      <c r="UFB132" s="28" t="s">
        <v>3520</v>
      </c>
      <c r="UFC132" s="28" t="s">
        <v>3521</v>
      </c>
      <c r="UFD132" s="31">
        <v>1995</v>
      </c>
      <c r="UFE132" s="35"/>
      <c r="UFF132" s="31">
        <v>2019</v>
      </c>
      <c r="UFG132" s="26"/>
      <c r="UFH132" s="14" t="s">
        <v>3522</v>
      </c>
      <c r="UFI132" s="56" t="s">
        <v>3482</v>
      </c>
      <c r="UFJ132" s="28" t="s">
        <v>3520</v>
      </c>
      <c r="UFK132" s="28" t="s">
        <v>3521</v>
      </c>
      <c r="UFL132" s="31">
        <v>1995</v>
      </c>
      <c r="UFM132" s="35"/>
      <c r="UFN132" s="31">
        <v>2019</v>
      </c>
      <c r="UFO132" s="26"/>
      <c r="UFP132" s="14" t="s">
        <v>3522</v>
      </c>
      <c r="UFQ132" s="56" t="s">
        <v>3482</v>
      </c>
      <c r="UFR132" s="28" t="s">
        <v>3520</v>
      </c>
      <c r="UFS132" s="28" t="s">
        <v>3521</v>
      </c>
      <c r="UFT132" s="31">
        <v>1995</v>
      </c>
      <c r="UFU132" s="35"/>
      <c r="UFV132" s="31">
        <v>2019</v>
      </c>
      <c r="UFW132" s="26"/>
      <c r="UFX132" s="14" t="s">
        <v>3522</v>
      </c>
      <c r="UFY132" s="56" t="s">
        <v>3482</v>
      </c>
      <c r="UFZ132" s="28" t="s">
        <v>3520</v>
      </c>
      <c r="UGA132" s="28" t="s">
        <v>3521</v>
      </c>
      <c r="UGB132" s="31">
        <v>1995</v>
      </c>
      <c r="UGC132" s="35"/>
      <c r="UGD132" s="31">
        <v>2019</v>
      </c>
      <c r="UGE132" s="26"/>
      <c r="UGF132" s="14" t="s">
        <v>3522</v>
      </c>
      <c r="UGG132" s="56" t="s">
        <v>3482</v>
      </c>
      <c r="UGH132" s="28" t="s">
        <v>3520</v>
      </c>
      <c r="UGI132" s="28" t="s">
        <v>3521</v>
      </c>
      <c r="UGJ132" s="31">
        <v>1995</v>
      </c>
      <c r="UGK132" s="35"/>
      <c r="UGL132" s="31">
        <v>2019</v>
      </c>
      <c r="UGM132" s="26"/>
      <c r="UGN132" s="14" t="s">
        <v>3522</v>
      </c>
      <c r="UGO132" s="56" t="s">
        <v>3482</v>
      </c>
      <c r="UGP132" s="28" t="s">
        <v>3520</v>
      </c>
      <c r="UGQ132" s="28" t="s">
        <v>3521</v>
      </c>
      <c r="UGR132" s="31">
        <v>1995</v>
      </c>
      <c r="UGS132" s="35"/>
      <c r="UGT132" s="31">
        <v>2019</v>
      </c>
      <c r="UGU132" s="26"/>
      <c r="UGV132" s="14" t="s">
        <v>3522</v>
      </c>
      <c r="UGW132" s="56" t="s">
        <v>3482</v>
      </c>
      <c r="UGX132" s="28" t="s">
        <v>3520</v>
      </c>
      <c r="UGY132" s="28" t="s">
        <v>3521</v>
      </c>
      <c r="UGZ132" s="31">
        <v>1995</v>
      </c>
      <c r="UHA132" s="35"/>
      <c r="UHB132" s="31">
        <v>2019</v>
      </c>
      <c r="UHC132" s="26"/>
      <c r="UHD132" s="14" t="s">
        <v>3522</v>
      </c>
      <c r="UHE132" s="56" t="s">
        <v>3482</v>
      </c>
      <c r="UHF132" s="28" t="s">
        <v>3520</v>
      </c>
      <c r="UHG132" s="28" t="s">
        <v>3521</v>
      </c>
      <c r="UHH132" s="31">
        <v>1995</v>
      </c>
      <c r="UHI132" s="35"/>
      <c r="UHJ132" s="31">
        <v>2019</v>
      </c>
      <c r="UHK132" s="26"/>
      <c r="UHL132" s="14" t="s">
        <v>3522</v>
      </c>
      <c r="UHM132" s="56" t="s">
        <v>3482</v>
      </c>
      <c r="UHN132" s="28" t="s">
        <v>3520</v>
      </c>
      <c r="UHO132" s="28" t="s">
        <v>3521</v>
      </c>
      <c r="UHP132" s="31">
        <v>1995</v>
      </c>
      <c r="UHQ132" s="35"/>
      <c r="UHR132" s="31">
        <v>2019</v>
      </c>
      <c r="UHS132" s="26"/>
      <c r="UHT132" s="14" t="s">
        <v>3522</v>
      </c>
      <c r="UHU132" s="56" t="s">
        <v>3482</v>
      </c>
      <c r="UHV132" s="28" t="s">
        <v>3520</v>
      </c>
      <c r="UHW132" s="28" t="s">
        <v>3521</v>
      </c>
      <c r="UHX132" s="31">
        <v>1995</v>
      </c>
      <c r="UHY132" s="35"/>
      <c r="UHZ132" s="31">
        <v>2019</v>
      </c>
      <c r="UIA132" s="26"/>
      <c r="UIB132" s="14" t="s">
        <v>3522</v>
      </c>
      <c r="UIC132" s="56" t="s">
        <v>3482</v>
      </c>
      <c r="UID132" s="28" t="s">
        <v>3520</v>
      </c>
      <c r="UIE132" s="28" t="s">
        <v>3521</v>
      </c>
      <c r="UIF132" s="31">
        <v>1995</v>
      </c>
      <c r="UIG132" s="35"/>
      <c r="UIH132" s="31">
        <v>2019</v>
      </c>
      <c r="UII132" s="26"/>
      <c r="UIJ132" s="14" t="s">
        <v>3522</v>
      </c>
      <c r="UIK132" s="56" t="s">
        <v>3482</v>
      </c>
      <c r="UIL132" s="28" t="s">
        <v>3520</v>
      </c>
      <c r="UIM132" s="28" t="s">
        <v>3521</v>
      </c>
      <c r="UIN132" s="31">
        <v>1995</v>
      </c>
      <c r="UIO132" s="35"/>
      <c r="UIP132" s="31">
        <v>2019</v>
      </c>
      <c r="UIQ132" s="26"/>
      <c r="UIR132" s="14" t="s">
        <v>3522</v>
      </c>
      <c r="UIS132" s="56" t="s">
        <v>3482</v>
      </c>
      <c r="UIT132" s="28" t="s">
        <v>3520</v>
      </c>
      <c r="UIU132" s="28" t="s">
        <v>3521</v>
      </c>
      <c r="UIV132" s="31">
        <v>1995</v>
      </c>
      <c r="UIW132" s="35"/>
      <c r="UIX132" s="31">
        <v>2019</v>
      </c>
      <c r="UIY132" s="26"/>
      <c r="UIZ132" s="14" t="s">
        <v>3522</v>
      </c>
      <c r="UJA132" s="56" t="s">
        <v>3482</v>
      </c>
      <c r="UJB132" s="28" t="s">
        <v>3520</v>
      </c>
      <c r="UJC132" s="28" t="s">
        <v>3521</v>
      </c>
      <c r="UJD132" s="31">
        <v>1995</v>
      </c>
      <c r="UJE132" s="35"/>
      <c r="UJF132" s="31">
        <v>2019</v>
      </c>
      <c r="UJG132" s="26"/>
      <c r="UJH132" s="14" t="s">
        <v>3522</v>
      </c>
      <c r="UJI132" s="56" t="s">
        <v>3482</v>
      </c>
      <c r="UJJ132" s="28" t="s">
        <v>3520</v>
      </c>
      <c r="UJK132" s="28" t="s">
        <v>3521</v>
      </c>
      <c r="UJL132" s="31">
        <v>1995</v>
      </c>
      <c r="UJM132" s="35"/>
      <c r="UJN132" s="31">
        <v>2019</v>
      </c>
      <c r="UJO132" s="26"/>
      <c r="UJP132" s="14" t="s">
        <v>3522</v>
      </c>
      <c r="UJQ132" s="56" t="s">
        <v>3482</v>
      </c>
      <c r="UJR132" s="28" t="s">
        <v>3520</v>
      </c>
      <c r="UJS132" s="28" t="s">
        <v>3521</v>
      </c>
      <c r="UJT132" s="31">
        <v>1995</v>
      </c>
      <c r="UJU132" s="35"/>
      <c r="UJV132" s="31">
        <v>2019</v>
      </c>
      <c r="UJW132" s="26"/>
      <c r="UJX132" s="14" t="s">
        <v>3522</v>
      </c>
      <c r="UJY132" s="56" t="s">
        <v>3482</v>
      </c>
      <c r="UJZ132" s="28" t="s">
        <v>3520</v>
      </c>
      <c r="UKA132" s="28" t="s">
        <v>3521</v>
      </c>
      <c r="UKB132" s="31">
        <v>1995</v>
      </c>
      <c r="UKC132" s="35"/>
      <c r="UKD132" s="31">
        <v>2019</v>
      </c>
      <c r="UKE132" s="26"/>
      <c r="UKF132" s="14" t="s">
        <v>3522</v>
      </c>
      <c r="UKG132" s="56" t="s">
        <v>3482</v>
      </c>
      <c r="UKH132" s="28" t="s">
        <v>3520</v>
      </c>
      <c r="UKI132" s="28" t="s">
        <v>3521</v>
      </c>
      <c r="UKJ132" s="31">
        <v>1995</v>
      </c>
      <c r="UKK132" s="35"/>
      <c r="UKL132" s="31">
        <v>2019</v>
      </c>
      <c r="UKM132" s="26"/>
      <c r="UKN132" s="14" t="s">
        <v>3522</v>
      </c>
      <c r="UKO132" s="56" t="s">
        <v>3482</v>
      </c>
      <c r="UKP132" s="28" t="s">
        <v>3520</v>
      </c>
      <c r="UKQ132" s="28" t="s">
        <v>3521</v>
      </c>
      <c r="UKR132" s="31">
        <v>1995</v>
      </c>
      <c r="UKS132" s="35"/>
      <c r="UKT132" s="31">
        <v>2019</v>
      </c>
      <c r="UKU132" s="26"/>
      <c r="UKV132" s="14" t="s">
        <v>3522</v>
      </c>
      <c r="UKW132" s="56" t="s">
        <v>3482</v>
      </c>
      <c r="UKX132" s="28" t="s">
        <v>3520</v>
      </c>
      <c r="UKY132" s="28" t="s">
        <v>3521</v>
      </c>
      <c r="UKZ132" s="31">
        <v>1995</v>
      </c>
      <c r="ULA132" s="35"/>
      <c r="ULB132" s="31">
        <v>2019</v>
      </c>
      <c r="ULC132" s="26"/>
      <c r="ULD132" s="14" t="s">
        <v>3522</v>
      </c>
      <c r="ULE132" s="56" t="s">
        <v>3482</v>
      </c>
      <c r="ULF132" s="28" t="s">
        <v>3520</v>
      </c>
      <c r="ULG132" s="28" t="s">
        <v>3521</v>
      </c>
      <c r="ULH132" s="31">
        <v>1995</v>
      </c>
      <c r="ULI132" s="35"/>
      <c r="ULJ132" s="31">
        <v>2019</v>
      </c>
      <c r="ULK132" s="26"/>
      <c r="ULL132" s="14" t="s">
        <v>3522</v>
      </c>
      <c r="ULM132" s="56" t="s">
        <v>3482</v>
      </c>
      <c r="ULN132" s="28" t="s">
        <v>3520</v>
      </c>
      <c r="ULO132" s="28" t="s">
        <v>3521</v>
      </c>
      <c r="ULP132" s="31">
        <v>1995</v>
      </c>
      <c r="ULQ132" s="35"/>
      <c r="ULR132" s="31">
        <v>2019</v>
      </c>
      <c r="ULS132" s="26"/>
      <c r="ULT132" s="14" t="s">
        <v>3522</v>
      </c>
      <c r="ULU132" s="56" t="s">
        <v>3482</v>
      </c>
      <c r="ULV132" s="28" t="s">
        <v>3520</v>
      </c>
      <c r="ULW132" s="28" t="s">
        <v>3521</v>
      </c>
      <c r="ULX132" s="31">
        <v>1995</v>
      </c>
      <c r="ULY132" s="35"/>
      <c r="ULZ132" s="31">
        <v>2019</v>
      </c>
      <c r="UMA132" s="26"/>
      <c r="UMB132" s="14" t="s">
        <v>3522</v>
      </c>
      <c r="UMC132" s="56" t="s">
        <v>3482</v>
      </c>
      <c r="UMD132" s="28" t="s">
        <v>3520</v>
      </c>
      <c r="UME132" s="28" t="s">
        <v>3521</v>
      </c>
      <c r="UMF132" s="31">
        <v>1995</v>
      </c>
      <c r="UMG132" s="35"/>
      <c r="UMH132" s="31">
        <v>2019</v>
      </c>
      <c r="UMI132" s="26"/>
      <c r="UMJ132" s="14" t="s">
        <v>3522</v>
      </c>
      <c r="UMK132" s="56" t="s">
        <v>3482</v>
      </c>
      <c r="UML132" s="28" t="s">
        <v>3520</v>
      </c>
      <c r="UMM132" s="28" t="s">
        <v>3521</v>
      </c>
      <c r="UMN132" s="31">
        <v>1995</v>
      </c>
      <c r="UMO132" s="35"/>
      <c r="UMP132" s="31">
        <v>2019</v>
      </c>
      <c r="UMQ132" s="26"/>
      <c r="UMR132" s="14" t="s">
        <v>3522</v>
      </c>
      <c r="UMS132" s="56" t="s">
        <v>3482</v>
      </c>
      <c r="UMT132" s="28" t="s">
        <v>3520</v>
      </c>
      <c r="UMU132" s="28" t="s">
        <v>3521</v>
      </c>
      <c r="UMV132" s="31">
        <v>1995</v>
      </c>
      <c r="UMW132" s="35"/>
      <c r="UMX132" s="31">
        <v>2019</v>
      </c>
      <c r="UMY132" s="26"/>
      <c r="UMZ132" s="14" t="s">
        <v>3522</v>
      </c>
      <c r="UNA132" s="56" t="s">
        <v>3482</v>
      </c>
      <c r="UNB132" s="28" t="s">
        <v>3520</v>
      </c>
      <c r="UNC132" s="28" t="s">
        <v>3521</v>
      </c>
      <c r="UND132" s="31">
        <v>1995</v>
      </c>
      <c r="UNE132" s="35"/>
      <c r="UNF132" s="31">
        <v>2019</v>
      </c>
      <c r="UNG132" s="26"/>
      <c r="UNH132" s="14" t="s">
        <v>3522</v>
      </c>
      <c r="UNI132" s="56" t="s">
        <v>3482</v>
      </c>
      <c r="UNJ132" s="28" t="s">
        <v>3520</v>
      </c>
      <c r="UNK132" s="28" t="s">
        <v>3521</v>
      </c>
      <c r="UNL132" s="31">
        <v>1995</v>
      </c>
      <c r="UNM132" s="35"/>
      <c r="UNN132" s="31">
        <v>2019</v>
      </c>
      <c r="UNO132" s="26"/>
      <c r="UNP132" s="14" t="s">
        <v>3522</v>
      </c>
      <c r="UNQ132" s="56" t="s">
        <v>3482</v>
      </c>
      <c r="UNR132" s="28" t="s">
        <v>3520</v>
      </c>
      <c r="UNS132" s="28" t="s">
        <v>3521</v>
      </c>
      <c r="UNT132" s="31">
        <v>1995</v>
      </c>
      <c r="UNU132" s="35"/>
      <c r="UNV132" s="31">
        <v>2019</v>
      </c>
      <c r="UNW132" s="26"/>
      <c r="UNX132" s="14" t="s">
        <v>3522</v>
      </c>
      <c r="UNY132" s="56" t="s">
        <v>3482</v>
      </c>
      <c r="UNZ132" s="28" t="s">
        <v>3520</v>
      </c>
      <c r="UOA132" s="28" t="s">
        <v>3521</v>
      </c>
      <c r="UOB132" s="31">
        <v>1995</v>
      </c>
      <c r="UOC132" s="35"/>
      <c r="UOD132" s="31">
        <v>2019</v>
      </c>
      <c r="UOE132" s="26"/>
      <c r="UOF132" s="14" t="s">
        <v>3522</v>
      </c>
      <c r="UOG132" s="56" t="s">
        <v>3482</v>
      </c>
      <c r="UOH132" s="28" t="s">
        <v>3520</v>
      </c>
      <c r="UOI132" s="28" t="s">
        <v>3521</v>
      </c>
      <c r="UOJ132" s="31">
        <v>1995</v>
      </c>
      <c r="UOK132" s="35"/>
      <c r="UOL132" s="31">
        <v>2019</v>
      </c>
      <c r="UOM132" s="26"/>
      <c r="UON132" s="14" t="s">
        <v>3522</v>
      </c>
      <c r="UOO132" s="56" t="s">
        <v>3482</v>
      </c>
      <c r="UOP132" s="28" t="s">
        <v>3520</v>
      </c>
      <c r="UOQ132" s="28" t="s">
        <v>3521</v>
      </c>
      <c r="UOR132" s="31">
        <v>1995</v>
      </c>
      <c r="UOS132" s="35"/>
      <c r="UOT132" s="31">
        <v>2019</v>
      </c>
      <c r="UOU132" s="26"/>
      <c r="UOV132" s="14" t="s">
        <v>3522</v>
      </c>
      <c r="UOW132" s="56" t="s">
        <v>3482</v>
      </c>
      <c r="UOX132" s="28" t="s">
        <v>3520</v>
      </c>
      <c r="UOY132" s="28" t="s">
        <v>3521</v>
      </c>
      <c r="UOZ132" s="31">
        <v>1995</v>
      </c>
      <c r="UPA132" s="35"/>
      <c r="UPB132" s="31">
        <v>2019</v>
      </c>
      <c r="UPC132" s="26"/>
      <c r="UPD132" s="14" t="s">
        <v>3522</v>
      </c>
      <c r="UPE132" s="56" t="s">
        <v>3482</v>
      </c>
      <c r="UPF132" s="28" t="s">
        <v>3520</v>
      </c>
      <c r="UPG132" s="28" t="s">
        <v>3521</v>
      </c>
      <c r="UPH132" s="31">
        <v>1995</v>
      </c>
      <c r="UPI132" s="35"/>
      <c r="UPJ132" s="31">
        <v>2019</v>
      </c>
      <c r="UPK132" s="26"/>
      <c r="UPL132" s="14" t="s">
        <v>3522</v>
      </c>
      <c r="UPM132" s="56" t="s">
        <v>3482</v>
      </c>
      <c r="UPN132" s="28" t="s">
        <v>3520</v>
      </c>
      <c r="UPO132" s="28" t="s">
        <v>3521</v>
      </c>
      <c r="UPP132" s="31">
        <v>1995</v>
      </c>
      <c r="UPQ132" s="35"/>
      <c r="UPR132" s="31">
        <v>2019</v>
      </c>
      <c r="UPS132" s="26"/>
      <c r="UPT132" s="14" t="s">
        <v>3522</v>
      </c>
      <c r="UPU132" s="56" t="s">
        <v>3482</v>
      </c>
      <c r="UPV132" s="28" t="s">
        <v>3520</v>
      </c>
      <c r="UPW132" s="28" t="s">
        <v>3521</v>
      </c>
      <c r="UPX132" s="31">
        <v>1995</v>
      </c>
      <c r="UPY132" s="35"/>
      <c r="UPZ132" s="31">
        <v>2019</v>
      </c>
      <c r="UQA132" s="26"/>
      <c r="UQB132" s="14" t="s">
        <v>3522</v>
      </c>
      <c r="UQC132" s="56" t="s">
        <v>3482</v>
      </c>
      <c r="UQD132" s="28" t="s">
        <v>3520</v>
      </c>
      <c r="UQE132" s="28" t="s">
        <v>3521</v>
      </c>
      <c r="UQF132" s="31">
        <v>1995</v>
      </c>
      <c r="UQG132" s="35"/>
      <c r="UQH132" s="31">
        <v>2019</v>
      </c>
      <c r="UQI132" s="26"/>
      <c r="UQJ132" s="14" t="s">
        <v>3522</v>
      </c>
      <c r="UQK132" s="56" t="s">
        <v>3482</v>
      </c>
      <c r="UQL132" s="28" t="s">
        <v>3520</v>
      </c>
      <c r="UQM132" s="28" t="s">
        <v>3521</v>
      </c>
      <c r="UQN132" s="31">
        <v>1995</v>
      </c>
      <c r="UQO132" s="35"/>
      <c r="UQP132" s="31">
        <v>2019</v>
      </c>
      <c r="UQQ132" s="26"/>
      <c r="UQR132" s="14" t="s">
        <v>3522</v>
      </c>
      <c r="UQS132" s="56" t="s">
        <v>3482</v>
      </c>
      <c r="UQT132" s="28" t="s">
        <v>3520</v>
      </c>
      <c r="UQU132" s="28" t="s">
        <v>3521</v>
      </c>
      <c r="UQV132" s="31">
        <v>1995</v>
      </c>
      <c r="UQW132" s="35"/>
      <c r="UQX132" s="31">
        <v>2019</v>
      </c>
      <c r="UQY132" s="26"/>
      <c r="UQZ132" s="14" t="s">
        <v>3522</v>
      </c>
      <c r="URA132" s="56" t="s">
        <v>3482</v>
      </c>
      <c r="URB132" s="28" t="s">
        <v>3520</v>
      </c>
      <c r="URC132" s="28" t="s">
        <v>3521</v>
      </c>
      <c r="URD132" s="31">
        <v>1995</v>
      </c>
      <c r="URE132" s="35"/>
      <c r="URF132" s="31">
        <v>2019</v>
      </c>
      <c r="URG132" s="26"/>
      <c r="URH132" s="14" t="s">
        <v>3522</v>
      </c>
      <c r="URI132" s="56" t="s">
        <v>3482</v>
      </c>
      <c r="URJ132" s="28" t="s">
        <v>3520</v>
      </c>
      <c r="URK132" s="28" t="s">
        <v>3521</v>
      </c>
      <c r="URL132" s="31">
        <v>1995</v>
      </c>
      <c r="URM132" s="35"/>
      <c r="URN132" s="31">
        <v>2019</v>
      </c>
      <c r="URO132" s="26"/>
      <c r="URP132" s="14" t="s">
        <v>3522</v>
      </c>
      <c r="URQ132" s="56" t="s">
        <v>3482</v>
      </c>
      <c r="URR132" s="28" t="s">
        <v>3520</v>
      </c>
      <c r="URS132" s="28" t="s">
        <v>3521</v>
      </c>
      <c r="URT132" s="31">
        <v>1995</v>
      </c>
      <c r="URU132" s="35"/>
      <c r="URV132" s="31">
        <v>2019</v>
      </c>
      <c r="URW132" s="26"/>
      <c r="URX132" s="14" t="s">
        <v>3522</v>
      </c>
      <c r="URY132" s="56" t="s">
        <v>3482</v>
      </c>
      <c r="URZ132" s="28" t="s">
        <v>3520</v>
      </c>
      <c r="USA132" s="28" t="s">
        <v>3521</v>
      </c>
      <c r="USB132" s="31">
        <v>1995</v>
      </c>
      <c r="USC132" s="35"/>
      <c r="USD132" s="31">
        <v>2019</v>
      </c>
      <c r="USE132" s="26"/>
      <c r="USF132" s="14" t="s">
        <v>3522</v>
      </c>
      <c r="USG132" s="56" t="s">
        <v>3482</v>
      </c>
      <c r="USH132" s="28" t="s">
        <v>3520</v>
      </c>
      <c r="USI132" s="28" t="s">
        <v>3521</v>
      </c>
      <c r="USJ132" s="31">
        <v>1995</v>
      </c>
      <c r="USK132" s="35"/>
      <c r="USL132" s="31">
        <v>2019</v>
      </c>
      <c r="USM132" s="26"/>
      <c r="USN132" s="14" t="s">
        <v>3522</v>
      </c>
      <c r="USO132" s="56" t="s">
        <v>3482</v>
      </c>
      <c r="USP132" s="28" t="s">
        <v>3520</v>
      </c>
      <c r="USQ132" s="28" t="s">
        <v>3521</v>
      </c>
      <c r="USR132" s="31">
        <v>1995</v>
      </c>
      <c r="USS132" s="35"/>
      <c r="UST132" s="31">
        <v>2019</v>
      </c>
      <c r="USU132" s="26"/>
      <c r="USV132" s="14" t="s">
        <v>3522</v>
      </c>
      <c r="USW132" s="56" t="s">
        <v>3482</v>
      </c>
      <c r="USX132" s="28" t="s">
        <v>3520</v>
      </c>
      <c r="USY132" s="28" t="s">
        <v>3521</v>
      </c>
      <c r="USZ132" s="31">
        <v>1995</v>
      </c>
      <c r="UTA132" s="35"/>
      <c r="UTB132" s="31">
        <v>2019</v>
      </c>
      <c r="UTC132" s="26"/>
      <c r="UTD132" s="14" t="s">
        <v>3522</v>
      </c>
      <c r="UTE132" s="56" t="s">
        <v>3482</v>
      </c>
      <c r="UTF132" s="28" t="s">
        <v>3520</v>
      </c>
      <c r="UTG132" s="28" t="s">
        <v>3521</v>
      </c>
      <c r="UTH132" s="31">
        <v>1995</v>
      </c>
      <c r="UTI132" s="35"/>
      <c r="UTJ132" s="31">
        <v>2019</v>
      </c>
      <c r="UTK132" s="26"/>
      <c r="UTL132" s="14" t="s">
        <v>3522</v>
      </c>
      <c r="UTM132" s="56" t="s">
        <v>3482</v>
      </c>
      <c r="UTN132" s="28" t="s">
        <v>3520</v>
      </c>
      <c r="UTO132" s="28" t="s">
        <v>3521</v>
      </c>
      <c r="UTP132" s="31">
        <v>1995</v>
      </c>
      <c r="UTQ132" s="35"/>
      <c r="UTR132" s="31">
        <v>2019</v>
      </c>
      <c r="UTS132" s="26"/>
      <c r="UTT132" s="14" t="s">
        <v>3522</v>
      </c>
      <c r="UTU132" s="56" t="s">
        <v>3482</v>
      </c>
      <c r="UTV132" s="28" t="s">
        <v>3520</v>
      </c>
      <c r="UTW132" s="28" t="s">
        <v>3521</v>
      </c>
      <c r="UTX132" s="31">
        <v>1995</v>
      </c>
      <c r="UTY132" s="35"/>
      <c r="UTZ132" s="31">
        <v>2019</v>
      </c>
      <c r="UUA132" s="26"/>
      <c r="UUB132" s="14" t="s">
        <v>3522</v>
      </c>
      <c r="UUC132" s="56" t="s">
        <v>3482</v>
      </c>
      <c r="UUD132" s="28" t="s">
        <v>3520</v>
      </c>
      <c r="UUE132" s="28" t="s">
        <v>3521</v>
      </c>
      <c r="UUF132" s="31">
        <v>1995</v>
      </c>
      <c r="UUG132" s="35"/>
      <c r="UUH132" s="31">
        <v>2019</v>
      </c>
      <c r="UUI132" s="26"/>
      <c r="UUJ132" s="14" t="s">
        <v>3522</v>
      </c>
      <c r="UUK132" s="56" t="s">
        <v>3482</v>
      </c>
      <c r="UUL132" s="28" t="s">
        <v>3520</v>
      </c>
      <c r="UUM132" s="28" t="s">
        <v>3521</v>
      </c>
      <c r="UUN132" s="31">
        <v>1995</v>
      </c>
      <c r="UUO132" s="35"/>
      <c r="UUP132" s="31">
        <v>2019</v>
      </c>
      <c r="UUQ132" s="26"/>
      <c r="UUR132" s="14" t="s">
        <v>3522</v>
      </c>
      <c r="UUS132" s="56" t="s">
        <v>3482</v>
      </c>
      <c r="UUT132" s="28" t="s">
        <v>3520</v>
      </c>
      <c r="UUU132" s="28" t="s">
        <v>3521</v>
      </c>
      <c r="UUV132" s="31">
        <v>1995</v>
      </c>
      <c r="UUW132" s="35"/>
      <c r="UUX132" s="31">
        <v>2019</v>
      </c>
      <c r="UUY132" s="26"/>
      <c r="UUZ132" s="14" t="s">
        <v>3522</v>
      </c>
      <c r="UVA132" s="56" t="s">
        <v>3482</v>
      </c>
      <c r="UVB132" s="28" t="s">
        <v>3520</v>
      </c>
      <c r="UVC132" s="28" t="s">
        <v>3521</v>
      </c>
      <c r="UVD132" s="31">
        <v>1995</v>
      </c>
      <c r="UVE132" s="35"/>
      <c r="UVF132" s="31">
        <v>2019</v>
      </c>
      <c r="UVG132" s="26"/>
      <c r="UVH132" s="14" t="s">
        <v>3522</v>
      </c>
      <c r="UVI132" s="56" t="s">
        <v>3482</v>
      </c>
      <c r="UVJ132" s="28" t="s">
        <v>3520</v>
      </c>
      <c r="UVK132" s="28" t="s">
        <v>3521</v>
      </c>
      <c r="UVL132" s="31">
        <v>1995</v>
      </c>
      <c r="UVM132" s="35"/>
      <c r="UVN132" s="31">
        <v>2019</v>
      </c>
      <c r="UVO132" s="26"/>
      <c r="UVP132" s="14" t="s">
        <v>3522</v>
      </c>
      <c r="UVQ132" s="56" t="s">
        <v>3482</v>
      </c>
      <c r="UVR132" s="28" t="s">
        <v>3520</v>
      </c>
      <c r="UVS132" s="28" t="s">
        <v>3521</v>
      </c>
      <c r="UVT132" s="31">
        <v>1995</v>
      </c>
      <c r="UVU132" s="35"/>
      <c r="UVV132" s="31">
        <v>2019</v>
      </c>
      <c r="UVW132" s="26"/>
      <c r="UVX132" s="14" t="s">
        <v>3522</v>
      </c>
      <c r="UVY132" s="56" t="s">
        <v>3482</v>
      </c>
      <c r="UVZ132" s="28" t="s">
        <v>3520</v>
      </c>
      <c r="UWA132" s="28" t="s">
        <v>3521</v>
      </c>
      <c r="UWB132" s="31">
        <v>1995</v>
      </c>
      <c r="UWC132" s="35"/>
      <c r="UWD132" s="31">
        <v>2019</v>
      </c>
      <c r="UWE132" s="26"/>
      <c r="UWF132" s="14" t="s">
        <v>3522</v>
      </c>
      <c r="UWG132" s="56" t="s">
        <v>3482</v>
      </c>
      <c r="UWH132" s="28" t="s">
        <v>3520</v>
      </c>
      <c r="UWI132" s="28" t="s">
        <v>3521</v>
      </c>
      <c r="UWJ132" s="31">
        <v>1995</v>
      </c>
      <c r="UWK132" s="35"/>
      <c r="UWL132" s="31">
        <v>2019</v>
      </c>
      <c r="UWM132" s="26"/>
      <c r="UWN132" s="14" t="s">
        <v>3522</v>
      </c>
      <c r="UWO132" s="56" t="s">
        <v>3482</v>
      </c>
      <c r="UWP132" s="28" t="s">
        <v>3520</v>
      </c>
      <c r="UWQ132" s="28" t="s">
        <v>3521</v>
      </c>
      <c r="UWR132" s="31">
        <v>1995</v>
      </c>
      <c r="UWS132" s="35"/>
      <c r="UWT132" s="31">
        <v>2019</v>
      </c>
      <c r="UWU132" s="26"/>
      <c r="UWV132" s="14" t="s">
        <v>3522</v>
      </c>
      <c r="UWW132" s="56" t="s">
        <v>3482</v>
      </c>
      <c r="UWX132" s="28" t="s">
        <v>3520</v>
      </c>
      <c r="UWY132" s="28" t="s">
        <v>3521</v>
      </c>
      <c r="UWZ132" s="31">
        <v>1995</v>
      </c>
      <c r="UXA132" s="35"/>
      <c r="UXB132" s="31">
        <v>2019</v>
      </c>
      <c r="UXC132" s="26"/>
      <c r="UXD132" s="14" t="s">
        <v>3522</v>
      </c>
      <c r="UXE132" s="56" t="s">
        <v>3482</v>
      </c>
      <c r="UXF132" s="28" t="s">
        <v>3520</v>
      </c>
      <c r="UXG132" s="28" t="s">
        <v>3521</v>
      </c>
      <c r="UXH132" s="31">
        <v>1995</v>
      </c>
      <c r="UXI132" s="35"/>
      <c r="UXJ132" s="31">
        <v>2019</v>
      </c>
      <c r="UXK132" s="26"/>
      <c r="UXL132" s="14" t="s">
        <v>3522</v>
      </c>
      <c r="UXM132" s="56" t="s">
        <v>3482</v>
      </c>
      <c r="UXN132" s="28" t="s">
        <v>3520</v>
      </c>
      <c r="UXO132" s="28" t="s">
        <v>3521</v>
      </c>
      <c r="UXP132" s="31">
        <v>1995</v>
      </c>
      <c r="UXQ132" s="35"/>
      <c r="UXR132" s="31">
        <v>2019</v>
      </c>
      <c r="UXS132" s="26"/>
      <c r="UXT132" s="14" t="s">
        <v>3522</v>
      </c>
      <c r="UXU132" s="56" t="s">
        <v>3482</v>
      </c>
      <c r="UXV132" s="28" t="s">
        <v>3520</v>
      </c>
      <c r="UXW132" s="28" t="s">
        <v>3521</v>
      </c>
      <c r="UXX132" s="31">
        <v>1995</v>
      </c>
      <c r="UXY132" s="35"/>
      <c r="UXZ132" s="31">
        <v>2019</v>
      </c>
      <c r="UYA132" s="26"/>
      <c r="UYB132" s="14" t="s">
        <v>3522</v>
      </c>
      <c r="UYC132" s="56" t="s">
        <v>3482</v>
      </c>
      <c r="UYD132" s="28" t="s">
        <v>3520</v>
      </c>
      <c r="UYE132" s="28" t="s">
        <v>3521</v>
      </c>
      <c r="UYF132" s="31">
        <v>1995</v>
      </c>
      <c r="UYG132" s="35"/>
      <c r="UYH132" s="31">
        <v>2019</v>
      </c>
      <c r="UYI132" s="26"/>
      <c r="UYJ132" s="14" t="s">
        <v>3522</v>
      </c>
      <c r="UYK132" s="56" t="s">
        <v>3482</v>
      </c>
      <c r="UYL132" s="28" t="s">
        <v>3520</v>
      </c>
      <c r="UYM132" s="28" t="s">
        <v>3521</v>
      </c>
      <c r="UYN132" s="31">
        <v>1995</v>
      </c>
      <c r="UYO132" s="35"/>
      <c r="UYP132" s="31">
        <v>2019</v>
      </c>
      <c r="UYQ132" s="26"/>
      <c r="UYR132" s="14" t="s">
        <v>3522</v>
      </c>
      <c r="UYS132" s="56" t="s">
        <v>3482</v>
      </c>
      <c r="UYT132" s="28" t="s">
        <v>3520</v>
      </c>
      <c r="UYU132" s="28" t="s">
        <v>3521</v>
      </c>
      <c r="UYV132" s="31">
        <v>1995</v>
      </c>
      <c r="UYW132" s="35"/>
      <c r="UYX132" s="31">
        <v>2019</v>
      </c>
      <c r="UYY132" s="26"/>
      <c r="UYZ132" s="14" t="s">
        <v>3522</v>
      </c>
      <c r="UZA132" s="56" t="s">
        <v>3482</v>
      </c>
      <c r="UZB132" s="28" t="s">
        <v>3520</v>
      </c>
      <c r="UZC132" s="28" t="s">
        <v>3521</v>
      </c>
      <c r="UZD132" s="31">
        <v>1995</v>
      </c>
      <c r="UZE132" s="35"/>
      <c r="UZF132" s="31">
        <v>2019</v>
      </c>
      <c r="UZG132" s="26"/>
      <c r="UZH132" s="14" t="s">
        <v>3522</v>
      </c>
      <c r="UZI132" s="56" t="s">
        <v>3482</v>
      </c>
      <c r="UZJ132" s="28" t="s">
        <v>3520</v>
      </c>
      <c r="UZK132" s="28" t="s">
        <v>3521</v>
      </c>
      <c r="UZL132" s="31">
        <v>1995</v>
      </c>
      <c r="UZM132" s="35"/>
      <c r="UZN132" s="31">
        <v>2019</v>
      </c>
      <c r="UZO132" s="26"/>
      <c r="UZP132" s="14" t="s">
        <v>3522</v>
      </c>
      <c r="UZQ132" s="56" t="s">
        <v>3482</v>
      </c>
      <c r="UZR132" s="28" t="s">
        <v>3520</v>
      </c>
      <c r="UZS132" s="28" t="s">
        <v>3521</v>
      </c>
      <c r="UZT132" s="31">
        <v>1995</v>
      </c>
      <c r="UZU132" s="35"/>
      <c r="UZV132" s="31">
        <v>2019</v>
      </c>
      <c r="UZW132" s="26"/>
      <c r="UZX132" s="14" t="s">
        <v>3522</v>
      </c>
      <c r="UZY132" s="56" t="s">
        <v>3482</v>
      </c>
      <c r="UZZ132" s="28" t="s">
        <v>3520</v>
      </c>
      <c r="VAA132" s="28" t="s">
        <v>3521</v>
      </c>
      <c r="VAB132" s="31">
        <v>1995</v>
      </c>
      <c r="VAC132" s="35"/>
      <c r="VAD132" s="31">
        <v>2019</v>
      </c>
      <c r="VAE132" s="26"/>
      <c r="VAF132" s="14" t="s">
        <v>3522</v>
      </c>
      <c r="VAG132" s="56" t="s">
        <v>3482</v>
      </c>
      <c r="VAH132" s="28" t="s">
        <v>3520</v>
      </c>
      <c r="VAI132" s="28" t="s">
        <v>3521</v>
      </c>
      <c r="VAJ132" s="31">
        <v>1995</v>
      </c>
      <c r="VAK132" s="35"/>
      <c r="VAL132" s="31">
        <v>2019</v>
      </c>
      <c r="VAM132" s="26"/>
      <c r="VAN132" s="14" t="s">
        <v>3522</v>
      </c>
      <c r="VAO132" s="56" t="s">
        <v>3482</v>
      </c>
      <c r="VAP132" s="28" t="s">
        <v>3520</v>
      </c>
      <c r="VAQ132" s="28" t="s">
        <v>3521</v>
      </c>
      <c r="VAR132" s="31">
        <v>1995</v>
      </c>
      <c r="VAS132" s="35"/>
      <c r="VAT132" s="31">
        <v>2019</v>
      </c>
      <c r="VAU132" s="26"/>
      <c r="VAV132" s="14" t="s">
        <v>3522</v>
      </c>
      <c r="VAW132" s="56" t="s">
        <v>3482</v>
      </c>
      <c r="VAX132" s="28" t="s">
        <v>3520</v>
      </c>
      <c r="VAY132" s="28" t="s">
        <v>3521</v>
      </c>
      <c r="VAZ132" s="31">
        <v>1995</v>
      </c>
      <c r="VBA132" s="35"/>
      <c r="VBB132" s="31">
        <v>2019</v>
      </c>
      <c r="VBC132" s="26"/>
      <c r="VBD132" s="14" t="s">
        <v>3522</v>
      </c>
      <c r="VBE132" s="56" t="s">
        <v>3482</v>
      </c>
      <c r="VBF132" s="28" t="s">
        <v>3520</v>
      </c>
      <c r="VBG132" s="28" t="s">
        <v>3521</v>
      </c>
      <c r="VBH132" s="31">
        <v>1995</v>
      </c>
      <c r="VBI132" s="35"/>
      <c r="VBJ132" s="31">
        <v>2019</v>
      </c>
      <c r="VBK132" s="26"/>
      <c r="VBL132" s="14" t="s">
        <v>3522</v>
      </c>
      <c r="VBM132" s="56" t="s">
        <v>3482</v>
      </c>
      <c r="VBN132" s="28" t="s">
        <v>3520</v>
      </c>
      <c r="VBO132" s="28" t="s">
        <v>3521</v>
      </c>
      <c r="VBP132" s="31">
        <v>1995</v>
      </c>
      <c r="VBQ132" s="35"/>
      <c r="VBR132" s="31">
        <v>2019</v>
      </c>
      <c r="VBS132" s="26"/>
      <c r="VBT132" s="14" t="s">
        <v>3522</v>
      </c>
      <c r="VBU132" s="56" t="s">
        <v>3482</v>
      </c>
      <c r="VBV132" s="28" t="s">
        <v>3520</v>
      </c>
      <c r="VBW132" s="28" t="s">
        <v>3521</v>
      </c>
      <c r="VBX132" s="31">
        <v>1995</v>
      </c>
      <c r="VBY132" s="35"/>
      <c r="VBZ132" s="31">
        <v>2019</v>
      </c>
      <c r="VCA132" s="26"/>
      <c r="VCB132" s="14" t="s">
        <v>3522</v>
      </c>
      <c r="VCC132" s="56" t="s">
        <v>3482</v>
      </c>
      <c r="VCD132" s="28" t="s">
        <v>3520</v>
      </c>
      <c r="VCE132" s="28" t="s">
        <v>3521</v>
      </c>
      <c r="VCF132" s="31">
        <v>1995</v>
      </c>
      <c r="VCG132" s="35"/>
      <c r="VCH132" s="31">
        <v>2019</v>
      </c>
      <c r="VCI132" s="26"/>
      <c r="VCJ132" s="14" t="s">
        <v>3522</v>
      </c>
      <c r="VCK132" s="56" t="s">
        <v>3482</v>
      </c>
      <c r="VCL132" s="28" t="s">
        <v>3520</v>
      </c>
      <c r="VCM132" s="28" t="s">
        <v>3521</v>
      </c>
      <c r="VCN132" s="31">
        <v>1995</v>
      </c>
      <c r="VCO132" s="35"/>
      <c r="VCP132" s="31">
        <v>2019</v>
      </c>
      <c r="VCQ132" s="26"/>
      <c r="VCR132" s="14" t="s">
        <v>3522</v>
      </c>
      <c r="VCS132" s="56" t="s">
        <v>3482</v>
      </c>
      <c r="VCT132" s="28" t="s">
        <v>3520</v>
      </c>
      <c r="VCU132" s="28" t="s">
        <v>3521</v>
      </c>
      <c r="VCV132" s="31">
        <v>1995</v>
      </c>
      <c r="VCW132" s="35"/>
      <c r="VCX132" s="31">
        <v>2019</v>
      </c>
      <c r="VCY132" s="26"/>
      <c r="VCZ132" s="14" t="s">
        <v>3522</v>
      </c>
      <c r="VDA132" s="56" t="s">
        <v>3482</v>
      </c>
      <c r="VDB132" s="28" t="s">
        <v>3520</v>
      </c>
      <c r="VDC132" s="28" t="s">
        <v>3521</v>
      </c>
      <c r="VDD132" s="31">
        <v>1995</v>
      </c>
      <c r="VDE132" s="35"/>
      <c r="VDF132" s="31">
        <v>2019</v>
      </c>
      <c r="VDG132" s="26"/>
      <c r="VDH132" s="14" t="s">
        <v>3522</v>
      </c>
      <c r="VDI132" s="56" t="s">
        <v>3482</v>
      </c>
      <c r="VDJ132" s="28" t="s">
        <v>3520</v>
      </c>
      <c r="VDK132" s="28" t="s">
        <v>3521</v>
      </c>
      <c r="VDL132" s="31">
        <v>1995</v>
      </c>
      <c r="VDM132" s="35"/>
      <c r="VDN132" s="31">
        <v>2019</v>
      </c>
      <c r="VDO132" s="26"/>
      <c r="VDP132" s="14" t="s">
        <v>3522</v>
      </c>
      <c r="VDQ132" s="56" t="s">
        <v>3482</v>
      </c>
      <c r="VDR132" s="28" t="s">
        <v>3520</v>
      </c>
      <c r="VDS132" s="28" t="s">
        <v>3521</v>
      </c>
      <c r="VDT132" s="31">
        <v>1995</v>
      </c>
      <c r="VDU132" s="35"/>
      <c r="VDV132" s="31">
        <v>2019</v>
      </c>
      <c r="VDW132" s="26"/>
      <c r="VDX132" s="14" t="s">
        <v>3522</v>
      </c>
      <c r="VDY132" s="56" t="s">
        <v>3482</v>
      </c>
      <c r="VDZ132" s="28" t="s">
        <v>3520</v>
      </c>
      <c r="VEA132" s="28" t="s">
        <v>3521</v>
      </c>
      <c r="VEB132" s="31">
        <v>1995</v>
      </c>
      <c r="VEC132" s="35"/>
      <c r="VED132" s="31">
        <v>2019</v>
      </c>
      <c r="VEE132" s="26"/>
      <c r="VEF132" s="14" t="s">
        <v>3522</v>
      </c>
      <c r="VEG132" s="56" t="s">
        <v>3482</v>
      </c>
      <c r="VEH132" s="28" t="s">
        <v>3520</v>
      </c>
      <c r="VEI132" s="28" t="s">
        <v>3521</v>
      </c>
      <c r="VEJ132" s="31">
        <v>1995</v>
      </c>
      <c r="VEK132" s="35"/>
      <c r="VEL132" s="31">
        <v>2019</v>
      </c>
      <c r="VEM132" s="26"/>
      <c r="VEN132" s="14" t="s">
        <v>3522</v>
      </c>
      <c r="VEO132" s="56" t="s">
        <v>3482</v>
      </c>
      <c r="VEP132" s="28" t="s">
        <v>3520</v>
      </c>
      <c r="VEQ132" s="28" t="s">
        <v>3521</v>
      </c>
      <c r="VER132" s="31">
        <v>1995</v>
      </c>
      <c r="VES132" s="35"/>
      <c r="VET132" s="31">
        <v>2019</v>
      </c>
      <c r="VEU132" s="26"/>
      <c r="VEV132" s="14" t="s">
        <v>3522</v>
      </c>
      <c r="VEW132" s="56" t="s">
        <v>3482</v>
      </c>
      <c r="VEX132" s="28" t="s">
        <v>3520</v>
      </c>
      <c r="VEY132" s="28" t="s">
        <v>3521</v>
      </c>
      <c r="VEZ132" s="31">
        <v>1995</v>
      </c>
      <c r="VFA132" s="35"/>
      <c r="VFB132" s="31">
        <v>2019</v>
      </c>
      <c r="VFC132" s="26"/>
      <c r="VFD132" s="14" t="s">
        <v>3522</v>
      </c>
      <c r="VFE132" s="56" t="s">
        <v>3482</v>
      </c>
      <c r="VFF132" s="28" t="s">
        <v>3520</v>
      </c>
      <c r="VFG132" s="28" t="s">
        <v>3521</v>
      </c>
      <c r="VFH132" s="31">
        <v>1995</v>
      </c>
      <c r="VFI132" s="35"/>
      <c r="VFJ132" s="31">
        <v>2019</v>
      </c>
      <c r="VFK132" s="26"/>
      <c r="VFL132" s="14" t="s">
        <v>3522</v>
      </c>
      <c r="VFM132" s="56" t="s">
        <v>3482</v>
      </c>
      <c r="VFN132" s="28" t="s">
        <v>3520</v>
      </c>
      <c r="VFO132" s="28" t="s">
        <v>3521</v>
      </c>
      <c r="VFP132" s="31">
        <v>1995</v>
      </c>
      <c r="VFQ132" s="35"/>
      <c r="VFR132" s="31">
        <v>2019</v>
      </c>
      <c r="VFS132" s="26"/>
      <c r="VFT132" s="14" t="s">
        <v>3522</v>
      </c>
      <c r="VFU132" s="56" t="s">
        <v>3482</v>
      </c>
      <c r="VFV132" s="28" t="s">
        <v>3520</v>
      </c>
      <c r="VFW132" s="28" t="s">
        <v>3521</v>
      </c>
      <c r="VFX132" s="31">
        <v>1995</v>
      </c>
      <c r="VFY132" s="35"/>
      <c r="VFZ132" s="31">
        <v>2019</v>
      </c>
      <c r="VGA132" s="26"/>
      <c r="VGB132" s="14" t="s">
        <v>3522</v>
      </c>
      <c r="VGC132" s="56" t="s">
        <v>3482</v>
      </c>
      <c r="VGD132" s="28" t="s">
        <v>3520</v>
      </c>
      <c r="VGE132" s="28" t="s">
        <v>3521</v>
      </c>
      <c r="VGF132" s="31">
        <v>1995</v>
      </c>
      <c r="VGG132" s="35"/>
      <c r="VGH132" s="31">
        <v>2019</v>
      </c>
      <c r="VGI132" s="26"/>
      <c r="VGJ132" s="14" t="s">
        <v>3522</v>
      </c>
      <c r="VGK132" s="56" t="s">
        <v>3482</v>
      </c>
      <c r="VGL132" s="28" t="s">
        <v>3520</v>
      </c>
      <c r="VGM132" s="28" t="s">
        <v>3521</v>
      </c>
      <c r="VGN132" s="31">
        <v>1995</v>
      </c>
      <c r="VGO132" s="35"/>
      <c r="VGP132" s="31">
        <v>2019</v>
      </c>
      <c r="VGQ132" s="26"/>
      <c r="VGR132" s="14" t="s">
        <v>3522</v>
      </c>
      <c r="VGS132" s="56" t="s">
        <v>3482</v>
      </c>
      <c r="VGT132" s="28" t="s">
        <v>3520</v>
      </c>
      <c r="VGU132" s="28" t="s">
        <v>3521</v>
      </c>
      <c r="VGV132" s="31">
        <v>1995</v>
      </c>
      <c r="VGW132" s="35"/>
      <c r="VGX132" s="31">
        <v>2019</v>
      </c>
      <c r="VGY132" s="26"/>
      <c r="VGZ132" s="14" t="s">
        <v>3522</v>
      </c>
      <c r="VHA132" s="56" t="s">
        <v>3482</v>
      </c>
      <c r="VHB132" s="28" t="s">
        <v>3520</v>
      </c>
      <c r="VHC132" s="28" t="s">
        <v>3521</v>
      </c>
      <c r="VHD132" s="31">
        <v>1995</v>
      </c>
      <c r="VHE132" s="35"/>
      <c r="VHF132" s="31">
        <v>2019</v>
      </c>
      <c r="VHG132" s="26"/>
      <c r="VHH132" s="14" t="s">
        <v>3522</v>
      </c>
      <c r="VHI132" s="56" t="s">
        <v>3482</v>
      </c>
      <c r="VHJ132" s="28" t="s">
        <v>3520</v>
      </c>
      <c r="VHK132" s="28" t="s">
        <v>3521</v>
      </c>
      <c r="VHL132" s="31">
        <v>1995</v>
      </c>
      <c r="VHM132" s="35"/>
      <c r="VHN132" s="31">
        <v>2019</v>
      </c>
      <c r="VHO132" s="26"/>
      <c r="VHP132" s="14" t="s">
        <v>3522</v>
      </c>
      <c r="VHQ132" s="56" t="s">
        <v>3482</v>
      </c>
      <c r="VHR132" s="28" t="s">
        <v>3520</v>
      </c>
      <c r="VHS132" s="28" t="s">
        <v>3521</v>
      </c>
      <c r="VHT132" s="31">
        <v>1995</v>
      </c>
      <c r="VHU132" s="35"/>
      <c r="VHV132" s="31">
        <v>2019</v>
      </c>
      <c r="VHW132" s="26"/>
      <c r="VHX132" s="14" t="s">
        <v>3522</v>
      </c>
      <c r="VHY132" s="56" t="s">
        <v>3482</v>
      </c>
      <c r="VHZ132" s="28" t="s">
        <v>3520</v>
      </c>
      <c r="VIA132" s="28" t="s">
        <v>3521</v>
      </c>
      <c r="VIB132" s="31">
        <v>1995</v>
      </c>
      <c r="VIC132" s="35"/>
      <c r="VID132" s="31">
        <v>2019</v>
      </c>
      <c r="VIE132" s="26"/>
      <c r="VIF132" s="14" t="s">
        <v>3522</v>
      </c>
      <c r="VIG132" s="56" t="s">
        <v>3482</v>
      </c>
      <c r="VIH132" s="28" t="s">
        <v>3520</v>
      </c>
      <c r="VII132" s="28" t="s">
        <v>3521</v>
      </c>
      <c r="VIJ132" s="31">
        <v>1995</v>
      </c>
      <c r="VIK132" s="35"/>
      <c r="VIL132" s="31">
        <v>2019</v>
      </c>
      <c r="VIM132" s="26"/>
      <c r="VIN132" s="14" t="s">
        <v>3522</v>
      </c>
      <c r="VIO132" s="56" t="s">
        <v>3482</v>
      </c>
      <c r="VIP132" s="28" t="s">
        <v>3520</v>
      </c>
      <c r="VIQ132" s="28" t="s">
        <v>3521</v>
      </c>
      <c r="VIR132" s="31">
        <v>1995</v>
      </c>
      <c r="VIS132" s="35"/>
      <c r="VIT132" s="31">
        <v>2019</v>
      </c>
      <c r="VIU132" s="26"/>
      <c r="VIV132" s="14" t="s">
        <v>3522</v>
      </c>
      <c r="VIW132" s="56" t="s">
        <v>3482</v>
      </c>
      <c r="VIX132" s="28" t="s">
        <v>3520</v>
      </c>
      <c r="VIY132" s="28" t="s">
        <v>3521</v>
      </c>
      <c r="VIZ132" s="31">
        <v>1995</v>
      </c>
      <c r="VJA132" s="35"/>
      <c r="VJB132" s="31">
        <v>2019</v>
      </c>
      <c r="VJC132" s="26"/>
      <c r="VJD132" s="14" t="s">
        <v>3522</v>
      </c>
      <c r="VJE132" s="56" t="s">
        <v>3482</v>
      </c>
      <c r="VJF132" s="28" t="s">
        <v>3520</v>
      </c>
      <c r="VJG132" s="28" t="s">
        <v>3521</v>
      </c>
      <c r="VJH132" s="31">
        <v>1995</v>
      </c>
      <c r="VJI132" s="35"/>
      <c r="VJJ132" s="31">
        <v>2019</v>
      </c>
      <c r="VJK132" s="26"/>
      <c r="VJL132" s="14" t="s">
        <v>3522</v>
      </c>
      <c r="VJM132" s="56" t="s">
        <v>3482</v>
      </c>
      <c r="VJN132" s="28" t="s">
        <v>3520</v>
      </c>
      <c r="VJO132" s="28" t="s">
        <v>3521</v>
      </c>
      <c r="VJP132" s="31">
        <v>1995</v>
      </c>
      <c r="VJQ132" s="35"/>
      <c r="VJR132" s="31">
        <v>2019</v>
      </c>
      <c r="VJS132" s="26"/>
      <c r="VJT132" s="14" t="s">
        <v>3522</v>
      </c>
      <c r="VJU132" s="56" t="s">
        <v>3482</v>
      </c>
      <c r="VJV132" s="28" t="s">
        <v>3520</v>
      </c>
      <c r="VJW132" s="28" t="s">
        <v>3521</v>
      </c>
      <c r="VJX132" s="31">
        <v>1995</v>
      </c>
      <c r="VJY132" s="35"/>
      <c r="VJZ132" s="31">
        <v>2019</v>
      </c>
      <c r="VKA132" s="26"/>
      <c r="VKB132" s="14" t="s">
        <v>3522</v>
      </c>
      <c r="VKC132" s="56" t="s">
        <v>3482</v>
      </c>
      <c r="VKD132" s="28" t="s">
        <v>3520</v>
      </c>
      <c r="VKE132" s="28" t="s">
        <v>3521</v>
      </c>
      <c r="VKF132" s="31">
        <v>1995</v>
      </c>
      <c r="VKG132" s="35"/>
      <c r="VKH132" s="31">
        <v>2019</v>
      </c>
      <c r="VKI132" s="26"/>
      <c r="VKJ132" s="14" t="s">
        <v>3522</v>
      </c>
      <c r="VKK132" s="56" t="s">
        <v>3482</v>
      </c>
      <c r="VKL132" s="28" t="s">
        <v>3520</v>
      </c>
      <c r="VKM132" s="28" t="s">
        <v>3521</v>
      </c>
      <c r="VKN132" s="31">
        <v>1995</v>
      </c>
      <c r="VKO132" s="35"/>
      <c r="VKP132" s="31">
        <v>2019</v>
      </c>
      <c r="VKQ132" s="26"/>
      <c r="VKR132" s="14" t="s">
        <v>3522</v>
      </c>
      <c r="VKS132" s="56" t="s">
        <v>3482</v>
      </c>
      <c r="VKT132" s="28" t="s">
        <v>3520</v>
      </c>
      <c r="VKU132" s="28" t="s">
        <v>3521</v>
      </c>
      <c r="VKV132" s="31">
        <v>1995</v>
      </c>
      <c r="VKW132" s="35"/>
      <c r="VKX132" s="31">
        <v>2019</v>
      </c>
      <c r="VKY132" s="26"/>
      <c r="VKZ132" s="14" t="s">
        <v>3522</v>
      </c>
      <c r="VLA132" s="56" t="s">
        <v>3482</v>
      </c>
      <c r="VLB132" s="28" t="s">
        <v>3520</v>
      </c>
      <c r="VLC132" s="28" t="s">
        <v>3521</v>
      </c>
      <c r="VLD132" s="31">
        <v>1995</v>
      </c>
      <c r="VLE132" s="35"/>
      <c r="VLF132" s="31">
        <v>2019</v>
      </c>
      <c r="VLG132" s="26"/>
      <c r="VLH132" s="14" t="s">
        <v>3522</v>
      </c>
      <c r="VLI132" s="56" t="s">
        <v>3482</v>
      </c>
      <c r="VLJ132" s="28" t="s">
        <v>3520</v>
      </c>
      <c r="VLK132" s="28" t="s">
        <v>3521</v>
      </c>
      <c r="VLL132" s="31">
        <v>1995</v>
      </c>
      <c r="VLM132" s="35"/>
      <c r="VLN132" s="31">
        <v>2019</v>
      </c>
      <c r="VLO132" s="26"/>
      <c r="VLP132" s="14" t="s">
        <v>3522</v>
      </c>
      <c r="VLQ132" s="56" t="s">
        <v>3482</v>
      </c>
      <c r="VLR132" s="28" t="s">
        <v>3520</v>
      </c>
      <c r="VLS132" s="28" t="s">
        <v>3521</v>
      </c>
      <c r="VLT132" s="31">
        <v>1995</v>
      </c>
      <c r="VLU132" s="35"/>
      <c r="VLV132" s="31">
        <v>2019</v>
      </c>
      <c r="VLW132" s="26"/>
      <c r="VLX132" s="14" t="s">
        <v>3522</v>
      </c>
      <c r="VLY132" s="56" t="s">
        <v>3482</v>
      </c>
      <c r="VLZ132" s="28" t="s">
        <v>3520</v>
      </c>
      <c r="VMA132" s="28" t="s">
        <v>3521</v>
      </c>
      <c r="VMB132" s="31">
        <v>1995</v>
      </c>
      <c r="VMC132" s="35"/>
      <c r="VMD132" s="31">
        <v>2019</v>
      </c>
      <c r="VME132" s="26"/>
      <c r="VMF132" s="14" t="s">
        <v>3522</v>
      </c>
      <c r="VMG132" s="56" t="s">
        <v>3482</v>
      </c>
      <c r="VMH132" s="28" t="s">
        <v>3520</v>
      </c>
      <c r="VMI132" s="28" t="s">
        <v>3521</v>
      </c>
      <c r="VMJ132" s="31">
        <v>1995</v>
      </c>
      <c r="VMK132" s="35"/>
      <c r="VML132" s="31">
        <v>2019</v>
      </c>
      <c r="VMM132" s="26"/>
      <c r="VMN132" s="14" t="s">
        <v>3522</v>
      </c>
      <c r="VMO132" s="56" t="s">
        <v>3482</v>
      </c>
      <c r="VMP132" s="28" t="s">
        <v>3520</v>
      </c>
      <c r="VMQ132" s="28" t="s">
        <v>3521</v>
      </c>
      <c r="VMR132" s="31">
        <v>1995</v>
      </c>
      <c r="VMS132" s="35"/>
      <c r="VMT132" s="31">
        <v>2019</v>
      </c>
      <c r="VMU132" s="26"/>
      <c r="VMV132" s="14" t="s">
        <v>3522</v>
      </c>
      <c r="VMW132" s="56" t="s">
        <v>3482</v>
      </c>
      <c r="VMX132" s="28" t="s">
        <v>3520</v>
      </c>
      <c r="VMY132" s="28" t="s">
        <v>3521</v>
      </c>
      <c r="VMZ132" s="31">
        <v>1995</v>
      </c>
      <c r="VNA132" s="35"/>
      <c r="VNB132" s="31">
        <v>2019</v>
      </c>
      <c r="VNC132" s="26"/>
      <c r="VND132" s="14" t="s">
        <v>3522</v>
      </c>
      <c r="VNE132" s="56" t="s">
        <v>3482</v>
      </c>
      <c r="VNF132" s="28" t="s">
        <v>3520</v>
      </c>
      <c r="VNG132" s="28" t="s">
        <v>3521</v>
      </c>
      <c r="VNH132" s="31">
        <v>1995</v>
      </c>
      <c r="VNI132" s="35"/>
      <c r="VNJ132" s="31">
        <v>2019</v>
      </c>
      <c r="VNK132" s="26"/>
      <c r="VNL132" s="14" t="s">
        <v>3522</v>
      </c>
      <c r="VNM132" s="56" t="s">
        <v>3482</v>
      </c>
      <c r="VNN132" s="28" t="s">
        <v>3520</v>
      </c>
      <c r="VNO132" s="28" t="s">
        <v>3521</v>
      </c>
      <c r="VNP132" s="31">
        <v>1995</v>
      </c>
      <c r="VNQ132" s="35"/>
      <c r="VNR132" s="31">
        <v>2019</v>
      </c>
      <c r="VNS132" s="26"/>
      <c r="VNT132" s="14" t="s">
        <v>3522</v>
      </c>
      <c r="VNU132" s="56" t="s">
        <v>3482</v>
      </c>
      <c r="VNV132" s="28" t="s">
        <v>3520</v>
      </c>
      <c r="VNW132" s="28" t="s">
        <v>3521</v>
      </c>
      <c r="VNX132" s="31">
        <v>1995</v>
      </c>
      <c r="VNY132" s="35"/>
      <c r="VNZ132" s="31">
        <v>2019</v>
      </c>
      <c r="VOA132" s="26"/>
      <c r="VOB132" s="14" t="s">
        <v>3522</v>
      </c>
      <c r="VOC132" s="56" t="s">
        <v>3482</v>
      </c>
      <c r="VOD132" s="28" t="s">
        <v>3520</v>
      </c>
      <c r="VOE132" s="28" t="s">
        <v>3521</v>
      </c>
      <c r="VOF132" s="31">
        <v>1995</v>
      </c>
      <c r="VOG132" s="35"/>
      <c r="VOH132" s="31">
        <v>2019</v>
      </c>
      <c r="VOI132" s="26"/>
      <c r="VOJ132" s="14" t="s">
        <v>3522</v>
      </c>
      <c r="VOK132" s="56" t="s">
        <v>3482</v>
      </c>
      <c r="VOL132" s="28" t="s">
        <v>3520</v>
      </c>
      <c r="VOM132" s="28" t="s">
        <v>3521</v>
      </c>
      <c r="VON132" s="31">
        <v>1995</v>
      </c>
      <c r="VOO132" s="35"/>
      <c r="VOP132" s="31">
        <v>2019</v>
      </c>
      <c r="VOQ132" s="26"/>
      <c r="VOR132" s="14" t="s">
        <v>3522</v>
      </c>
      <c r="VOS132" s="56" t="s">
        <v>3482</v>
      </c>
      <c r="VOT132" s="28" t="s">
        <v>3520</v>
      </c>
      <c r="VOU132" s="28" t="s">
        <v>3521</v>
      </c>
      <c r="VOV132" s="31">
        <v>1995</v>
      </c>
      <c r="VOW132" s="35"/>
      <c r="VOX132" s="31">
        <v>2019</v>
      </c>
      <c r="VOY132" s="26"/>
      <c r="VOZ132" s="14" t="s">
        <v>3522</v>
      </c>
      <c r="VPA132" s="56" t="s">
        <v>3482</v>
      </c>
      <c r="VPB132" s="28" t="s">
        <v>3520</v>
      </c>
      <c r="VPC132" s="28" t="s">
        <v>3521</v>
      </c>
      <c r="VPD132" s="31">
        <v>1995</v>
      </c>
      <c r="VPE132" s="35"/>
      <c r="VPF132" s="31">
        <v>2019</v>
      </c>
      <c r="VPG132" s="26"/>
      <c r="VPH132" s="14" t="s">
        <v>3522</v>
      </c>
      <c r="VPI132" s="56" t="s">
        <v>3482</v>
      </c>
      <c r="VPJ132" s="28" t="s">
        <v>3520</v>
      </c>
      <c r="VPK132" s="28" t="s">
        <v>3521</v>
      </c>
      <c r="VPL132" s="31">
        <v>1995</v>
      </c>
      <c r="VPM132" s="35"/>
      <c r="VPN132" s="31">
        <v>2019</v>
      </c>
      <c r="VPO132" s="26"/>
      <c r="VPP132" s="14" t="s">
        <v>3522</v>
      </c>
      <c r="VPQ132" s="56" t="s">
        <v>3482</v>
      </c>
      <c r="VPR132" s="28" t="s">
        <v>3520</v>
      </c>
      <c r="VPS132" s="28" t="s">
        <v>3521</v>
      </c>
      <c r="VPT132" s="31">
        <v>1995</v>
      </c>
      <c r="VPU132" s="35"/>
      <c r="VPV132" s="31">
        <v>2019</v>
      </c>
      <c r="VPW132" s="26"/>
      <c r="VPX132" s="14" t="s">
        <v>3522</v>
      </c>
      <c r="VPY132" s="56" t="s">
        <v>3482</v>
      </c>
      <c r="VPZ132" s="28" t="s">
        <v>3520</v>
      </c>
      <c r="VQA132" s="28" t="s">
        <v>3521</v>
      </c>
      <c r="VQB132" s="31">
        <v>1995</v>
      </c>
      <c r="VQC132" s="35"/>
      <c r="VQD132" s="31">
        <v>2019</v>
      </c>
      <c r="VQE132" s="26"/>
      <c r="VQF132" s="14" t="s">
        <v>3522</v>
      </c>
      <c r="VQG132" s="56" t="s">
        <v>3482</v>
      </c>
      <c r="VQH132" s="28" t="s">
        <v>3520</v>
      </c>
      <c r="VQI132" s="28" t="s">
        <v>3521</v>
      </c>
      <c r="VQJ132" s="31">
        <v>1995</v>
      </c>
      <c r="VQK132" s="35"/>
      <c r="VQL132" s="31">
        <v>2019</v>
      </c>
      <c r="VQM132" s="26"/>
      <c r="VQN132" s="14" t="s">
        <v>3522</v>
      </c>
      <c r="VQO132" s="56" t="s">
        <v>3482</v>
      </c>
      <c r="VQP132" s="28" t="s">
        <v>3520</v>
      </c>
      <c r="VQQ132" s="28" t="s">
        <v>3521</v>
      </c>
      <c r="VQR132" s="31">
        <v>1995</v>
      </c>
      <c r="VQS132" s="35"/>
      <c r="VQT132" s="31">
        <v>2019</v>
      </c>
      <c r="VQU132" s="26"/>
      <c r="VQV132" s="14" t="s">
        <v>3522</v>
      </c>
      <c r="VQW132" s="56" t="s">
        <v>3482</v>
      </c>
      <c r="VQX132" s="28" t="s">
        <v>3520</v>
      </c>
      <c r="VQY132" s="28" t="s">
        <v>3521</v>
      </c>
      <c r="VQZ132" s="31">
        <v>1995</v>
      </c>
      <c r="VRA132" s="35"/>
      <c r="VRB132" s="31">
        <v>2019</v>
      </c>
      <c r="VRC132" s="26"/>
      <c r="VRD132" s="14" t="s">
        <v>3522</v>
      </c>
      <c r="VRE132" s="56" t="s">
        <v>3482</v>
      </c>
      <c r="VRF132" s="28" t="s">
        <v>3520</v>
      </c>
      <c r="VRG132" s="28" t="s">
        <v>3521</v>
      </c>
      <c r="VRH132" s="31">
        <v>1995</v>
      </c>
      <c r="VRI132" s="35"/>
      <c r="VRJ132" s="31">
        <v>2019</v>
      </c>
      <c r="VRK132" s="26"/>
      <c r="VRL132" s="14" t="s">
        <v>3522</v>
      </c>
      <c r="VRM132" s="56" t="s">
        <v>3482</v>
      </c>
      <c r="VRN132" s="28" t="s">
        <v>3520</v>
      </c>
      <c r="VRO132" s="28" t="s">
        <v>3521</v>
      </c>
      <c r="VRP132" s="31">
        <v>1995</v>
      </c>
      <c r="VRQ132" s="35"/>
      <c r="VRR132" s="31">
        <v>2019</v>
      </c>
      <c r="VRS132" s="26"/>
      <c r="VRT132" s="14" t="s">
        <v>3522</v>
      </c>
      <c r="VRU132" s="56" t="s">
        <v>3482</v>
      </c>
      <c r="VRV132" s="28" t="s">
        <v>3520</v>
      </c>
      <c r="VRW132" s="28" t="s">
        <v>3521</v>
      </c>
      <c r="VRX132" s="31">
        <v>1995</v>
      </c>
      <c r="VRY132" s="35"/>
      <c r="VRZ132" s="31">
        <v>2019</v>
      </c>
      <c r="VSA132" s="26"/>
      <c r="VSB132" s="14" t="s">
        <v>3522</v>
      </c>
      <c r="VSC132" s="56" t="s">
        <v>3482</v>
      </c>
      <c r="VSD132" s="28" t="s">
        <v>3520</v>
      </c>
      <c r="VSE132" s="28" t="s">
        <v>3521</v>
      </c>
      <c r="VSF132" s="31">
        <v>1995</v>
      </c>
      <c r="VSG132" s="35"/>
      <c r="VSH132" s="31">
        <v>2019</v>
      </c>
      <c r="VSI132" s="26"/>
      <c r="VSJ132" s="14" t="s">
        <v>3522</v>
      </c>
      <c r="VSK132" s="56" t="s">
        <v>3482</v>
      </c>
      <c r="VSL132" s="28" t="s">
        <v>3520</v>
      </c>
      <c r="VSM132" s="28" t="s">
        <v>3521</v>
      </c>
      <c r="VSN132" s="31">
        <v>1995</v>
      </c>
      <c r="VSO132" s="35"/>
      <c r="VSP132" s="31">
        <v>2019</v>
      </c>
      <c r="VSQ132" s="26"/>
      <c r="VSR132" s="14" t="s">
        <v>3522</v>
      </c>
      <c r="VSS132" s="56" t="s">
        <v>3482</v>
      </c>
      <c r="VST132" s="28" t="s">
        <v>3520</v>
      </c>
      <c r="VSU132" s="28" t="s">
        <v>3521</v>
      </c>
      <c r="VSV132" s="31">
        <v>1995</v>
      </c>
      <c r="VSW132" s="35"/>
      <c r="VSX132" s="31">
        <v>2019</v>
      </c>
      <c r="VSY132" s="26"/>
      <c r="VSZ132" s="14" t="s">
        <v>3522</v>
      </c>
      <c r="VTA132" s="56" t="s">
        <v>3482</v>
      </c>
      <c r="VTB132" s="28" t="s">
        <v>3520</v>
      </c>
      <c r="VTC132" s="28" t="s">
        <v>3521</v>
      </c>
      <c r="VTD132" s="31">
        <v>1995</v>
      </c>
      <c r="VTE132" s="35"/>
      <c r="VTF132" s="31">
        <v>2019</v>
      </c>
      <c r="VTG132" s="26"/>
      <c r="VTH132" s="14" t="s">
        <v>3522</v>
      </c>
      <c r="VTI132" s="56" t="s">
        <v>3482</v>
      </c>
      <c r="VTJ132" s="28" t="s">
        <v>3520</v>
      </c>
      <c r="VTK132" s="28" t="s">
        <v>3521</v>
      </c>
      <c r="VTL132" s="31">
        <v>1995</v>
      </c>
      <c r="VTM132" s="35"/>
      <c r="VTN132" s="31">
        <v>2019</v>
      </c>
      <c r="VTO132" s="26"/>
      <c r="VTP132" s="14" t="s">
        <v>3522</v>
      </c>
      <c r="VTQ132" s="56" t="s">
        <v>3482</v>
      </c>
      <c r="VTR132" s="28" t="s">
        <v>3520</v>
      </c>
      <c r="VTS132" s="28" t="s">
        <v>3521</v>
      </c>
      <c r="VTT132" s="31">
        <v>1995</v>
      </c>
      <c r="VTU132" s="35"/>
      <c r="VTV132" s="31">
        <v>2019</v>
      </c>
      <c r="VTW132" s="26"/>
      <c r="VTX132" s="14" t="s">
        <v>3522</v>
      </c>
      <c r="VTY132" s="56" t="s">
        <v>3482</v>
      </c>
      <c r="VTZ132" s="28" t="s">
        <v>3520</v>
      </c>
      <c r="VUA132" s="28" t="s">
        <v>3521</v>
      </c>
      <c r="VUB132" s="31">
        <v>1995</v>
      </c>
      <c r="VUC132" s="35"/>
      <c r="VUD132" s="31">
        <v>2019</v>
      </c>
      <c r="VUE132" s="26"/>
      <c r="VUF132" s="14" t="s">
        <v>3522</v>
      </c>
      <c r="VUG132" s="56" t="s">
        <v>3482</v>
      </c>
      <c r="VUH132" s="28" t="s">
        <v>3520</v>
      </c>
      <c r="VUI132" s="28" t="s">
        <v>3521</v>
      </c>
      <c r="VUJ132" s="31">
        <v>1995</v>
      </c>
      <c r="VUK132" s="35"/>
      <c r="VUL132" s="31">
        <v>2019</v>
      </c>
      <c r="VUM132" s="26"/>
      <c r="VUN132" s="14" t="s">
        <v>3522</v>
      </c>
      <c r="VUO132" s="56" t="s">
        <v>3482</v>
      </c>
      <c r="VUP132" s="28" t="s">
        <v>3520</v>
      </c>
      <c r="VUQ132" s="28" t="s">
        <v>3521</v>
      </c>
      <c r="VUR132" s="31">
        <v>1995</v>
      </c>
      <c r="VUS132" s="35"/>
      <c r="VUT132" s="31">
        <v>2019</v>
      </c>
      <c r="VUU132" s="26"/>
      <c r="VUV132" s="14" t="s">
        <v>3522</v>
      </c>
      <c r="VUW132" s="56" t="s">
        <v>3482</v>
      </c>
      <c r="VUX132" s="28" t="s">
        <v>3520</v>
      </c>
      <c r="VUY132" s="28" t="s">
        <v>3521</v>
      </c>
      <c r="VUZ132" s="31">
        <v>1995</v>
      </c>
      <c r="VVA132" s="35"/>
      <c r="VVB132" s="31">
        <v>2019</v>
      </c>
      <c r="VVC132" s="26"/>
      <c r="VVD132" s="14" t="s">
        <v>3522</v>
      </c>
      <c r="VVE132" s="56" t="s">
        <v>3482</v>
      </c>
      <c r="VVF132" s="28" t="s">
        <v>3520</v>
      </c>
      <c r="VVG132" s="28" t="s">
        <v>3521</v>
      </c>
      <c r="VVH132" s="31">
        <v>1995</v>
      </c>
      <c r="VVI132" s="35"/>
      <c r="VVJ132" s="31">
        <v>2019</v>
      </c>
      <c r="VVK132" s="26"/>
      <c r="VVL132" s="14" t="s">
        <v>3522</v>
      </c>
      <c r="VVM132" s="56" t="s">
        <v>3482</v>
      </c>
      <c r="VVN132" s="28" t="s">
        <v>3520</v>
      </c>
      <c r="VVO132" s="28" t="s">
        <v>3521</v>
      </c>
      <c r="VVP132" s="31">
        <v>1995</v>
      </c>
      <c r="VVQ132" s="35"/>
      <c r="VVR132" s="31">
        <v>2019</v>
      </c>
      <c r="VVS132" s="26"/>
      <c r="VVT132" s="14" t="s">
        <v>3522</v>
      </c>
      <c r="VVU132" s="56" t="s">
        <v>3482</v>
      </c>
      <c r="VVV132" s="28" t="s">
        <v>3520</v>
      </c>
      <c r="VVW132" s="28" t="s">
        <v>3521</v>
      </c>
      <c r="VVX132" s="31">
        <v>1995</v>
      </c>
      <c r="VVY132" s="35"/>
      <c r="VVZ132" s="31">
        <v>2019</v>
      </c>
      <c r="VWA132" s="26"/>
      <c r="VWB132" s="14" t="s">
        <v>3522</v>
      </c>
      <c r="VWC132" s="56" t="s">
        <v>3482</v>
      </c>
      <c r="VWD132" s="28" t="s">
        <v>3520</v>
      </c>
      <c r="VWE132" s="28" t="s">
        <v>3521</v>
      </c>
      <c r="VWF132" s="31">
        <v>1995</v>
      </c>
      <c r="VWG132" s="35"/>
      <c r="VWH132" s="31">
        <v>2019</v>
      </c>
      <c r="VWI132" s="26"/>
      <c r="VWJ132" s="14" t="s">
        <v>3522</v>
      </c>
      <c r="VWK132" s="56" t="s">
        <v>3482</v>
      </c>
      <c r="VWL132" s="28" t="s">
        <v>3520</v>
      </c>
      <c r="VWM132" s="28" t="s">
        <v>3521</v>
      </c>
      <c r="VWN132" s="31">
        <v>1995</v>
      </c>
      <c r="VWO132" s="35"/>
      <c r="VWP132" s="31">
        <v>2019</v>
      </c>
      <c r="VWQ132" s="26"/>
      <c r="VWR132" s="14" t="s">
        <v>3522</v>
      </c>
      <c r="VWS132" s="56" t="s">
        <v>3482</v>
      </c>
      <c r="VWT132" s="28" t="s">
        <v>3520</v>
      </c>
      <c r="VWU132" s="28" t="s">
        <v>3521</v>
      </c>
      <c r="VWV132" s="31">
        <v>1995</v>
      </c>
      <c r="VWW132" s="35"/>
      <c r="VWX132" s="31">
        <v>2019</v>
      </c>
      <c r="VWY132" s="26"/>
      <c r="VWZ132" s="14" t="s">
        <v>3522</v>
      </c>
      <c r="VXA132" s="56" t="s">
        <v>3482</v>
      </c>
      <c r="VXB132" s="28" t="s">
        <v>3520</v>
      </c>
      <c r="VXC132" s="28" t="s">
        <v>3521</v>
      </c>
      <c r="VXD132" s="31">
        <v>1995</v>
      </c>
      <c r="VXE132" s="35"/>
      <c r="VXF132" s="31">
        <v>2019</v>
      </c>
      <c r="VXG132" s="26"/>
      <c r="VXH132" s="14" t="s">
        <v>3522</v>
      </c>
      <c r="VXI132" s="56" t="s">
        <v>3482</v>
      </c>
      <c r="VXJ132" s="28" t="s">
        <v>3520</v>
      </c>
      <c r="VXK132" s="28" t="s">
        <v>3521</v>
      </c>
      <c r="VXL132" s="31">
        <v>1995</v>
      </c>
      <c r="VXM132" s="35"/>
      <c r="VXN132" s="31">
        <v>2019</v>
      </c>
      <c r="VXO132" s="26"/>
      <c r="VXP132" s="14" t="s">
        <v>3522</v>
      </c>
      <c r="VXQ132" s="56" t="s">
        <v>3482</v>
      </c>
      <c r="VXR132" s="28" t="s">
        <v>3520</v>
      </c>
      <c r="VXS132" s="28" t="s">
        <v>3521</v>
      </c>
      <c r="VXT132" s="31">
        <v>1995</v>
      </c>
      <c r="VXU132" s="35"/>
      <c r="VXV132" s="31">
        <v>2019</v>
      </c>
      <c r="VXW132" s="26"/>
      <c r="VXX132" s="14" t="s">
        <v>3522</v>
      </c>
      <c r="VXY132" s="56" t="s">
        <v>3482</v>
      </c>
      <c r="VXZ132" s="28" t="s">
        <v>3520</v>
      </c>
      <c r="VYA132" s="28" t="s">
        <v>3521</v>
      </c>
      <c r="VYB132" s="31">
        <v>1995</v>
      </c>
      <c r="VYC132" s="35"/>
      <c r="VYD132" s="31">
        <v>2019</v>
      </c>
      <c r="VYE132" s="26"/>
      <c r="VYF132" s="14" t="s">
        <v>3522</v>
      </c>
      <c r="VYG132" s="56" t="s">
        <v>3482</v>
      </c>
      <c r="VYH132" s="28" t="s">
        <v>3520</v>
      </c>
      <c r="VYI132" s="28" t="s">
        <v>3521</v>
      </c>
      <c r="VYJ132" s="31">
        <v>1995</v>
      </c>
      <c r="VYK132" s="35"/>
      <c r="VYL132" s="31">
        <v>2019</v>
      </c>
      <c r="VYM132" s="26"/>
      <c r="VYN132" s="14" t="s">
        <v>3522</v>
      </c>
      <c r="VYO132" s="56" t="s">
        <v>3482</v>
      </c>
      <c r="VYP132" s="28" t="s">
        <v>3520</v>
      </c>
      <c r="VYQ132" s="28" t="s">
        <v>3521</v>
      </c>
      <c r="VYR132" s="31">
        <v>1995</v>
      </c>
      <c r="VYS132" s="35"/>
      <c r="VYT132" s="31">
        <v>2019</v>
      </c>
      <c r="VYU132" s="26"/>
      <c r="VYV132" s="14" t="s">
        <v>3522</v>
      </c>
      <c r="VYW132" s="56" t="s">
        <v>3482</v>
      </c>
      <c r="VYX132" s="28" t="s">
        <v>3520</v>
      </c>
      <c r="VYY132" s="28" t="s">
        <v>3521</v>
      </c>
      <c r="VYZ132" s="31">
        <v>1995</v>
      </c>
      <c r="VZA132" s="35"/>
      <c r="VZB132" s="31">
        <v>2019</v>
      </c>
      <c r="VZC132" s="26"/>
      <c r="VZD132" s="14" t="s">
        <v>3522</v>
      </c>
      <c r="VZE132" s="56" t="s">
        <v>3482</v>
      </c>
      <c r="VZF132" s="28" t="s">
        <v>3520</v>
      </c>
      <c r="VZG132" s="28" t="s">
        <v>3521</v>
      </c>
      <c r="VZH132" s="31">
        <v>1995</v>
      </c>
      <c r="VZI132" s="35"/>
      <c r="VZJ132" s="31">
        <v>2019</v>
      </c>
      <c r="VZK132" s="26"/>
      <c r="VZL132" s="14" t="s">
        <v>3522</v>
      </c>
      <c r="VZM132" s="56" t="s">
        <v>3482</v>
      </c>
      <c r="VZN132" s="28" t="s">
        <v>3520</v>
      </c>
      <c r="VZO132" s="28" t="s">
        <v>3521</v>
      </c>
      <c r="VZP132" s="31">
        <v>1995</v>
      </c>
      <c r="VZQ132" s="35"/>
      <c r="VZR132" s="31">
        <v>2019</v>
      </c>
      <c r="VZS132" s="26"/>
      <c r="VZT132" s="14" t="s">
        <v>3522</v>
      </c>
      <c r="VZU132" s="56" t="s">
        <v>3482</v>
      </c>
      <c r="VZV132" s="28" t="s">
        <v>3520</v>
      </c>
      <c r="VZW132" s="28" t="s">
        <v>3521</v>
      </c>
      <c r="VZX132" s="31">
        <v>1995</v>
      </c>
      <c r="VZY132" s="35"/>
      <c r="VZZ132" s="31">
        <v>2019</v>
      </c>
      <c r="WAA132" s="26"/>
      <c r="WAB132" s="14" t="s">
        <v>3522</v>
      </c>
      <c r="WAC132" s="56" t="s">
        <v>3482</v>
      </c>
      <c r="WAD132" s="28" t="s">
        <v>3520</v>
      </c>
      <c r="WAE132" s="28" t="s">
        <v>3521</v>
      </c>
      <c r="WAF132" s="31">
        <v>1995</v>
      </c>
      <c r="WAG132" s="35"/>
      <c r="WAH132" s="31">
        <v>2019</v>
      </c>
      <c r="WAI132" s="26"/>
      <c r="WAJ132" s="14" t="s">
        <v>3522</v>
      </c>
      <c r="WAK132" s="56" t="s">
        <v>3482</v>
      </c>
      <c r="WAL132" s="28" t="s">
        <v>3520</v>
      </c>
      <c r="WAM132" s="28" t="s">
        <v>3521</v>
      </c>
      <c r="WAN132" s="31">
        <v>1995</v>
      </c>
      <c r="WAO132" s="35"/>
      <c r="WAP132" s="31">
        <v>2019</v>
      </c>
      <c r="WAQ132" s="26"/>
      <c r="WAR132" s="14" t="s">
        <v>3522</v>
      </c>
      <c r="WAS132" s="56" t="s">
        <v>3482</v>
      </c>
      <c r="WAT132" s="28" t="s">
        <v>3520</v>
      </c>
      <c r="WAU132" s="28" t="s">
        <v>3521</v>
      </c>
      <c r="WAV132" s="31">
        <v>1995</v>
      </c>
      <c r="WAW132" s="35"/>
      <c r="WAX132" s="31">
        <v>2019</v>
      </c>
      <c r="WAY132" s="26"/>
      <c r="WAZ132" s="14" t="s">
        <v>3522</v>
      </c>
      <c r="WBA132" s="56" t="s">
        <v>3482</v>
      </c>
      <c r="WBB132" s="28" t="s">
        <v>3520</v>
      </c>
      <c r="WBC132" s="28" t="s">
        <v>3521</v>
      </c>
      <c r="WBD132" s="31">
        <v>1995</v>
      </c>
      <c r="WBE132" s="35"/>
      <c r="WBF132" s="31">
        <v>2019</v>
      </c>
      <c r="WBG132" s="26"/>
      <c r="WBH132" s="14" t="s">
        <v>3522</v>
      </c>
      <c r="WBI132" s="56" t="s">
        <v>3482</v>
      </c>
      <c r="WBJ132" s="28" t="s">
        <v>3520</v>
      </c>
      <c r="WBK132" s="28" t="s">
        <v>3521</v>
      </c>
      <c r="WBL132" s="31">
        <v>1995</v>
      </c>
      <c r="WBM132" s="35"/>
      <c r="WBN132" s="31">
        <v>2019</v>
      </c>
      <c r="WBO132" s="26"/>
      <c r="WBP132" s="14" t="s">
        <v>3522</v>
      </c>
      <c r="WBQ132" s="56" t="s">
        <v>3482</v>
      </c>
      <c r="WBR132" s="28" t="s">
        <v>3520</v>
      </c>
      <c r="WBS132" s="28" t="s">
        <v>3521</v>
      </c>
      <c r="WBT132" s="31">
        <v>1995</v>
      </c>
      <c r="WBU132" s="35"/>
      <c r="WBV132" s="31">
        <v>2019</v>
      </c>
      <c r="WBW132" s="26"/>
      <c r="WBX132" s="14" t="s">
        <v>3522</v>
      </c>
      <c r="WBY132" s="56" t="s">
        <v>3482</v>
      </c>
      <c r="WBZ132" s="28" t="s">
        <v>3520</v>
      </c>
      <c r="WCA132" s="28" t="s">
        <v>3521</v>
      </c>
      <c r="WCB132" s="31">
        <v>1995</v>
      </c>
      <c r="WCC132" s="35"/>
      <c r="WCD132" s="31">
        <v>2019</v>
      </c>
      <c r="WCE132" s="26"/>
      <c r="WCF132" s="14" t="s">
        <v>3522</v>
      </c>
      <c r="WCG132" s="56" t="s">
        <v>3482</v>
      </c>
      <c r="WCH132" s="28" t="s">
        <v>3520</v>
      </c>
      <c r="WCI132" s="28" t="s">
        <v>3521</v>
      </c>
      <c r="WCJ132" s="31">
        <v>1995</v>
      </c>
      <c r="WCK132" s="35"/>
      <c r="WCL132" s="31">
        <v>2019</v>
      </c>
      <c r="WCM132" s="26"/>
      <c r="WCN132" s="14" t="s">
        <v>3522</v>
      </c>
      <c r="WCO132" s="56" t="s">
        <v>3482</v>
      </c>
      <c r="WCP132" s="28" t="s">
        <v>3520</v>
      </c>
      <c r="WCQ132" s="28" t="s">
        <v>3521</v>
      </c>
      <c r="WCR132" s="31">
        <v>1995</v>
      </c>
      <c r="WCS132" s="35"/>
      <c r="WCT132" s="31">
        <v>2019</v>
      </c>
      <c r="WCU132" s="26"/>
      <c r="WCV132" s="14" t="s">
        <v>3522</v>
      </c>
      <c r="WCW132" s="56" t="s">
        <v>3482</v>
      </c>
      <c r="WCX132" s="28" t="s">
        <v>3520</v>
      </c>
      <c r="WCY132" s="28" t="s">
        <v>3521</v>
      </c>
      <c r="WCZ132" s="31">
        <v>1995</v>
      </c>
      <c r="WDA132" s="35"/>
      <c r="WDB132" s="31">
        <v>2019</v>
      </c>
      <c r="WDC132" s="26"/>
      <c r="WDD132" s="14" t="s">
        <v>3522</v>
      </c>
      <c r="WDE132" s="56" t="s">
        <v>3482</v>
      </c>
      <c r="WDF132" s="28" t="s">
        <v>3520</v>
      </c>
      <c r="WDG132" s="28" t="s">
        <v>3521</v>
      </c>
      <c r="WDH132" s="31">
        <v>1995</v>
      </c>
      <c r="WDI132" s="35"/>
      <c r="WDJ132" s="31">
        <v>2019</v>
      </c>
      <c r="WDK132" s="26"/>
      <c r="WDL132" s="14" t="s">
        <v>3522</v>
      </c>
      <c r="WDM132" s="56" t="s">
        <v>3482</v>
      </c>
      <c r="WDN132" s="28" t="s">
        <v>3520</v>
      </c>
      <c r="WDO132" s="28" t="s">
        <v>3521</v>
      </c>
      <c r="WDP132" s="31">
        <v>1995</v>
      </c>
      <c r="WDQ132" s="35"/>
      <c r="WDR132" s="31">
        <v>2019</v>
      </c>
      <c r="WDS132" s="26"/>
      <c r="WDT132" s="14" t="s">
        <v>3522</v>
      </c>
      <c r="WDU132" s="56" t="s">
        <v>3482</v>
      </c>
      <c r="WDV132" s="28" t="s">
        <v>3520</v>
      </c>
      <c r="WDW132" s="28" t="s">
        <v>3521</v>
      </c>
      <c r="WDX132" s="31">
        <v>1995</v>
      </c>
      <c r="WDY132" s="35"/>
      <c r="WDZ132" s="31">
        <v>2019</v>
      </c>
      <c r="WEA132" s="26"/>
      <c r="WEB132" s="14" t="s">
        <v>3522</v>
      </c>
      <c r="WEC132" s="56" t="s">
        <v>3482</v>
      </c>
      <c r="WED132" s="28" t="s">
        <v>3520</v>
      </c>
      <c r="WEE132" s="28" t="s">
        <v>3521</v>
      </c>
      <c r="WEF132" s="31">
        <v>1995</v>
      </c>
      <c r="WEG132" s="35"/>
      <c r="WEH132" s="31">
        <v>2019</v>
      </c>
      <c r="WEI132" s="26"/>
      <c r="WEJ132" s="14" t="s">
        <v>3522</v>
      </c>
      <c r="WEK132" s="56" t="s">
        <v>3482</v>
      </c>
      <c r="WEL132" s="28" t="s">
        <v>3520</v>
      </c>
      <c r="WEM132" s="28" t="s">
        <v>3521</v>
      </c>
      <c r="WEN132" s="31">
        <v>1995</v>
      </c>
      <c r="WEO132" s="35"/>
      <c r="WEP132" s="31">
        <v>2019</v>
      </c>
      <c r="WEQ132" s="26"/>
      <c r="WER132" s="14" t="s">
        <v>3522</v>
      </c>
      <c r="WES132" s="56" t="s">
        <v>3482</v>
      </c>
      <c r="WET132" s="28" t="s">
        <v>3520</v>
      </c>
      <c r="WEU132" s="28" t="s">
        <v>3521</v>
      </c>
      <c r="WEV132" s="31">
        <v>1995</v>
      </c>
      <c r="WEW132" s="35"/>
      <c r="WEX132" s="31">
        <v>2019</v>
      </c>
      <c r="WEY132" s="26"/>
      <c r="WEZ132" s="14" t="s">
        <v>3522</v>
      </c>
      <c r="WFA132" s="56" t="s">
        <v>3482</v>
      </c>
      <c r="WFB132" s="28" t="s">
        <v>3520</v>
      </c>
      <c r="WFC132" s="28" t="s">
        <v>3521</v>
      </c>
      <c r="WFD132" s="31">
        <v>1995</v>
      </c>
      <c r="WFE132" s="35"/>
      <c r="WFF132" s="31">
        <v>2019</v>
      </c>
      <c r="WFG132" s="26"/>
      <c r="WFH132" s="14" t="s">
        <v>3522</v>
      </c>
      <c r="WFI132" s="56" t="s">
        <v>3482</v>
      </c>
      <c r="WFJ132" s="28" t="s">
        <v>3520</v>
      </c>
      <c r="WFK132" s="28" t="s">
        <v>3521</v>
      </c>
      <c r="WFL132" s="31">
        <v>1995</v>
      </c>
      <c r="WFM132" s="35"/>
      <c r="WFN132" s="31">
        <v>2019</v>
      </c>
      <c r="WFO132" s="26"/>
      <c r="WFP132" s="14" t="s">
        <v>3522</v>
      </c>
      <c r="WFQ132" s="56" t="s">
        <v>3482</v>
      </c>
      <c r="WFR132" s="28" t="s">
        <v>3520</v>
      </c>
      <c r="WFS132" s="28" t="s">
        <v>3521</v>
      </c>
      <c r="WFT132" s="31">
        <v>1995</v>
      </c>
      <c r="WFU132" s="35"/>
      <c r="WFV132" s="31">
        <v>2019</v>
      </c>
      <c r="WFW132" s="26"/>
      <c r="WFX132" s="14" t="s">
        <v>3522</v>
      </c>
      <c r="WFY132" s="56" t="s">
        <v>3482</v>
      </c>
      <c r="WFZ132" s="28" t="s">
        <v>3520</v>
      </c>
      <c r="WGA132" s="28" t="s">
        <v>3521</v>
      </c>
      <c r="WGB132" s="31">
        <v>1995</v>
      </c>
      <c r="WGC132" s="35"/>
      <c r="WGD132" s="31">
        <v>2019</v>
      </c>
      <c r="WGE132" s="26"/>
      <c r="WGF132" s="14" t="s">
        <v>3522</v>
      </c>
      <c r="WGG132" s="56" t="s">
        <v>3482</v>
      </c>
      <c r="WGH132" s="28" t="s">
        <v>3520</v>
      </c>
      <c r="WGI132" s="28" t="s">
        <v>3521</v>
      </c>
      <c r="WGJ132" s="31">
        <v>1995</v>
      </c>
      <c r="WGK132" s="35"/>
      <c r="WGL132" s="31">
        <v>2019</v>
      </c>
      <c r="WGM132" s="26"/>
      <c r="WGN132" s="14" t="s">
        <v>3522</v>
      </c>
      <c r="WGO132" s="56" t="s">
        <v>3482</v>
      </c>
      <c r="WGP132" s="28" t="s">
        <v>3520</v>
      </c>
      <c r="WGQ132" s="28" t="s">
        <v>3521</v>
      </c>
      <c r="WGR132" s="31">
        <v>1995</v>
      </c>
      <c r="WGS132" s="35"/>
      <c r="WGT132" s="31">
        <v>2019</v>
      </c>
      <c r="WGU132" s="26"/>
      <c r="WGV132" s="14" t="s">
        <v>3522</v>
      </c>
      <c r="WGW132" s="56" t="s">
        <v>3482</v>
      </c>
      <c r="WGX132" s="28" t="s">
        <v>3520</v>
      </c>
      <c r="WGY132" s="28" t="s">
        <v>3521</v>
      </c>
      <c r="WGZ132" s="31">
        <v>1995</v>
      </c>
      <c r="WHA132" s="35"/>
      <c r="WHB132" s="31">
        <v>2019</v>
      </c>
      <c r="WHC132" s="26"/>
      <c r="WHD132" s="14" t="s">
        <v>3522</v>
      </c>
      <c r="WHE132" s="56" t="s">
        <v>3482</v>
      </c>
      <c r="WHF132" s="28" t="s">
        <v>3520</v>
      </c>
      <c r="WHG132" s="28" t="s">
        <v>3521</v>
      </c>
      <c r="WHH132" s="31">
        <v>1995</v>
      </c>
      <c r="WHI132" s="35"/>
      <c r="WHJ132" s="31">
        <v>2019</v>
      </c>
      <c r="WHK132" s="26"/>
      <c r="WHL132" s="14" t="s">
        <v>3522</v>
      </c>
      <c r="WHM132" s="56" t="s">
        <v>3482</v>
      </c>
      <c r="WHN132" s="28" t="s">
        <v>3520</v>
      </c>
      <c r="WHO132" s="28" t="s">
        <v>3521</v>
      </c>
      <c r="WHP132" s="31">
        <v>1995</v>
      </c>
      <c r="WHQ132" s="35"/>
      <c r="WHR132" s="31">
        <v>2019</v>
      </c>
      <c r="WHS132" s="26"/>
      <c r="WHT132" s="14" t="s">
        <v>3522</v>
      </c>
      <c r="WHU132" s="56" t="s">
        <v>3482</v>
      </c>
      <c r="WHV132" s="28" t="s">
        <v>3520</v>
      </c>
      <c r="WHW132" s="28" t="s">
        <v>3521</v>
      </c>
      <c r="WHX132" s="31">
        <v>1995</v>
      </c>
      <c r="WHY132" s="35"/>
      <c r="WHZ132" s="31">
        <v>2019</v>
      </c>
      <c r="WIA132" s="26"/>
      <c r="WIB132" s="14" t="s">
        <v>3522</v>
      </c>
      <c r="WIC132" s="56" t="s">
        <v>3482</v>
      </c>
      <c r="WID132" s="28" t="s">
        <v>3520</v>
      </c>
      <c r="WIE132" s="28" t="s">
        <v>3521</v>
      </c>
      <c r="WIF132" s="31">
        <v>1995</v>
      </c>
      <c r="WIG132" s="35"/>
      <c r="WIH132" s="31">
        <v>2019</v>
      </c>
      <c r="WII132" s="26"/>
      <c r="WIJ132" s="14" t="s">
        <v>3522</v>
      </c>
      <c r="WIK132" s="56" t="s">
        <v>3482</v>
      </c>
      <c r="WIL132" s="28" t="s">
        <v>3520</v>
      </c>
      <c r="WIM132" s="28" t="s">
        <v>3521</v>
      </c>
      <c r="WIN132" s="31">
        <v>1995</v>
      </c>
      <c r="WIO132" s="35"/>
      <c r="WIP132" s="31">
        <v>2019</v>
      </c>
      <c r="WIQ132" s="26"/>
      <c r="WIR132" s="14" t="s">
        <v>3522</v>
      </c>
      <c r="WIS132" s="56" t="s">
        <v>3482</v>
      </c>
      <c r="WIT132" s="28" t="s">
        <v>3520</v>
      </c>
      <c r="WIU132" s="28" t="s">
        <v>3521</v>
      </c>
      <c r="WIV132" s="31">
        <v>1995</v>
      </c>
      <c r="WIW132" s="35"/>
      <c r="WIX132" s="31">
        <v>2019</v>
      </c>
      <c r="WIY132" s="26"/>
      <c r="WIZ132" s="14" t="s">
        <v>3522</v>
      </c>
      <c r="WJA132" s="56" t="s">
        <v>3482</v>
      </c>
      <c r="WJB132" s="28" t="s">
        <v>3520</v>
      </c>
      <c r="WJC132" s="28" t="s">
        <v>3521</v>
      </c>
      <c r="WJD132" s="31">
        <v>1995</v>
      </c>
      <c r="WJE132" s="35"/>
      <c r="WJF132" s="31">
        <v>2019</v>
      </c>
      <c r="WJG132" s="26"/>
      <c r="WJH132" s="14" t="s">
        <v>3522</v>
      </c>
      <c r="WJI132" s="56" t="s">
        <v>3482</v>
      </c>
      <c r="WJJ132" s="28" t="s">
        <v>3520</v>
      </c>
      <c r="WJK132" s="28" t="s">
        <v>3521</v>
      </c>
      <c r="WJL132" s="31">
        <v>1995</v>
      </c>
      <c r="WJM132" s="35"/>
      <c r="WJN132" s="31">
        <v>2019</v>
      </c>
      <c r="WJO132" s="26"/>
      <c r="WJP132" s="14" t="s">
        <v>3522</v>
      </c>
      <c r="WJQ132" s="56" t="s">
        <v>3482</v>
      </c>
      <c r="WJR132" s="28" t="s">
        <v>3520</v>
      </c>
      <c r="WJS132" s="28" t="s">
        <v>3521</v>
      </c>
      <c r="WJT132" s="31">
        <v>1995</v>
      </c>
      <c r="WJU132" s="35"/>
      <c r="WJV132" s="31">
        <v>2019</v>
      </c>
      <c r="WJW132" s="26"/>
      <c r="WJX132" s="14" t="s">
        <v>3522</v>
      </c>
      <c r="WJY132" s="56" t="s">
        <v>3482</v>
      </c>
      <c r="WJZ132" s="28" t="s">
        <v>3520</v>
      </c>
      <c r="WKA132" s="28" t="s">
        <v>3521</v>
      </c>
      <c r="WKB132" s="31">
        <v>1995</v>
      </c>
      <c r="WKC132" s="35"/>
      <c r="WKD132" s="31">
        <v>2019</v>
      </c>
      <c r="WKE132" s="26"/>
      <c r="WKF132" s="14" t="s">
        <v>3522</v>
      </c>
      <c r="WKG132" s="56" t="s">
        <v>3482</v>
      </c>
      <c r="WKH132" s="28" t="s">
        <v>3520</v>
      </c>
      <c r="WKI132" s="28" t="s">
        <v>3521</v>
      </c>
      <c r="WKJ132" s="31">
        <v>1995</v>
      </c>
      <c r="WKK132" s="35"/>
      <c r="WKL132" s="31">
        <v>2019</v>
      </c>
      <c r="WKM132" s="26"/>
      <c r="WKN132" s="14" t="s">
        <v>3522</v>
      </c>
      <c r="WKO132" s="56" t="s">
        <v>3482</v>
      </c>
      <c r="WKP132" s="28" t="s">
        <v>3520</v>
      </c>
      <c r="WKQ132" s="28" t="s">
        <v>3521</v>
      </c>
      <c r="WKR132" s="31">
        <v>1995</v>
      </c>
      <c r="WKS132" s="35"/>
      <c r="WKT132" s="31">
        <v>2019</v>
      </c>
      <c r="WKU132" s="26"/>
      <c r="WKV132" s="14" t="s">
        <v>3522</v>
      </c>
      <c r="WKW132" s="56" t="s">
        <v>3482</v>
      </c>
      <c r="WKX132" s="28" t="s">
        <v>3520</v>
      </c>
      <c r="WKY132" s="28" t="s">
        <v>3521</v>
      </c>
      <c r="WKZ132" s="31">
        <v>1995</v>
      </c>
      <c r="WLA132" s="35"/>
      <c r="WLB132" s="31">
        <v>2019</v>
      </c>
      <c r="WLC132" s="26"/>
      <c r="WLD132" s="14" t="s">
        <v>3522</v>
      </c>
      <c r="WLE132" s="56" t="s">
        <v>3482</v>
      </c>
      <c r="WLF132" s="28" t="s">
        <v>3520</v>
      </c>
      <c r="WLG132" s="28" t="s">
        <v>3521</v>
      </c>
      <c r="WLH132" s="31">
        <v>1995</v>
      </c>
      <c r="WLI132" s="35"/>
      <c r="WLJ132" s="31">
        <v>2019</v>
      </c>
      <c r="WLK132" s="26"/>
      <c r="WLL132" s="14" t="s">
        <v>3522</v>
      </c>
      <c r="WLM132" s="56" t="s">
        <v>3482</v>
      </c>
      <c r="WLN132" s="28" t="s">
        <v>3520</v>
      </c>
      <c r="WLO132" s="28" t="s">
        <v>3521</v>
      </c>
      <c r="WLP132" s="31">
        <v>1995</v>
      </c>
      <c r="WLQ132" s="35"/>
      <c r="WLR132" s="31">
        <v>2019</v>
      </c>
      <c r="WLS132" s="26"/>
      <c r="WLT132" s="14" t="s">
        <v>3522</v>
      </c>
      <c r="WLU132" s="56" t="s">
        <v>3482</v>
      </c>
      <c r="WLV132" s="28" t="s">
        <v>3520</v>
      </c>
      <c r="WLW132" s="28" t="s">
        <v>3521</v>
      </c>
      <c r="WLX132" s="31">
        <v>1995</v>
      </c>
      <c r="WLY132" s="35"/>
      <c r="WLZ132" s="31">
        <v>2019</v>
      </c>
      <c r="WMA132" s="26"/>
      <c r="WMB132" s="14" t="s">
        <v>3522</v>
      </c>
      <c r="WMC132" s="56" t="s">
        <v>3482</v>
      </c>
      <c r="WMD132" s="28" t="s">
        <v>3520</v>
      </c>
      <c r="WME132" s="28" t="s">
        <v>3521</v>
      </c>
      <c r="WMF132" s="31">
        <v>1995</v>
      </c>
      <c r="WMG132" s="35"/>
      <c r="WMH132" s="31">
        <v>2019</v>
      </c>
      <c r="WMI132" s="26"/>
      <c r="WMJ132" s="14" t="s">
        <v>3522</v>
      </c>
      <c r="WMK132" s="56" t="s">
        <v>3482</v>
      </c>
      <c r="WML132" s="28" t="s">
        <v>3520</v>
      </c>
      <c r="WMM132" s="28" t="s">
        <v>3521</v>
      </c>
      <c r="WMN132" s="31">
        <v>1995</v>
      </c>
      <c r="WMO132" s="35"/>
      <c r="WMP132" s="31">
        <v>2019</v>
      </c>
      <c r="WMQ132" s="26"/>
      <c r="WMR132" s="14" t="s">
        <v>3522</v>
      </c>
      <c r="WMS132" s="56" t="s">
        <v>3482</v>
      </c>
      <c r="WMT132" s="28" t="s">
        <v>3520</v>
      </c>
      <c r="WMU132" s="28" t="s">
        <v>3521</v>
      </c>
      <c r="WMV132" s="31">
        <v>1995</v>
      </c>
      <c r="WMW132" s="35"/>
      <c r="WMX132" s="31">
        <v>2019</v>
      </c>
      <c r="WMY132" s="26"/>
      <c r="WMZ132" s="14" t="s">
        <v>3522</v>
      </c>
      <c r="WNA132" s="56" t="s">
        <v>3482</v>
      </c>
      <c r="WNB132" s="28" t="s">
        <v>3520</v>
      </c>
      <c r="WNC132" s="28" t="s">
        <v>3521</v>
      </c>
      <c r="WND132" s="31">
        <v>1995</v>
      </c>
      <c r="WNE132" s="35"/>
      <c r="WNF132" s="31">
        <v>2019</v>
      </c>
      <c r="WNG132" s="26"/>
      <c r="WNH132" s="14" t="s">
        <v>3522</v>
      </c>
      <c r="WNI132" s="56" t="s">
        <v>3482</v>
      </c>
      <c r="WNJ132" s="28" t="s">
        <v>3520</v>
      </c>
      <c r="WNK132" s="28" t="s">
        <v>3521</v>
      </c>
      <c r="WNL132" s="31">
        <v>1995</v>
      </c>
      <c r="WNM132" s="35"/>
      <c r="WNN132" s="31">
        <v>2019</v>
      </c>
      <c r="WNO132" s="26"/>
      <c r="WNP132" s="14" t="s">
        <v>3522</v>
      </c>
      <c r="WNQ132" s="56" t="s">
        <v>3482</v>
      </c>
      <c r="WNR132" s="28" t="s">
        <v>3520</v>
      </c>
      <c r="WNS132" s="28" t="s">
        <v>3521</v>
      </c>
      <c r="WNT132" s="31">
        <v>1995</v>
      </c>
      <c r="WNU132" s="35"/>
      <c r="WNV132" s="31">
        <v>2019</v>
      </c>
      <c r="WNW132" s="26"/>
      <c r="WNX132" s="14" t="s">
        <v>3522</v>
      </c>
      <c r="WNY132" s="56" t="s">
        <v>3482</v>
      </c>
      <c r="WNZ132" s="28" t="s">
        <v>3520</v>
      </c>
      <c r="WOA132" s="28" t="s">
        <v>3521</v>
      </c>
      <c r="WOB132" s="31">
        <v>1995</v>
      </c>
      <c r="WOC132" s="35"/>
      <c r="WOD132" s="31">
        <v>2019</v>
      </c>
      <c r="WOE132" s="26"/>
      <c r="WOF132" s="14" t="s">
        <v>3522</v>
      </c>
      <c r="WOG132" s="56" t="s">
        <v>3482</v>
      </c>
      <c r="WOH132" s="28" t="s">
        <v>3520</v>
      </c>
      <c r="WOI132" s="28" t="s">
        <v>3521</v>
      </c>
      <c r="WOJ132" s="31">
        <v>1995</v>
      </c>
      <c r="WOK132" s="35"/>
      <c r="WOL132" s="31">
        <v>2019</v>
      </c>
      <c r="WOM132" s="26"/>
      <c r="WON132" s="14" t="s">
        <v>3522</v>
      </c>
      <c r="WOO132" s="56" t="s">
        <v>3482</v>
      </c>
      <c r="WOP132" s="28" t="s">
        <v>3520</v>
      </c>
      <c r="WOQ132" s="28" t="s">
        <v>3521</v>
      </c>
      <c r="WOR132" s="31">
        <v>1995</v>
      </c>
      <c r="WOS132" s="35"/>
      <c r="WOT132" s="31">
        <v>2019</v>
      </c>
      <c r="WOU132" s="26"/>
      <c r="WOV132" s="14" t="s">
        <v>3522</v>
      </c>
      <c r="WOW132" s="56" t="s">
        <v>3482</v>
      </c>
      <c r="WOX132" s="28" t="s">
        <v>3520</v>
      </c>
      <c r="WOY132" s="28" t="s">
        <v>3521</v>
      </c>
      <c r="WOZ132" s="31">
        <v>1995</v>
      </c>
      <c r="WPA132" s="35"/>
      <c r="WPB132" s="31">
        <v>2019</v>
      </c>
      <c r="WPC132" s="26"/>
      <c r="WPD132" s="14" t="s">
        <v>3522</v>
      </c>
      <c r="WPE132" s="56" t="s">
        <v>3482</v>
      </c>
      <c r="WPF132" s="28" t="s">
        <v>3520</v>
      </c>
      <c r="WPG132" s="28" t="s">
        <v>3521</v>
      </c>
      <c r="WPH132" s="31">
        <v>1995</v>
      </c>
      <c r="WPI132" s="35"/>
      <c r="WPJ132" s="31">
        <v>2019</v>
      </c>
      <c r="WPK132" s="26"/>
      <c r="WPL132" s="14" t="s">
        <v>3522</v>
      </c>
      <c r="WPM132" s="56" t="s">
        <v>3482</v>
      </c>
      <c r="WPN132" s="28" t="s">
        <v>3520</v>
      </c>
      <c r="WPO132" s="28" t="s">
        <v>3521</v>
      </c>
      <c r="WPP132" s="31">
        <v>1995</v>
      </c>
      <c r="WPQ132" s="35"/>
      <c r="WPR132" s="31">
        <v>2019</v>
      </c>
      <c r="WPS132" s="26"/>
      <c r="WPT132" s="14" t="s">
        <v>3522</v>
      </c>
      <c r="WPU132" s="56" t="s">
        <v>3482</v>
      </c>
      <c r="WPV132" s="28" t="s">
        <v>3520</v>
      </c>
      <c r="WPW132" s="28" t="s">
        <v>3521</v>
      </c>
      <c r="WPX132" s="31">
        <v>1995</v>
      </c>
      <c r="WPY132" s="35"/>
      <c r="WPZ132" s="31">
        <v>2019</v>
      </c>
      <c r="WQA132" s="26"/>
      <c r="WQB132" s="14" t="s">
        <v>3522</v>
      </c>
      <c r="WQC132" s="56" t="s">
        <v>3482</v>
      </c>
      <c r="WQD132" s="28" t="s">
        <v>3520</v>
      </c>
      <c r="WQE132" s="28" t="s">
        <v>3521</v>
      </c>
      <c r="WQF132" s="31">
        <v>1995</v>
      </c>
      <c r="WQG132" s="35"/>
      <c r="WQH132" s="31">
        <v>2019</v>
      </c>
      <c r="WQI132" s="26"/>
      <c r="WQJ132" s="14" t="s">
        <v>3522</v>
      </c>
      <c r="WQK132" s="56" t="s">
        <v>3482</v>
      </c>
      <c r="WQL132" s="28" t="s">
        <v>3520</v>
      </c>
      <c r="WQM132" s="28" t="s">
        <v>3521</v>
      </c>
      <c r="WQN132" s="31">
        <v>1995</v>
      </c>
      <c r="WQO132" s="35"/>
      <c r="WQP132" s="31">
        <v>2019</v>
      </c>
      <c r="WQQ132" s="26"/>
      <c r="WQR132" s="14" t="s">
        <v>3522</v>
      </c>
      <c r="WQS132" s="56" t="s">
        <v>3482</v>
      </c>
      <c r="WQT132" s="28" t="s">
        <v>3520</v>
      </c>
      <c r="WQU132" s="28" t="s">
        <v>3521</v>
      </c>
      <c r="WQV132" s="31">
        <v>1995</v>
      </c>
      <c r="WQW132" s="35"/>
      <c r="WQX132" s="31">
        <v>2019</v>
      </c>
      <c r="WQY132" s="26"/>
      <c r="WQZ132" s="14" t="s">
        <v>3522</v>
      </c>
      <c r="WRA132" s="56" t="s">
        <v>3482</v>
      </c>
      <c r="WRB132" s="28" t="s">
        <v>3520</v>
      </c>
      <c r="WRC132" s="28" t="s">
        <v>3521</v>
      </c>
      <c r="WRD132" s="31">
        <v>1995</v>
      </c>
      <c r="WRE132" s="35"/>
      <c r="WRF132" s="31">
        <v>2019</v>
      </c>
      <c r="WRG132" s="26"/>
      <c r="WRH132" s="14" t="s">
        <v>3522</v>
      </c>
      <c r="WRI132" s="56" t="s">
        <v>3482</v>
      </c>
      <c r="WRJ132" s="28" t="s">
        <v>3520</v>
      </c>
      <c r="WRK132" s="28" t="s">
        <v>3521</v>
      </c>
      <c r="WRL132" s="31">
        <v>1995</v>
      </c>
      <c r="WRM132" s="35"/>
      <c r="WRN132" s="31">
        <v>2019</v>
      </c>
      <c r="WRO132" s="26"/>
      <c r="WRP132" s="14" t="s">
        <v>3522</v>
      </c>
      <c r="WRQ132" s="56" t="s">
        <v>3482</v>
      </c>
      <c r="WRR132" s="28" t="s">
        <v>3520</v>
      </c>
      <c r="WRS132" s="28" t="s">
        <v>3521</v>
      </c>
      <c r="WRT132" s="31">
        <v>1995</v>
      </c>
      <c r="WRU132" s="35"/>
      <c r="WRV132" s="31">
        <v>2019</v>
      </c>
      <c r="WRW132" s="26"/>
      <c r="WRX132" s="14" t="s">
        <v>3522</v>
      </c>
      <c r="WRY132" s="56" t="s">
        <v>3482</v>
      </c>
      <c r="WRZ132" s="28" t="s">
        <v>3520</v>
      </c>
      <c r="WSA132" s="28" t="s">
        <v>3521</v>
      </c>
      <c r="WSB132" s="31">
        <v>1995</v>
      </c>
      <c r="WSC132" s="35"/>
      <c r="WSD132" s="31">
        <v>2019</v>
      </c>
      <c r="WSE132" s="26"/>
      <c r="WSF132" s="14" t="s">
        <v>3522</v>
      </c>
      <c r="WSG132" s="56" t="s">
        <v>3482</v>
      </c>
      <c r="WSH132" s="28" t="s">
        <v>3520</v>
      </c>
      <c r="WSI132" s="28" t="s">
        <v>3521</v>
      </c>
      <c r="WSJ132" s="31">
        <v>1995</v>
      </c>
      <c r="WSK132" s="35"/>
      <c r="WSL132" s="31">
        <v>2019</v>
      </c>
      <c r="WSM132" s="26"/>
      <c r="WSN132" s="14" t="s">
        <v>3522</v>
      </c>
      <c r="WSO132" s="56" t="s">
        <v>3482</v>
      </c>
      <c r="WSP132" s="28" t="s">
        <v>3520</v>
      </c>
      <c r="WSQ132" s="28" t="s">
        <v>3521</v>
      </c>
      <c r="WSR132" s="31">
        <v>1995</v>
      </c>
      <c r="WSS132" s="35"/>
      <c r="WST132" s="31">
        <v>2019</v>
      </c>
      <c r="WSU132" s="26"/>
      <c r="WSV132" s="14" t="s">
        <v>3522</v>
      </c>
      <c r="WSW132" s="56" t="s">
        <v>3482</v>
      </c>
      <c r="WSX132" s="28" t="s">
        <v>3520</v>
      </c>
      <c r="WSY132" s="28" t="s">
        <v>3521</v>
      </c>
      <c r="WSZ132" s="31">
        <v>1995</v>
      </c>
      <c r="WTA132" s="35"/>
      <c r="WTB132" s="31">
        <v>2019</v>
      </c>
      <c r="WTC132" s="26"/>
      <c r="WTD132" s="14" t="s">
        <v>3522</v>
      </c>
      <c r="WTE132" s="56" t="s">
        <v>3482</v>
      </c>
      <c r="WTF132" s="28" t="s">
        <v>3520</v>
      </c>
      <c r="WTG132" s="28" t="s">
        <v>3521</v>
      </c>
      <c r="WTH132" s="31">
        <v>1995</v>
      </c>
      <c r="WTI132" s="35"/>
      <c r="WTJ132" s="31">
        <v>2019</v>
      </c>
      <c r="WTK132" s="26"/>
      <c r="WTL132" s="14" t="s">
        <v>3522</v>
      </c>
      <c r="WTM132" s="56" t="s">
        <v>3482</v>
      </c>
      <c r="WTN132" s="28" t="s">
        <v>3520</v>
      </c>
      <c r="WTO132" s="28" t="s">
        <v>3521</v>
      </c>
      <c r="WTP132" s="31">
        <v>1995</v>
      </c>
      <c r="WTQ132" s="35"/>
      <c r="WTR132" s="31">
        <v>2019</v>
      </c>
      <c r="WTS132" s="26"/>
      <c r="WTT132" s="14" t="s">
        <v>3522</v>
      </c>
      <c r="WTU132" s="56" t="s">
        <v>3482</v>
      </c>
      <c r="WTV132" s="28" t="s">
        <v>3520</v>
      </c>
      <c r="WTW132" s="28" t="s">
        <v>3521</v>
      </c>
      <c r="WTX132" s="31">
        <v>1995</v>
      </c>
      <c r="WTY132" s="35"/>
      <c r="WTZ132" s="31">
        <v>2019</v>
      </c>
      <c r="WUA132" s="26"/>
      <c r="WUB132" s="14" t="s">
        <v>3522</v>
      </c>
      <c r="WUC132" s="56" t="s">
        <v>3482</v>
      </c>
      <c r="WUD132" s="28" t="s">
        <v>3520</v>
      </c>
      <c r="WUE132" s="28" t="s">
        <v>3521</v>
      </c>
      <c r="WUF132" s="31">
        <v>1995</v>
      </c>
      <c r="WUG132" s="35"/>
      <c r="WUH132" s="31">
        <v>2019</v>
      </c>
      <c r="WUI132" s="26"/>
      <c r="WUJ132" s="14" t="s">
        <v>3522</v>
      </c>
      <c r="WUK132" s="56" t="s">
        <v>3482</v>
      </c>
      <c r="WUL132" s="28" t="s">
        <v>3520</v>
      </c>
      <c r="WUM132" s="28" t="s">
        <v>3521</v>
      </c>
      <c r="WUN132" s="31">
        <v>1995</v>
      </c>
      <c r="WUO132" s="35"/>
      <c r="WUP132" s="31">
        <v>2019</v>
      </c>
      <c r="WUQ132" s="26"/>
      <c r="WUR132" s="14" t="s">
        <v>3522</v>
      </c>
      <c r="WUS132" s="56" t="s">
        <v>3482</v>
      </c>
      <c r="WUT132" s="28" t="s">
        <v>3520</v>
      </c>
      <c r="WUU132" s="28" t="s">
        <v>3521</v>
      </c>
      <c r="WUV132" s="31">
        <v>1995</v>
      </c>
      <c r="WUW132" s="35"/>
      <c r="WUX132" s="31">
        <v>2019</v>
      </c>
      <c r="WUY132" s="26"/>
      <c r="WUZ132" s="14" t="s">
        <v>3522</v>
      </c>
      <c r="WVA132" s="56" t="s">
        <v>3482</v>
      </c>
      <c r="WVB132" s="28" t="s">
        <v>3520</v>
      </c>
      <c r="WVC132" s="28" t="s">
        <v>3521</v>
      </c>
      <c r="WVD132" s="31">
        <v>1995</v>
      </c>
      <c r="WVE132" s="35"/>
      <c r="WVF132" s="31">
        <v>2019</v>
      </c>
      <c r="WVG132" s="26"/>
      <c r="WVH132" s="14" t="s">
        <v>3522</v>
      </c>
      <c r="WVI132" s="56" t="s">
        <v>3482</v>
      </c>
      <c r="WVJ132" s="28" t="s">
        <v>3520</v>
      </c>
      <c r="WVK132" s="28" t="s">
        <v>3521</v>
      </c>
      <c r="WVL132" s="31">
        <v>1995</v>
      </c>
      <c r="WVM132" s="35"/>
      <c r="WVN132" s="31">
        <v>2019</v>
      </c>
      <c r="WVO132" s="26"/>
      <c r="WVP132" s="14" t="s">
        <v>3522</v>
      </c>
      <c r="WVQ132" s="56" t="s">
        <v>3482</v>
      </c>
      <c r="WVR132" s="28" t="s">
        <v>3520</v>
      </c>
      <c r="WVS132" s="28" t="s">
        <v>3521</v>
      </c>
      <c r="WVT132" s="31">
        <v>1995</v>
      </c>
      <c r="WVU132" s="35"/>
      <c r="WVV132" s="31">
        <v>2019</v>
      </c>
      <c r="WVW132" s="26"/>
      <c r="WVX132" s="14" t="s">
        <v>3522</v>
      </c>
      <c r="WVY132" s="56" t="s">
        <v>3482</v>
      </c>
      <c r="WVZ132" s="28" t="s">
        <v>3520</v>
      </c>
      <c r="WWA132" s="28" t="s">
        <v>3521</v>
      </c>
      <c r="WWB132" s="31">
        <v>1995</v>
      </c>
      <c r="WWC132" s="35"/>
      <c r="WWD132" s="31">
        <v>2019</v>
      </c>
      <c r="WWE132" s="26"/>
      <c r="WWF132" s="14" t="s">
        <v>3522</v>
      </c>
      <c r="WWG132" s="56" t="s">
        <v>3482</v>
      </c>
      <c r="WWH132" s="28" t="s">
        <v>3520</v>
      </c>
      <c r="WWI132" s="28" t="s">
        <v>3521</v>
      </c>
      <c r="WWJ132" s="31">
        <v>1995</v>
      </c>
      <c r="WWK132" s="35"/>
      <c r="WWL132" s="31">
        <v>2019</v>
      </c>
      <c r="WWM132" s="26"/>
      <c r="WWN132" s="14" t="s">
        <v>3522</v>
      </c>
      <c r="WWO132" s="56" t="s">
        <v>3482</v>
      </c>
      <c r="WWP132" s="28" t="s">
        <v>3520</v>
      </c>
      <c r="WWQ132" s="28" t="s">
        <v>3521</v>
      </c>
      <c r="WWR132" s="31">
        <v>1995</v>
      </c>
      <c r="WWS132" s="35"/>
      <c r="WWT132" s="31">
        <v>2019</v>
      </c>
      <c r="WWU132" s="26"/>
      <c r="WWV132" s="14" t="s">
        <v>3522</v>
      </c>
      <c r="WWW132" s="56" t="s">
        <v>3482</v>
      </c>
      <c r="WWX132" s="28" t="s">
        <v>3520</v>
      </c>
      <c r="WWY132" s="28" t="s">
        <v>3521</v>
      </c>
      <c r="WWZ132" s="31">
        <v>1995</v>
      </c>
      <c r="WXA132" s="35"/>
      <c r="WXB132" s="31">
        <v>2019</v>
      </c>
      <c r="WXC132" s="26"/>
      <c r="WXD132" s="14" t="s">
        <v>3522</v>
      </c>
      <c r="WXE132" s="56" t="s">
        <v>3482</v>
      </c>
      <c r="WXF132" s="28" t="s">
        <v>3520</v>
      </c>
      <c r="WXG132" s="28" t="s">
        <v>3521</v>
      </c>
      <c r="WXH132" s="31">
        <v>1995</v>
      </c>
      <c r="WXI132" s="35"/>
      <c r="WXJ132" s="31">
        <v>2019</v>
      </c>
      <c r="WXK132" s="26"/>
      <c r="WXL132" s="14" t="s">
        <v>3522</v>
      </c>
      <c r="WXM132" s="56" t="s">
        <v>3482</v>
      </c>
      <c r="WXN132" s="28" t="s">
        <v>3520</v>
      </c>
      <c r="WXO132" s="28" t="s">
        <v>3521</v>
      </c>
      <c r="WXP132" s="31">
        <v>1995</v>
      </c>
      <c r="WXQ132" s="35"/>
      <c r="WXR132" s="31">
        <v>2019</v>
      </c>
      <c r="WXS132" s="26"/>
      <c r="WXT132" s="14" t="s">
        <v>3522</v>
      </c>
      <c r="WXU132" s="56" t="s">
        <v>3482</v>
      </c>
      <c r="WXV132" s="28" t="s">
        <v>3520</v>
      </c>
      <c r="WXW132" s="28" t="s">
        <v>3521</v>
      </c>
      <c r="WXX132" s="31">
        <v>1995</v>
      </c>
      <c r="WXY132" s="35"/>
      <c r="WXZ132" s="31">
        <v>2019</v>
      </c>
      <c r="WYA132" s="26"/>
      <c r="WYB132" s="14" t="s">
        <v>3522</v>
      </c>
      <c r="WYC132" s="56" t="s">
        <v>3482</v>
      </c>
      <c r="WYD132" s="28" t="s">
        <v>3520</v>
      </c>
      <c r="WYE132" s="28" t="s">
        <v>3521</v>
      </c>
      <c r="WYF132" s="31">
        <v>1995</v>
      </c>
      <c r="WYG132" s="35"/>
      <c r="WYH132" s="31">
        <v>2019</v>
      </c>
      <c r="WYI132" s="26"/>
      <c r="WYJ132" s="14" t="s">
        <v>3522</v>
      </c>
      <c r="WYK132" s="56" t="s">
        <v>3482</v>
      </c>
      <c r="WYL132" s="28" t="s">
        <v>3520</v>
      </c>
      <c r="WYM132" s="28" t="s">
        <v>3521</v>
      </c>
      <c r="WYN132" s="31">
        <v>1995</v>
      </c>
      <c r="WYO132" s="35"/>
      <c r="WYP132" s="31">
        <v>2019</v>
      </c>
      <c r="WYQ132" s="26"/>
      <c r="WYR132" s="14" t="s">
        <v>3522</v>
      </c>
      <c r="WYS132" s="56" t="s">
        <v>3482</v>
      </c>
      <c r="WYT132" s="28" t="s">
        <v>3520</v>
      </c>
      <c r="WYU132" s="28" t="s">
        <v>3521</v>
      </c>
      <c r="WYV132" s="31">
        <v>1995</v>
      </c>
      <c r="WYW132" s="35"/>
      <c r="WYX132" s="31">
        <v>2019</v>
      </c>
      <c r="WYY132" s="26"/>
      <c r="WYZ132" s="14" t="s">
        <v>3522</v>
      </c>
      <c r="WZA132" s="56" t="s">
        <v>3482</v>
      </c>
      <c r="WZB132" s="28" t="s">
        <v>3520</v>
      </c>
      <c r="WZC132" s="28" t="s">
        <v>3521</v>
      </c>
      <c r="WZD132" s="31">
        <v>1995</v>
      </c>
      <c r="WZE132" s="35"/>
      <c r="WZF132" s="31">
        <v>2019</v>
      </c>
      <c r="WZG132" s="26"/>
      <c r="WZH132" s="14" t="s">
        <v>3522</v>
      </c>
      <c r="WZI132" s="56" t="s">
        <v>3482</v>
      </c>
      <c r="WZJ132" s="28" t="s">
        <v>3520</v>
      </c>
      <c r="WZK132" s="28" t="s">
        <v>3521</v>
      </c>
      <c r="WZL132" s="31">
        <v>1995</v>
      </c>
      <c r="WZM132" s="35"/>
      <c r="WZN132" s="31">
        <v>2019</v>
      </c>
      <c r="WZO132" s="26"/>
      <c r="WZP132" s="14" t="s">
        <v>3522</v>
      </c>
      <c r="WZQ132" s="56" t="s">
        <v>3482</v>
      </c>
      <c r="WZR132" s="28" t="s">
        <v>3520</v>
      </c>
      <c r="WZS132" s="28" t="s">
        <v>3521</v>
      </c>
      <c r="WZT132" s="31">
        <v>1995</v>
      </c>
      <c r="WZU132" s="35"/>
      <c r="WZV132" s="31">
        <v>2019</v>
      </c>
      <c r="WZW132" s="26"/>
      <c r="WZX132" s="14" t="s">
        <v>3522</v>
      </c>
      <c r="WZY132" s="56" t="s">
        <v>3482</v>
      </c>
      <c r="WZZ132" s="28" t="s">
        <v>3520</v>
      </c>
      <c r="XAA132" s="28" t="s">
        <v>3521</v>
      </c>
      <c r="XAB132" s="31">
        <v>1995</v>
      </c>
      <c r="XAC132" s="35"/>
      <c r="XAD132" s="31">
        <v>2019</v>
      </c>
      <c r="XAE132" s="26"/>
      <c r="XAF132" s="14" t="s">
        <v>3522</v>
      </c>
      <c r="XAG132" s="56" t="s">
        <v>3482</v>
      </c>
      <c r="XAH132" s="28" t="s">
        <v>3520</v>
      </c>
      <c r="XAI132" s="28" t="s">
        <v>3521</v>
      </c>
      <c r="XAJ132" s="31">
        <v>1995</v>
      </c>
      <c r="XAK132" s="35"/>
      <c r="XAL132" s="31">
        <v>2019</v>
      </c>
      <c r="XAM132" s="26"/>
      <c r="XAN132" s="14" t="s">
        <v>3522</v>
      </c>
      <c r="XAO132" s="56" t="s">
        <v>3482</v>
      </c>
      <c r="XAP132" s="28" t="s">
        <v>3520</v>
      </c>
      <c r="XAQ132" s="28" t="s">
        <v>3521</v>
      </c>
      <c r="XAR132" s="31">
        <v>1995</v>
      </c>
      <c r="XAS132" s="35"/>
      <c r="XAT132" s="31">
        <v>2019</v>
      </c>
      <c r="XAU132" s="26"/>
      <c r="XAV132" s="14" t="s">
        <v>3522</v>
      </c>
      <c r="XAW132" s="56" t="s">
        <v>3482</v>
      </c>
      <c r="XAX132" s="28" t="s">
        <v>3520</v>
      </c>
      <c r="XAY132" s="28" t="s">
        <v>3521</v>
      </c>
      <c r="XAZ132" s="31">
        <v>1995</v>
      </c>
      <c r="XBA132" s="35"/>
      <c r="XBB132" s="31">
        <v>2019</v>
      </c>
      <c r="XBC132" s="26"/>
      <c r="XBD132" s="14" t="s">
        <v>3522</v>
      </c>
      <c r="XBE132" s="56" t="s">
        <v>3482</v>
      </c>
      <c r="XBF132" s="28" t="s">
        <v>3520</v>
      </c>
      <c r="XBG132" s="28" t="s">
        <v>3521</v>
      </c>
      <c r="XBH132" s="31">
        <v>1995</v>
      </c>
      <c r="XBI132" s="35"/>
      <c r="XBJ132" s="31">
        <v>2019</v>
      </c>
      <c r="XBK132" s="26"/>
      <c r="XBL132" s="14" t="s">
        <v>3522</v>
      </c>
      <c r="XBM132" s="56" t="s">
        <v>3482</v>
      </c>
      <c r="XBN132" s="28" t="s">
        <v>3520</v>
      </c>
      <c r="XBO132" s="28" t="s">
        <v>3521</v>
      </c>
      <c r="XBP132" s="31">
        <v>1995</v>
      </c>
      <c r="XBQ132" s="35"/>
      <c r="XBR132" s="31">
        <v>2019</v>
      </c>
      <c r="XBS132" s="26"/>
      <c r="XBT132" s="14" t="s">
        <v>3522</v>
      </c>
      <c r="XBU132" s="56" t="s">
        <v>3482</v>
      </c>
      <c r="XBV132" s="28" t="s">
        <v>3520</v>
      </c>
      <c r="XBW132" s="28" t="s">
        <v>3521</v>
      </c>
      <c r="XBX132" s="31">
        <v>1995</v>
      </c>
      <c r="XBY132" s="35"/>
      <c r="XBZ132" s="31">
        <v>2019</v>
      </c>
      <c r="XCA132" s="26"/>
      <c r="XCB132" s="14" t="s">
        <v>3522</v>
      </c>
      <c r="XCC132" s="56" t="s">
        <v>3482</v>
      </c>
      <c r="XCD132" s="28" t="s">
        <v>3520</v>
      </c>
      <c r="XCE132" s="28" t="s">
        <v>3521</v>
      </c>
      <c r="XCF132" s="31">
        <v>1995</v>
      </c>
      <c r="XCG132" s="35"/>
      <c r="XCH132" s="31">
        <v>2019</v>
      </c>
      <c r="XCI132" s="26"/>
      <c r="XCJ132" s="14" t="s">
        <v>3522</v>
      </c>
      <c r="XCK132" s="56" t="s">
        <v>3482</v>
      </c>
      <c r="XCL132" s="28" t="s">
        <v>3520</v>
      </c>
      <c r="XCM132" s="28" t="s">
        <v>3521</v>
      </c>
      <c r="XCN132" s="31">
        <v>1995</v>
      </c>
      <c r="XCO132" s="35"/>
      <c r="XCP132" s="31">
        <v>2019</v>
      </c>
      <c r="XCQ132" s="26"/>
      <c r="XCR132" s="14" t="s">
        <v>3522</v>
      </c>
      <c r="XCS132" s="56" t="s">
        <v>3482</v>
      </c>
      <c r="XCT132" s="28" t="s">
        <v>3520</v>
      </c>
      <c r="XCU132" s="28" t="s">
        <v>3521</v>
      </c>
      <c r="XCV132" s="31">
        <v>1995</v>
      </c>
      <c r="XCW132" s="35"/>
      <c r="XCX132" s="31">
        <v>2019</v>
      </c>
      <c r="XCY132" s="26"/>
      <c r="XCZ132" s="14" t="s">
        <v>3522</v>
      </c>
      <c r="XDA132" s="56" t="s">
        <v>3482</v>
      </c>
      <c r="XDB132" s="28" t="s">
        <v>3520</v>
      </c>
      <c r="XDC132" s="28" t="s">
        <v>3521</v>
      </c>
      <c r="XDD132" s="31">
        <v>1995</v>
      </c>
      <c r="XDE132" s="35"/>
      <c r="XDF132" s="31">
        <v>2019</v>
      </c>
      <c r="XDG132" s="26"/>
      <c r="XDH132" s="14" t="s">
        <v>3522</v>
      </c>
      <c r="XDI132" s="56" t="s">
        <v>3482</v>
      </c>
      <c r="XDJ132" s="28" t="s">
        <v>3520</v>
      </c>
      <c r="XDK132" s="28" t="s">
        <v>3521</v>
      </c>
      <c r="XDL132" s="31">
        <v>1995</v>
      </c>
      <c r="XDM132" s="35"/>
      <c r="XDN132" s="31">
        <v>2019</v>
      </c>
      <c r="XDO132" s="26"/>
      <c r="XDP132" s="14" t="s">
        <v>3522</v>
      </c>
      <c r="XDQ132" s="56" t="s">
        <v>3482</v>
      </c>
      <c r="XDR132" s="28" t="s">
        <v>3520</v>
      </c>
      <c r="XDS132" s="28" t="s">
        <v>3521</v>
      </c>
      <c r="XDT132" s="31">
        <v>1995</v>
      </c>
      <c r="XDU132" s="35"/>
      <c r="XDV132" s="31">
        <v>2019</v>
      </c>
      <c r="XDW132" s="26"/>
      <c r="XDX132" s="14" t="s">
        <v>3522</v>
      </c>
      <c r="XDY132" s="56" t="s">
        <v>3482</v>
      </c>
      <c r="XDZ132" s="28" t="s">
        <v>3520</v>
      </c>
      <c r="XEA132" s="28" t="s">
        <v>3521</v>
      </c>
      <c r="XEB132" s="31">
        <v>1995</v>
      </c>
      <c r="XEC132" s="35"/>
      <c r="XED132" s="31">
        <v>2019</v>
      </c>
      <c r="XEE132" s="26"/>
      <c r="XEF132" s="14" t="s">
        <v>3522</v>
      </c>
      <c r="XEG132" s="56" t="s">
        <v>3482</v>
      </c>
      <c r="XEH132" s="28" t="s">
        <v>3520</v>
      </c>
      <c r="XEI132" s="28" t="s">
        <v>3521</v>
      </c>
      <c r="XEJ132" s="31">
        <v>1995</v>
      </c>
      <c r="XEK132" s="35"/>
      <c r="XEL132" s="31">
        <v>2019</v>
      </c>
      <c r="XEM132" s="26"/>
      <c r="XEN132" s="14" t="s">
        <v>3522</v>
      </c>
      <c r="XEO132" s="56" t="s">
        <v>3482</v>
      </c>
      <c r="XEP132" s="28" t="s">
        <v>3520</v>
      </c>
      <c r="XEQ132" s="28" t="s">
        <v>3521</v>
      </c>
      <c r="XER132" s="31">
        <v>1995</v>
      </c>
      <c r="XES132" s="35"/>
      <c r="XET132" s="31">
        <v>2019</v>
      </c>
      <c r="XEU132" s="26"/>
      <c r="XEV132" s="14" t="s">
        <v>3522</v>
      </c>
      <c r="XEW132" s="56" t="s">
        <v>3482</v>
      </c>
      <c r="XEX132" s="28" t="s">
        <v>3520</v>
      </c>
      <c r="XEY132" s="28" t="s">
        <v>3521</v>
      </c>
      <c r="XEZ132" s="31">
        <v>1995</v>
      </c>
      <c r="XFA132" s="35"/>
      <c r="XFB132" s="31">
        <v>2019</v>
      </c>
      <c r="XFC132" s="26"/>
      <c r="XFD132" s="14" t="s">
        <v>3522</v>
      </c>
    </row>
    <row r="133" spans="1:16384" customFormat="1" ht="15" customHeight="1" x14ac:dyDescent="0.25">
      <c r="A133" s="56" t="s">
        <v>3491</v>
      </c>
      <c r="B133" s="28" t="s">
        <v>3523</v>
      </c>
      <c r="C133" s="28" t="s">
        <v>3524</v>
      </c>
      <c r="D133" s="31">
        <v>1995</v>
      </c>
      <c r="E133" s="35">
        <v>2019</v>
      </c>
      <c r="F133" s="31">
        <v>2019</v>
      </c>
      <c r="G133" s="26"/>
      <c r="H133" s="14" t="s">
        <v>3525</v>
      </c>
      <c r="I133" s="56"/>
      <c r="J133" s="28"/>
      <c r="K133" s="28"/>
      <c r="L133" s="31"/>
      <c r="M133" s="35"/>
      <c r="N133" s="31"/>
      <c r="O133" s="26"/>
      <c r="P133" s="14"/>
      <c r="Q133" s="56"/>
      <c r="R133" s="28"/>
      <c r="S133" s="28"/>
      <c r="T133" s="31"/>
      <c r="U133" s="35"/>
      <c r="V133" s="31"/>
      <c r="W133" s="26"/>
      <c r="X133" s="14"/>
      <c r="Y133" s="56"/>
      <c r="Z133" s="28"/>
      <c r="AA133" s="28"/>
      <c r="AB133" s="31"/>
      <c r="AC133" s="35"/>
      <c r="AD133" s="31"/>
      <c r="AE133" s="26"/>
      <c r="AF133" s="14"/>
      <c r="AG133" s="56"/>
      <c r="AH133" s="28"/>
      <c r="AI133" s="28"/>
      <c r="AJ133" s="31"/>
      <c r="AK133" s="35"/>
      <c r="AL133" s="31"/>
      <c r="AM133" s="26"/>
      <c r="AN133" s="14"/>
      <c r="AO133" s="56"/>
      <c r="AP133" s="28"/>
      <c r="AQ133" s="28"/>
      <c r="AR133" s="31"/>
      <c r="AS133" s="35"/>
      <c r="AT133" s="31"/>
      <c r="AU133" s="26"/>
      <c r="AV133" s="14"/>
      <c r="AW133" s="56"/>
      <c r="AX133" s="28"/>
      <c r="AY133" s="28"/>
      <c r="AZ133" s="31"/>
      <c r="BA133" s="35"/>
      <c r="BB133" s="31"/>
      <c r="BC133" s="26"/>
      <c r="BD133" s="14"/>
      <c r="BE133" s="56"/>
      <c r="BF133" s="28"/>
      <c r="BG133" s="28"/>
      <c r="BH133" s="31"/>
      <c r="BI133" s="35"/>
      <c r="BJ133" s="31"/>
      <c r="BK133" s="26"/>
      <c r="BL133" s="14"/>
      <c r="BM133" s="56"/>
      <c r="BN133" s="28"/>
      <c r="BO133" s="28"/>
      <c r="BP133" s="31"/>
      <c r="BQ133" s="35"/>
      <c r="BR133" s="31"/>
      <c r="BS133" s="26"/>
      <c r="BT133" s="14"/>
      <c r="BU133" s="56"/>
      <c r="BV133" s="28"/>
      <c r="BW133" s="28"/>
      <c r="BX133" s="31"/>
      <c r="BY133" s="35"/>
      <c r="BZ133" s="31"/>
      <c r="CA133" s="26"/>
      <c r="CB133" s="14"/>
      <c r="CC133" s="56"/>
      <c r="CD133" s="28"/>
      <c r="CE133" s="28"/>
      <c r="CF133" s="31"/>
      <c r="CG133" s="35"/>
      <c r="CH133" s="31"/>
      <c r="CI133" s="26"/>
      <c r="CJ133" s="14"/>
      <c r="CK133" s="56"/>
      <c r="CL133" s="28"/>
      <c r="CM133" s="28"/>
      <c r="CN133" s="31"/>
      <c r="CO133" s="35"/>
      <c r="CP133" s="31"/>
      <c r="CQ133" s="26"/>
      <c r="CR133" s="14"/>
      <c r="CS133" s="56"/>
      <c r="CT133" s="28"/>
      <c r="CU133" s="28"/>
      <c r="CV133" s="31"/>
      <c r="CW133" s="35"/>
      <c r="CX133" s="31"/>
      <c r="CY133" s="26"/>
      <c r="CZ133" s="14"/>
      <c r="DA133" s="56"/>
      <c r="DB133" s="28"/>
      <c r="DC133" s="28"/>
      <c r="DD133" s="31"/>
      <c r="DE133" s="35"/>
      <c r="DF133" s="31"/>
      <c r="DG133" s="26"/>
      <c r="DH133" s="14"/>
      <c r="DI133" s="56"/>
      <c r="DJ133" s="28"/>
      <c r="DK133" s="28"/>
      <c r="DL133" s="31"/>
      <c r="DM133" s="35"/>
      <c r="DN133" s="31"/>
      <c r="DO133" s="26"/>
      <c r="DP133" s="14"/>
      <c r="DQ133" s="56"/>
      <c r="DR133" s="28"/>
      <c r="DS133" s="28"/>
      <c r="DT133" s="31"/>
      <c r="DU133" s="35"/>
      <c r="DV133" s="31"/>
      <c r="DW133" s="26"/>
      <c r="DX133" s="14"/>
      <c r="DY133" s="56"/>
      <c r="DZ133" s="28"/>
      <c r="EA133" s="28"/>
      <c r="EB133" s="31"/>
      <c r="EC133" s="35"/>
      <c r="ED133" s="31"/>
      <c r="EE133" s="26"/>
      <c r="EF133" s="14"/>
      <c r="EG133" s="56"/>
      <c r="EH133" s="28"/>
      <c r="EI133" s="28"/>
      <c r="EJ133" s="31"/>
      <c r="EK133" s="35"/>
      <c r="EL133" s="31"/>
      <c r="EM133" s="26"/>
      <c r="EN133" s="14"/>
      <c r="EO133" s="56"/>
      <c r="EP133" s="28"/>
      <c r="EQ133" s="28"/>
      <c r="ER133" s="31"/>
      <c r="ES133" s="35"/>
      <c r="ET133" s="31"/>
      <c r="EU133" s="26"/>
      <c r="EV133" s="14"/>
      <c r="EW133" s="56"/>
      <c r="EX133" s="28"/>
      <c r="EY133" s="28"/>
      <c r="EZ133" s="31"/>
      <c r="FA133" s="35"/>
      <c r="FB133" s="31"/>
      <c r="FC133" s="26"/>
      <c r="FD133" s="14"/>
      <c r="FE133" s="56"/>
      <c r="FF133" s="28"/>
      <c r="FG133" s="28"/>
      <c r="FH133" s="31"/>
      <c r="FI133" s="35"/>
      <c r="FJ133" s="31"/>
      <c r="FK133" s="26"/>
      <c r="FL133" s="14"/>
      <c r="FM133" s="56"/>
      <c r="FN133" s="28"/>
      <c r="FO133" s="28"/>
      <c r="FP133" s="31"/>
      <c r="FQ133" s="35"/>
      <c r="FR133" s="31"/>
      <c r="FS133" s="26"/>
      <c r="FT133" s="14"/>
      <c r="FU133" s="56"/>
      <c r="FV133" s="28"/>
      <c r="FW133" s="28"/>
      <c r="FX133" s="31"/>
      <c r="FY133" s="35"/>
      <c r="FZ133" s="31"/>
      <c r="GA133" s="26"/>
      <c r="GB133" s="14"/>
      <c r="GC133" s="56"/>
      <c r="GD133" s="28"/>
      <c r="GE133" s="28"/>
      <c r="GF133" s="31"/>
      <c r="GG133" s="35"/>
      <c r="GH133" s="31"/>
      <c r="GI133" s="26"/>
      <c r="GJ133" s="14"/>
      <c r="GK133" s="56"/>
      <c r="GL133" s="28"/>
      <c r="GM133" s="28"/>
      <c r="GN133" s="31"/>
      <c r="GO133" s="35"/>
      <c r="GP133" s="31"/>
      <c r="GQ133" s="26"/>
      <c r="GR133" s="14"/>
      <c r="GS133" s="56"/>
      <c r="GT133" s="28"/>
      <c r="GU133" s="28"/>
      <c r="GV133" s="31"/>
      <c r="GW133" s="35"/>
      <c r="GX133" s="31"/>
      <c r="GY133" s="26"/>
      <c r="GZ133" s="14"/>
      <c r="HA133" s="56"/>
      <c r="HB133" s="28"/>
      <c r="HC133" s="28"/>
      <c r="HD133" s="31"/>
      <c r="HE133" s="35"/>
      <c r="HF133" s="31"/>
      <c r="HG133" s="26"/>
      <c r="HH133" s="14"/>
      <c r="HI133" s="56"/>
      <c r="HJ133" s="28"/>
      <c r="HK133" s="28"/>
      <c r="HL133" s="31"/>
      <c r="HM133" s="35"/>
      <c r="HN133" s="31"/>
      <c r="HO133" s="26"/>
      <c r="HP133" s="14"/>
      <c r="HQ133" s="56"/>
      <c r="HR133" s="28"/>
      <c r="HS133" s="28"/>
      <c r="HT133" s="31"/>
      <c r="HU133" s="35"/>
      <c r="HV133" s="31"/>
      <c r="HW133" s="26"/>
      <c r="HX133" s="14"/>
      <c r="HY133" s="56"/>
      <c r="HZ133" s="28"/>
      <c r="IA133" s="28"/>
      <c r="IB133" s="31"/>
      <c r="IC133" s="35"/>
      <c r="ID133" s="31"/>
      <c r="IE133" s="26"/>
      <c r="IF133" s="14"/>
      <c r="IG133" s="56"/>
      <c r="IH133" s="28"/>
      <c r="II133" s="28"/>
      <c r="IJ133" s="31"/>
      <c r="IK133" s="35"/>
      <c r="IL133" s="31"/>
      <c r="IM133" s="26"/>
      <c r="IN133" s="14"/>
      <c r="IO133" s="56"/>
      <c r="IP133" s="28"/>
      <c r="IQ133" s="28"/>
      <c r="IR133" s="31"/>
      <c r="IS133" s="35"/>
      <c r="IT133" s="31"/>
      <c r="IU133" s="26"/>
      <c r="IV133" s="14"/>
      <c r="IW133" s="56"/>
      <c r="IX133" s="28"/>
      <c r="IY133" s="28"/>
      <c r="IZ133" s="31"/>
      <c r="JA133" s="35"/>
      <c r="JB133" s="31"/>
      <c r="JC133" s="26"/>
      <c r="JD133" s="14"/>
      <c r="JE133" s="56"/>
      <c r="JF133" s="28"/>
      <c r="JG133" s="28"/>
      <c r="JH133" s="31"/>
      <c r="JI133" s="35"/>
      <c r="JJ133" s="31"/>
      <c r="JK133" s="26"/>
      <c r="JL133" s="14"/>
      <c r="JM133" s="56"/>
      <c r="JN133" s="28"/>
      <c r="JO133" s="28"/>
      <c r="JP133" s="31"/>
      <c r="JQ133" s="35"/>
      <c r="JR133" s="31"/>
      <c r="JS133" s="26"/>
      <c r="JT133" s="14"/>
      <c r="JU133" s="56"/>
      <c r="JV133" s="28"/>
      <c r="JW133" s="28"/>
      <c r="JX133" s="31"/>
      <c r="JY133" s="35"/>
      <c r="JZ133" s="31"/>
      <c r="KA133" s="26"/>
      <c r="KB133" s="14"/>
      <c r="KC133" s="56"/>
      <c r="KD133" s="28"/>
      <c r="KE133" s="28"/>
      <c r="KF133" s="31"/>
      <c r="KG133" s="35"/>
      <c r="KH133" s="31"/>
      <c r="KI133" s="26"/>
      <c r="KJ133" s="14"/>
      <c r="KK133" s="56"/>
      <c r="KL133" s="28"/>
      <c r="KM133" s="28"/>
      <c r="KN133" s="31"/>
      <c r="KO133" s="35"/>
      <c r="KP133" s="31"/>
      <c r="KQ133" s="26"/>
      <c r="KR133" s="14"/>
      <c r="KS133" s="56"/>
      <c r="KT133" s="28"/>
      <c r="KU133" s="28"/>
      <c r="KV133" s="31"/>
      <c r="KW133" s="35"/>
      <c r="KX133" s="31"/>
      <c r="KY133" s="26"/>
      <c r="KZ133" s="14"/>
      <c r="LA133" s="56"/>
      <c r="LB133" s="28"/>
      <c r="LC133" s="28"/>
      <c r="LD133" s="31"/>
      <c r="LE133" s="35"/>
      <c r="LF133" s="31"/>
      <c r="LG133" s="26"/>
      <c r="LH133" s="14"/>
      <c r="LI133" s="56"/>
      <c r="LJ133" s="28"/>
      <c r="LK133" s="28"/>
      <c r="LL133" s="31"/>
      <c r="LM133" s="35"/>
      <c r="LN133" s="31"/>
      <c r="LO133" s="26"/>
      <c r="LP133" s="14"/>
      <c r="LQ133" s="56"/>
      <c r="LR133" s="28"/>
      <c r="LS133" s="28"/>
      <c r="LT133" s="31"/>
      <c r="LU133" s="35"/>
      <c r="LV133" s="31"/>
      <c r="LW133" s="26"/>
      <c r="LX133" s="14"/>
      <c r="LY133" s="56"/>
      <c r="LZ133" s="28"/>
      <c r="MA133" s="28"/>
      <c r="MB133" s="31"/>
      <c r="MC133" s="35"/>
      <c r="MD133" s="31"/>
      <c r="ME133" s="26"/>
      <c r="MF133" s="14"/>
      <c r="MG133" s="56"/>
      <c r="MH133" s="28"/>
      <c r="MI133" s="28"/>
      <c r="MJ133" s="31"/>
      <c r="MK133" s="35"/>
      <c r="ML133" s="31"/>
      <c r="MM133" s="26"/>
      <c r="MN133" s="14"/>
      <c r="MO133" s="56"/>
      <c r="MP133" s="28"/>
      <c r="MQ133" s="28"/>
      <c r="MR133" s="31"/>
      <c r="MS133" s="35"/>
      <c r="MT133" s="31"/>
      <c r="MU133" s="26"/>
      <c r="MV133" s="14"/>
      <c r="MW133" s="56"/>
      <c r="MX133" s="28"/>
      <c r="MY133" s="28"/>
      <c r="MZ133" s="31"/>
      <c r="NA133" s="35"/>
      <c r="NB133" s="31"/>
      <c r="NC133" s="26"/>
      <c r="ND133" s="14"/>
      <c r="NE133" s="56"/>
      <c r="NF133" s="28"/>
      <c r="NG133" s="28"/>
      <c r="NH133" s="31"/>
      <c r="NI133" s="35"/>
      <c r="NJ133" s="31"/>
      <c r="NK133" s="26"/>
      <c r="NL133" s="14"/>
      <c r="NM133" s="56"/>
      <c r="NN133" s="28"/>
      <c r="NO133" s="28"/>
      <c r="NP133" s="31"/>
      <c r="NQ133" s="35"/>
      <c r="NR133" s="31"/>
      <c r="NS133" s="26"/>
      <c r="NT133" s="14"/>
      <c r="NU133" s="56"/>
      <c r="NV133" s="28"/>
      <c r="NW133" s="28"/>
      <c r="NX133" s="31"/>
      <c r="NY133" s="35"/>
      <c r="NZ133" s="31"/>
      <c r="OA133" s="26"/>
      <c r="OB133" s="14"/>
      <c r="OC133" s="56"/>
      <c r="OD133" s="28"/>
      <c r="OE133" s="28"/>
      <c r="OF133" s="31"/>
      <c r="OG133" s="35"/>
      <c r="OH133" s="31"/>
      <c r="OI133" s="26"/>
      <c r="OJ133" s="14"/>
      <c r="OK133" s="56"/>
      <c r="OL133" s="28"/>
      <c r="OM133" s="28"/>
      <c r="ON133" s="31"/>
      <c r="OO133" s="35"/>
      <c r="OP133" s="31"/>
      <c r="OQ133" s="26"/>
      <c r="OR133" s="14"/>
      <c r="OS133" s="56"/>
      <c r="OT133" s="28"/>
      <c r="OU133" s="28"/>
      <c r="OV133" s="31"/>
      <c r="OW133" s="35"/>
      <c r="OX133" s="31"/>
      <c r="OY133" s="26"/>
      <c r="OZ133" s="14"/>
      <c r="PA133" s="56"/>
      <c r="PB133" s="28"/>
      <c r="PC133" s="28"/>
      <c r="PD133" s="31"/>
      <c r="PE133" s="35"/>
      <c r="PF133" s="31"/>
      <c r="PG133" s="26"/>
      <c r="PH133" s="14"/>
      <c r="PI133" s="56"/>
      <c r="PJ133" s="28"/>
      <c r="PK133" s="28"/>
      <c r="PL133" s="31"/>
      <c r="PM133" s="35"/>
      <c r="PN133" s="31"/>
      <c r="PO133" s="26"/>
      <c r="PP133" s="14"/>
      <c r="PQ133" s="56"/>
      <c r="PR133" s="28"/>
      <c r="PS133" s="28"/>
      <c r="PT133" s="31"/>
      <c r="PU133" s="35"/>
      <c r="PV133" s="31"/>
      <c r="PW133" s="26"/>
      <c r="PX133" s="14"/>
      <c r="PY133" s="56"/>
      <c r="PZ133" s="28"/>
      <c r="QA133" s="28"/>
      <c r="QB133" s="31"/>
      <c r="QC133" s="35"/>
      <c r="QD133" s="31"/>
      <c r="QE133" s="26"/>
      <c r="QF133" s="14"/>
      <c r="QG133" s="56"/>
      <c r="QH133" s="28"/>
      <c r="QI133" s="28"/>
      <c r="QJ133" s="31"/>
      <c r="QK133" s="35"/>
      <c r="QL133" s="31"/>
      <c r="QM133" s="26"/>
      <c r="QN133" s="14"/>
      <c r="QO133" s="56"/>
      <c r="QP133" s="28"/>
      <c r="QQ133" s="28"/>
      <c r="QR133" s="31"/>
      <c r="QS133" s="35"/>
      <c r="QT133" s="31"/>
      <c r="QU133" s="26"/>
      <c r="QV133" s="14"/>
      <c r="QW133" s="56"/>
      <c r="QX133" s="28"/>
      <c r="QY133" s="28"/>
      <c r="QZ133" s="31"/>
      <c r="RA133" s="35"/>
      <c r="RB133" s="31"/>
      <c r="RC133" s="26"/>
      <c r="RD133" s="14"/>
      <c r="RE133" s="56"/>
      <c r="RF133" s="28"/>
      <c r="RG133" s="28"/>
      <c r="RH133" s="31"/>
      <c r="RI133" s="35"/>
      <c r="RJ133" s="31"/>
      <c r="RK133" s="26"/>
      <c r="RL133" s="14"/>
      <c r="RM133" s="56"/>
      <c r="RN133" s="28"/>
      <c r="RO133" s="28"/>
      <c r="RP133" s="31"/>
      <c r="RQ133" s="35"/>
      <c r="RR133" s="31"/>
      <c r="RS133" s="26"/>
      <c r="RT133" s="14"/>
      <c r="RU133" s="56"/>
      <c r="RV133" s="28"/>
      <c r="RW133" s="28"/>
      <c r="RX133" s="31"/>
      <c r="RY133" s="35"/>
      <c r="RZ133" s="31"/>
      <c r="SA133" s="26"/>
      <c r="SB133" s="14"/>
      <c r="SC133" s="56"/>
      <c r="SD133" s="28"/>
      <c r="SE133" s="28"/>
      <c r="SF133" s="31"/>
      <c r="SG133" s="35"/>
      <c r="SH133" s="31"/>
      <c r="SI133" s="26"/>
      <c r="SJ133" s="14"/>
      <c r="SK133" s="56"/>
      <c r="SL133" s="28"/>
      <c r="SM133" s="28"/>
      <c r="SN133" s="31"/>
      <c r="SO133" s="35"/>
      <c r="SP133" s="31"/>
      <c r="SQ133" s="26"/>
      <c r="SR133" s="14"/>
      <c r="SS133" s="56"/>
      <c r="ST133" s="28"/>
      <c r="SU133" s="28"/>
      <c r="SV133" s="31"/>
      <c r="SW133" s="35"/>
      <c r="SX133" s="31"/>
      <c r="SY133" s="26"/>
      <c r="SZ133" s="14"/>
      <c r="TA133" s="56"/>
      <c r="TB133" s="28"/>
      <c r="TC133" s="28"/>
      <c r="TD133" s="31"/>
      <c r="TE133" s="35"/>
      <c r="TF133" s="31"/>
      <c r="TG133" s="26"/>
      <c r="TH133" s="14"/>
      <c r="TI133" s="56"/>
      <c r="TJ133" s="28"/>
      <c r="TK133" s="28"/>
      <c r="TL133" s="31"/>
      <c r="TM133" s="35"/>
      <c r="TN133" s="31"/>
      <c r="TO133" s="26"/>
      <c r="TP133" s="14"/>
      <c r="TQ133" s="56"/>
      <c r="TR133" s="28"/>
      <c r="TS133" s="28"/>
      <c r="TT133" s="31"/>
      <c r="TU133" s="35"/>
      <c r="TV133" s="31"/>
      <c r="TW133" s="26"/>
      <c r="TX133" s="14"/>
      <c r="TY133" s="56"/>
      <c r="TZ133" s="28"/>
      <c r="UA133" s="28"/>
      <c r="UB133" s="31"/>
      <c r="UC133" s="35"/>
      <c r="UD133" s="31"/>
      <c r="UE133" s="26"/>
      <c r="UF133" s="14"/>
      <c r="UG133" s="56"/>
      <c r="UH133" s="28"/>
      <c r="UI133" s="28"/>
      <c r="UJ133" s="31"/>
      <c r="UK133" s="35"/>
      <c r="UL133" s="31"/>
      <c r="UM133" s="26"/>
      <c r="UN133" s="14"/>
      <c r="UO133" s="56"/>
      <c r="UP133" s="28"/>
      <c r="UQ133" s="28"/>
      <c r="UR133" s="31"/>
      <c r="US133" s="35"/>
      <c r="UT133" s="31"/>
      <c r="UU133" s="26"/>
      <c r="UV133" s="14"/>
      <c r="UW133" s="56"/>
      <c r="UX133" s="28"/>
      <c r="UY133" s="28"/>
      <c r="UZ133" s="31"/>
      <c r="VA133" s="35"/>
      <c r="VB133" s="31"/>
      <c r="VC133" s="26"/>
      <c r="VD133" s="14"/>
      <c r="VE133" s="56"/>
      <c r="VF133" s="28"/>
      <c r="VG133" s="28"/>
      <c r="VH133" s="31"/>
      <c r="VI133" s="35"/>
      <c r="VJ133" s="31"/>
      <c r="VK133" s="26"/>
      <c r="VL133" s="14"/>
      <c r="VM133" s="56"/>
      <c r="VN133" s="28"/>
      <c r="VO133" s="28"/>
      <c r="VP133" s="31"/>
      <c r="VQ133" s="35"/>
      <c r="VR133" s="31"/>
      <c r="VS133" s="26"/>
      <c r="VT133" s="14"/>
      <c r="VU133" s="56"/>
      <c r="VV133" s="28"/>
      <c r="VW133" s="28"/>
      <c r="VX133" s="31"/>
      <c r="VY133" s="35"/>
      <c r="VZ133" s="31"/>
      <c r="WA133" s="26"/>
      <c r="WB133" s="14"/>
      <c r="WC133" s="56"/>
      <c r="WD133" s="28"/>
      <c r="WE133" s="28"/>
      <c r="WF133" s="31"/>
      <c r="WG133" s="35"/>
      <c r="WH133" s="31"/>
      <c r="WI133" s="26"/>
      <c r="WJ133" s="14"/>
      <c r="WK133" s="56"/>
      <c r="WL133" s="28"/>
      <c r="WM133" s="28"/>
      <c r="WN133" s="31"/>
      <c r="WO133" s="35"/>
      <c r="WP133" s="31"/>
      <c r="WQ133" s="26"/>
      <c r="WR133" s="14"/>
      <c r="WS133" s="56"/>
      <c r="WT133" s="28"/>
      <c r="WU133" s="28"/>
      <c r="WV133" s="31"/>
      <c r="WW133" s="35"/>
      <c r="WX133" s="31"/>
      <c r="WY133" s="26"/>
      <c r="WZ133" s="14"/>
      <c r="XA133" s="56"/>
      <c r="XB133" s="28"/>
      <c r="XC133" s="28"/>
      <c r="XD133" s="31"/>
      <c r="XE133" s="35"/>
      <c r="XF133" s="31"/>
      <c r="XG133" s="26"/>
      <c r="XH133" s="14"/>
      <c r="XI133" s="56"/>
      <c r="XJ133" s="28"/>
      <c r="XK133" s="28"/>
      <c r="XL133" s="31"/>
      <c r="XM133" s="35"/>
      <c r="XN133" s="31"/>
      <c r="XO133" s="26"/>
      <c r="XP133" s="14"/>
      <c r="XQ133" s="56"/>
      <c r="XR133" s="28"/>
      <c r="XS133" s="28"/>
      <c r="XT133" s="31"/>
      <c r="XU133" s="35"/>
      <c r="XV133" s="31"/>
      <c r="XW133" s="26"/>
      <c r="XX133" s="14"/>
      <c r="XY133" s="56"/>
      <c r="XZ133" s="28"/>
      <c r="YA133" s="28"/>
      <c r="YB133" s="31"/>
      <c r="YC133" s="35"/>
      <c r="YD133" s="31"/>
      <c r="YE133" s="26"/>
      <c r="YF133" s="14"/>
      <c r="YG133" s="56"/>
      <c r="YH133" s="28"/>
      <c r="YI133" s="28"/>
      <c r="YJ133" s="31"/>
      <c r="YK133" s="35"/>
      <c r="YL133" s="31"/>
      <c r="YM133" s="26"/>
      <c r="YN133" s="14"/>
      <c r="YO133" s="56"/>
      <c r="YP133" s="28"/>
      <c r="YQ133" s="28"/>
      <c r="YR133" s="31"/>
      <c r="YS133" s="35"/>
      <c r="YT133" s="31"/>
      <c r="YU133" s="26"/>
      <c r="YV133" s="14"/>
      <c r="YW133" s="56"/>
      <c r="YX133" s="28"/>
      <c r="YY133" s="28"/>
      <c r="YZ133" s="31"/>
      <c r="ZA133" s="35"/>
      <c r="ZB133" s="31"/>
      <c r="ZC133" s="26"/>
      <c r="ZD133" s="14"/>
      <c r="ZE133" s="56"/>
      <c r="ZF133" s="28"/>
      <c r="ZG133" s="28"/>
      <c r="ZH133" s="31"/>
      <c r="ZI133" s="35"/>
      <c r="ZJ133" s="31"/>
      <c r="ZK133" s="26"/>
      <c r="ZL133" s="14"/>
      <c r="ZM133" s="56"/>
      <c r="ZN133" s="28"/>
      <c r="ZO133" s="28"/>
      <c r="ZP133" s="31"/>
      <c r="ZQ133" s="35"/>
      <c r="ZR133" s="31"/>
      <c r="ZS133" s="26"/>
      <c r="ZT133" s="14"/>
      <c r="ZU133" s="56"/>
      <c r="ZV133" s="28"/>
      <c r="ZW133" s="28"/>
      <c r="ZX133" s="31"/>
      <c r="ZY133" s="35"/>
      <c r="ZZ133" s="31"/>
      <c r="AAA133" s="26"/>
      <c r="AAB133" s="14"/>
      <c r="AAC133" s="56"/>
      <c r="AAD133" s="28"/>
      <c r="AAE133" s="28"/>
      <c r="AAF133" s="31"/>
      <c r="AAG133" s="35"/>
      <c r="AAH133" s="31"/>
      <c r="AAI133" s="26"/>
      <c r="AAJ133" s="14"/>
      <c r="AAK133" s="56"/>
      <c r="AAL133" s="28"/>
      <c r="AAM133" s="28"/>
      <c r="AAN133" s="31"/>
      <c r="AAO133" s="35"/>
      <c r="AAP133" s="31"/>
      <c r="AAQ133" s="26"/>
      <c r="AAR133" s="14"/>
      <c r="AAS133" s="56"/>
      <c r="AAT133" s="28"/>
      <c r="AAU133" s="28"/>
      <c r="AAV133" s="31"/>
      <c r="AAW133" s="35"/>
      <c r="AAX133" s="31"/>
      <c r="AAY133" s="26"/>
      <c r="AAZ133" s="14"/>
      <c r="ABA133" s="56"/>
      <c r="ABB133" s="28"/>
      <c r="ABC133" s="28"/>
      <c r="ABD133" s="31"/>
      <c r="ABE133" s="35"/>
      <c r="ABF133" s="31"/>
      <c r="ABG133" s="26"/>
      <c r="ABH133" s="14"/>
      <c r="ABI133" s="56"/>
      <c r="ABJ133" s="28"/>
      <c r="ABK133" s="28"/>
      <c r="ABL133" s="31"/>
      <c r="ABM133" s="35"/>
      <c r="ABN133" s="31"/>
      <c r="ABO133" s="26"/>
      <c r="ABP133" s="14"/>
      <c r="ABQ133" s="56"/>
      <c r="ABR133" s="28"/>
      <c r="ABS133" s="28"/>
      <c r="ABT133" s="31"/>
      <c r="ABU133" s="35"/>
      <c r="ABV133" s="31"/>
      <c r="ABW133" s="26"/>
      <c r="ABX133" s="14"/>
      <c r="ABY133" s="56"/>
      <c r="ABZ133" s="28"/>
      <c r="ACA133" s="28"/>
      <c r="ACB133" s="31"/>
      <c r="ACC133" s="35"/>
      <c r="ACD133" s="31"/>
      <c r="ACE133" s="26"/>
      <c r="ACF133" s="14"/>
      <c r="ACG133" s="56"/>
      <c r="ACH133" s="28"/>
      <c r="ACI133" s="28"/>
      <c r="ACJ133" s="31"/>
      <c r="ACK133" s="35"/>
      <c r="ACL133" s="31"/>
      <c r="ACM133" s="26"/>
      <c r="ACN133" s="14"/>
      <c r="ACO133" s="56"/>
      <c r="ACP133" s="28"/>
      <c r="ACQ133" s="28"/>
      <c r="ACR133" s="31"/>
      <c r="ACS133" s="35"/>
      <c r="ACT133" s="31"/>
      <c r="ACU133" s="26"/>
      <c r="ACV133" s="14"/>
      <c r="ACW133" s="56"/>
      <c r="ACX133" s="28"/>
      <c r="ACY133" s="28"/>
      <c r="ACZ133" s="31"/>
      <c r="ADA133" s="35"/>
      <c r="ADB133" s="31"/>
      <c r="ADC133" s="26"/>
      <c r="ADD133" s="14"/>
      <c r="ADE133" s="56"/>
      <c r="ADF133" s="28"/>
      <c r="ADG133" s="28"/>
      <c r="ADH133" s="31"/>
      <c r="ADI133" s="35"/>
      <c r="ADJ133" s="31"/>
      <c r="ADK133" s="26"/>
      <c r="ADL133" s="14"/>
      <c r="ADM133" s="56"/>
      <c r="ADN133" s="28"/>
      <c r="ADO133" s="28"/>
      <c r="ADP133" s="31"/>
      <c r="ADQ133" s="35"/>
      <c r="ADR133" s="31"/>
      <c r="ADS133" s="26"/>
      <c r="ADT133" s="14"/>
      <c r="ADU133" s="56"/>
      <c r="ADV133" s="28"/>
      <c r="ADW133" s="28"/>
      <c r="ADX133" s="31"/>
      <c r="ADY133" s="35"/>
      <c r="ADZ133" s="31"/>
      <c r="AEA133" s="26"/>
      <c r="AEB133" s="14"/>
      <c r="AEC133" s="56"/>
      <c r="AED133" s="28"/>
      <c r="AEE133" s="28"/>
      <c r="AEF133" s="31"/>
      <c r="AEG133" s="35"/>
      <c r="AEH133" s="31"/>
      <c r="AEI133" s="26"/>
      <c r="AEJ133" s="14"/>
      <c r="AEK133" s="56"/>
      <c r="AEL133" s="28"/>
      <c r="AEM133" s="28"/>
      <c r="AEN133" s="31"/>
      <c r="AEO133" s="35"/>
      <c r="AEP133" s="31"/>
      <c r="AEQ133" s="26"/>
      <c r="AER133" s="14"/>
      <c r="AES133" s="56"/>
      <c r="AET133" s="28"/>
      <c r="AEU133" s="28"/>
      <c r="AEV133" s="31"/>
      <c r="AEW133" s="35"/>
      <c r="AEX133" s="31"/>
      <c r="AEY133" s="26"/>
      <c r="AEZ133" s="14"/>
      <c r="AFA133" s="56"/>
      <c r="AFB133" s="28"/>
      <c r="AFC133" s="28"/>
      <c r="AFD133" s="31"/>
      <c r="AFE133" s="35"/>
      <c r="AFF133" s="31"/>
      <c r="AFG133" s="26"/>
      <c r="AFH133" s="14"/>
      <c r="AFI133" s="56"/>
      <c r="AFJ133" s="28"/>
      <c r="AFK133" s="28"/>
      <c r="AFL133" s="31"/>
      <c r="AFM133" s="35"/>
      <c r="AFN133" s="31"/>
      <c r="AFO133" s="26"/>
      <c r="AFP133" s="14"/>
      <c r="AFQ133" s="56"/>
      <c r="AFR133" s="28"/>
      <c r="AFS133" s="28"/>
      <c r="AFT133" s="31"/>
      <c r="AFU133" s="35"/>
      <c r="AFV133" s="31"/>
      <c r="AFW133" s="26"/>
      <c r="AFX133" s="14"/>
      <c r="AFY133" s="56"/>
      <c r="AFZ133" s="28"/>
      <c r="AGA133" s="28"/>
      <c r="AGB133" s="31"/>
      <c r="AGC133" s="35"/>
      <c r="AGD133" s="31"/>
      <c r="AGE133" s="26"/>
      <c r="AGF133" s="14"/>
      <c r="AGG133" s="56"/>
      <c r="AGH133" s="28"/>
      <c r="AGI133" s="28"/>
      <c r="AGJ133" s="31"/>
      <c r="AGK133" s="35"/>
      <c r="AGL133" s="31"/>
      <c r="AGM133" s="26"/>
      <c r="AGN133" s="14"/>
      <c r="AGO133" s="56"/>
      <c r="AGP133" s="28"/>
      <c r="AGQ133" s="28"/>
      <c r="AGR133" s="31"/>
      <c r="AGS133" s="35"/>
      <c r="AGT133" s="31"/>
      <c r="AGU133" s="26"/>
      <c r="AGV133" s="14"/>
      <c r="AGW133" s="56"/>
      <c r="AGX133" s="28"/>
      <c r="AGY133" s="28"/>
      <c r="AGZ133" s="31"/>
      <c r="AHA133" s="35"/>
      <c r="AHB133" s="31"/>
      <c r="AHC133" s="26"/>
      <c r="AHD133" s="14"/>
      <c r="AHE133" s="56"/>
      <c r="AHF133" s="28"/>
      <c r="AHG133" s="28"/>
      <c r="AHH133" s="31"/>
      <c r="AHI133" s="35"/>
      <c r="AHJ133" s="31"/>
      <c r="AHK133" s="26"/>
      <c r="AHL133" s="14"/>
      <c r="AHM133" s="56"/>
      <c r="AHN133" s="28"/>
      <c r="AHO133" s="28"/>
      <c r="AHP133" s="31"/>
      <c r="AHQ133" s="35"/>
      <c r="AHR133" s="31"/>
      <c r="AHS133" s="26"/>
      <c r="AHT133" s="14"/>
      <c r="AHU133" s="56"/>
      <c r="AHV133" s="28"/>
      <c r="AHW133" s="28"/>
      <c r="AHX133" s="31"/>
      <c r="AHY133" s="35"/>
      <c r="AHZ133" s="31"/>
      <c r="AIA133" s="26"/>
      <c r="AIB133" s="14"/>
      <c r="AIC133" s="56"/>
      <c r="AID133" s="28"/>
      <c r="AIE133" s="28"/>
      <c r="AIF133" s="31"/>
      <c r="AIG133" s="35"/>
      <c r="AIH133" s="31"/>
      <c r="AII133" s="26"/>
      <c r="AIJ133" s="14"/>
      <c r="AIK133" s="56"/>
      <c r="AIL133" s="28"/>
      <c r="AIM133" s="28"/>
      <c r="AIN133" s="31"/>
      <c r="AIO133" s="35"/>
      <c r="AIP133" s="31"/>
      <c r="AIQ133" s="26"/>
      <c r="AIR133" s="14"/>
      <c r="AIS133" s="56"/>
      <c r="AIT133" s="28"/>
      <c r="AIU133" s="28"/>
      <c r="AIV133" s="31"/>
      <c r="AIW133" s="35"/>
      <c r="AIX133" s="31"/>
      <c r="AIY133" s="26"/>
      <c r="AIZ133" s="14"/>
      <c r="AJA133" s="56"/>
      <c r="AJB133" s="28"/>
      <c r="AJC133" s="28"/>
      <c r="AJD133" s="31"/>
      <c r="AJE133" s="35"/>
      <c r="AJF133" s="31"/>
      <c r="AJG133" s="26"/>
      <c r="AJH133" s="14"/>
      <c r="AJI133" s="56"/>
      <c r="AJJ133" s="28"/>
      <c r="AJK133" s="28"/>
      <c r="AJL133" s="31"/>
      <c r="AJM133" s="35"/>
      <c r="AJN133" s="31"/>
      <c r="AJO133" s="26"/>
      <c r="AJP133" s="14"/>
      <c r="AJQ133" s="56"/>
      <c r="AJR133" s="28"/>
      <c r="AJS133" s="28"/>
      <c r="AJT133" s="31"/>
      <c r="AJU133" s="35"/>
      <c r="AJV133" s="31"/>
      <c r="AJW133" s="26"/>
      <c r="AJX133" s="14"/>
      <c r="AJY133" s="56"/>
      <c r="AJZ133" s="28"/>
      <c r="AKA133" s="28"/>
      <c r="AKB133" s="31"/>
      <c r="AKC133" s="35"/>
      <c r="AKD133" s="31"/>
      <c r="AKE133" s="26"/>
      <c r="AKF133" s="14"/>
      <c r="AKG133" s="56"/>
      <c r="AKH133" s="28"/>
      <c r="AKI133" s="28"/>
      <c r="AKJ133" s="31"/>
      <c r="AKK133" s="35"/>
      <c r="AKL133" s="31"/>
      <c r="AKM133" s="26"/>
      <c r="AKN133" s="14"/>
      <c r="AKO133" s="56"/>
      <c r="AKP133" s="28"/>
      <c r="AKQ133" s="28"/>
      <c r="AKR133" s="31"/>
      <c r="AKS133" s="35"/>
      <c r="AKT133" s="31"/>
      <c r="AKU133" s="26"/>
      <c r="AKV133" s="14"/>
      <c r="AKW133" s="56"/>
      <c r="AKX133" s="28"/>
      <c r="AKY133" s="28"/>
      <c r="AKZ133" s="31"/>
      <c r="ALA133" s="35"/>
      <c r="ALB133" s="31"/>
      <c r="ALC133" s="26"/>
      <c r="ALD133" s="14"/>
      <c r="ALE133" s="56"/>
      <c r="ALF133" s="28"/>
      <c r="ALG133" s="28"/>
      <c r="ALH133" s="31"/>
      <c r="ALI133" s="35"/>
      <c r="ALJ133" s="31"/>
      <c r="ALK133" s="26"/>
      <c r="ALL133" s="14"/>
      <c r="ALM133" s="56"/>
      <c r="ALN133" s="28"/>
      <c r="ALO133" s="28"/>
      <c r="ALP133" s="31"/>
      <c r="ALQ133" s="35"/>
      <c r="ALR133" s="31"/>
      <c r="ALS133" s="26"/>
      <c r="ALT133" s="14"/>
      <c r="ALU133" s="56"/>
      <c r="ALV133" s="28"/>
      <c r="ALW133" s="28"/>
      <c r="ALX133" s="31"/>
      <c r="ALY133" s="35"/>
      <c r="ALZ133" s="31"/>
      <c r="AMA133" s="26"/>
      <c r="AMB133" s="14"/>
      <c r="AMC133" s="56"/>
      <c r="AMD133" s="28"/>
      <c r="AME133" s="28"/>
      <c r="AMF133" s="31"/>
      <c r="AMG133" s="35"/>
      <c r="AMH133" s="31"/>
      <c r="AMI133" s="26"/>
      <c r="AMJ133" s="14"/>
      <c r="AMK133" s="56"/>
      <c r="AML133" s="28"/>
      <c r="AMM133" s="28"/>
      <c r="AMN133" s="31"/>
      <c r="AMO133" s="35"/>
      <c r="AMP133" s="31"/>
      <c r="AMQ133" s="26"/>
      <c r="AMR133" s="14"/>
      <c r="AMS133" s="56"/>
      <c r="AMT133" s="28"/>
      <c r="AMU133" s="28"/>
      <c r="AMV133" s="31"/>
      <c r="AMW133" s="35"/>
      <c r="AMX133" s="31"/>
      <c r="AMY133" s="26"/>
      <c r="AMZ133" s="14"/>
      <c r="ANA133" s="56"/>
      <c r="ANB133" s="28"/>
      <c r="ANC133" s="28"/>
      <c r="AND133" s="31"/>
      <c r="ANE133" s="35"/>
      <c r="ANF133" s="31"/>
      <c r="ANG133" s="26"/>
      <c r="ANH133" s="14"/>
      <c r="ANI133" s="56"/>
      <c r="ANJ133" s="28"/>
      <c r="ANK133" s="28"/>
      <c r="ANL133" s="31"/>
      <c r="ANM133" s="35"/>
      <c r="ANN133" s="31"/>
      <c r="ANO133" s="26"/>
      <c r="ANP133" s="14"/>
      <c r="ANQ133" s="56"/>
      <c r="ANR133" s="28"/>
      <c r="ANS133" s="28"/>
      <c r="ANT133" s="31"/>
      <c r="ANU133" s="35"/>
      <c r="ANV133" s="31"/>
      <c r="ANW133" s="26"/>
      <c r="ANX133" s="14"/>
      <c r="ANY133" s="56"/>
      <c r="ANZ133" s="28"/>
      <c r="AOA133" s="28"/>
      <c r="AOB133" s="31"/>
      <c r="AOC133" s="35"/>
      <c r="AOD133" s="31"/>
      <c r="AOE133" s="26"/>
      <c r="AOF133" s="14"/>
      <c r="AOG133" s="56"/>
      <c r="AOH133" s="28"/>
      <c r="AOI133" s="28"/>
      <c r="AOJ133" s="31"/>
      <c r="AOK133" s="35"/>
      <c r="AOL133" s="31"/>
      <c r="AOM133" s="26"/>
      <c r="AON133" s="14"/>
      <c r="AOO133" s="56"/>
      <c r="AOP133" s="28"/>
      <c r="AOQ133" s="28"/>
      <c r="AOR133" s="31"/>
      <c r="AOS133" s="35"/>
      <c r="AOT133" s="31"/>
      <c r="AOU133" s="26"/>
      <c r="AOV133" s="14"/>
      <c r="AOW133" s="56"/>
      <c r="AOX133" s="28"/>
      <c r="AOY133" s="28"/>
      <c r="AOZ133" s="31"/>
      <c r="APA133" s="35"/>
      <c r="APB133" s="31"/>
      <c r="APC133" s="26"/>
      <c r="APD133" s="14"/>
      <c r="APE133" s="56"/>
      <c r="APF133" s="28"/>
      <c r="APG133" s="28"/>
      <c r="APH133" s="31"/>
      <c r="API133" s="35"/>
      <c r="APJ133" s="31"/>
      <c r="APK133" s="26"/>
      <c r="APL133" s="14"/>
      <c r="APM133" s="56"/>
      <c r="APN133" s="28"/>
      <c r="APO133" s="28"/>
      <c r="APP133" s="31"/>
      <c r="APQ133" s="35"/>
      <c r="APR133" s="31"/>
      <c r="APS133" s="26"/>
      <c r="APT133" s="14"/>
      <c r="APU133" s="56"/>
      <c r="APV133" s="28"/>
      <c r="APW133" s="28"/>
      <c r="APX133" s="31"/>
      <c r="APY133" s="35"/>
      <c r="APZ133" s="31"/>
      <c r="AQA133" s="26"/>
      <c r="AQB133" s="14"/>
      <c r="AQC133" s="56"/>
      <c r="AQD133" s="28"/>
      <c r="AQE133" s="28"/>
      <c r="AQF133" s="31"/>
      <c r="AQG133" s="35"/>
      <c r="AQH133" s="31"/>
      <c r="AQI133" s="26"/>
      <c r="AQJ133" s="14"/>
      <c r="AQK133" s="56"/>
      <c r="AQL133" s="28"/>
      <c r="AQM133" s="28"/>
      <c r="AQN133" s="31"/>
      <c r="AQO133" s="35"/>
      <c r="AQP133" s="31"/>
      <c r="AQQ133" s="26"/>
      <c r="AQR133" s="14"/>
      <c r="AQS133" s="56"/>
      <c r="AQT133" s="28"/>
      <c r="AQU133" s="28"/>
      <c r="AQV133" s="31"/>
      <c r="AQW133" s="35"/>
      <c r="AQX133" s="31"/>
      <c r="AQY133" s="26"/>
      <c r="AQZ133" s="14"/>
      <c r="ARA133" s="56"/>
      <c r="ARB133" s="28"/>
      <c r="ARC133" s="28"/>
      <c r="ARD133" s="31"/>
      <c r="ARE133" s="35"/>
      <c r="ARF133" s="31"/>
      <c r="ARG133" s="26"/>
      <c r="ARH133" s="14"/>
      <c r="ARI133" s="56"/>
      <c r="ARJ133" s="28"/>
      <c r="ARK133" s="28"/>
      <c r="ARL133" s="31"/>
      <c r="ARM133" s="35"/>
      <c r="ARN133" s="31"/>
      <c r="ARO133" s="26"/>
      <c r="ARP133" s="14"/>
      <c r="ARQ133" s="56"/>
      <c r="ARR133" s="28"/>
      <c r="ARS133" s="28"/>
      <c r="ART133" s="31"/>
      <c r="ARU133" s="35"/>
      <c r="ARV133" s="31"/>
      <c r="ARW133" s="26"/>
      <c r="ARX133" s="14"/>
      <c r="ARY133" s="56"/>
      <c r="ARZ133" s="28"/>
      <c r="ASA133" s="28"/>
      <c r="ASB133" s="31"/>
      <c r="ASC133" s="35"/>
      <c r="ASD133" s="31"/>
      <c r="ASE133" s="26"/>
      <c r="ASF133" s="14"/>
      <c r="ASG133" s="56"/>
      <c r="ASH133" s="28"/>
      <c r="ASI133" s="28"/>
      <c r="ASJ133" s="31"/>
      <c r="ASK133" s="35"/>
      <c r="ASL133" s="31"/>
      <c r="ASM133" s="26"/>
      <c r="ASN133" s="14"/>
      <c r="ASO133" s="56"/>
      <c r="ASP133" s="28"/>
      <c r="ASQ133" s="28"/>
      <c r="ASR133" s="31"/>
      <c r="ASS133" s="35"/>
      <c r="AST133" s="31"/>
      <c r="ASU133" s="26"/>
      <c r="ASV133" s="14"/>
      <c r="ASW133" s="56"/>
      <c r="ASX133" s="28"/>
      <c r="ASY133" s="28"/>
      <c r="ASZ133" s="31"/>
      <c r="ATA133" s="35"/>
      <c r="ATB133" s="31"/>
      <c r="ATC133" s="26"/>
      <c r="ATD133" s="14"/>
      <c r="ATE133" s="56"/>
      <c r="ATF133" s="28"/>
      <c r="ATG133" s="28"/>
      <c r="ATH133" s="31"/>
      <c r="ATI133" s="35"/>
      <c r="ATJ133" s="31"/>
      <c r="ATK133" s="26"/>
      <c r="ATL133" s="14"/>
      <c r="ATM133" s="56"/>
      <c r="ATN133" s="28"/>
      <c r="ATO133" s="28"/>
      <c r="ATP133" s="31"/>
      <c r="ATQ133" s="35"/>
      <c r="ATR133" s="31"/>
      <c r="ATS133" s="26"/>
      <c r="ATT133" s="14"/>
      <c r="ATU133" s="56"/>
      <c r="ATV133" s="28"/>
      <c r="ATW133" s="28"/>
      <c r="ATX133" s="31"/>
      <c r="ATY133" s="35"/>
      <c r="ATZ133" s="31"/>
      <c r="AUA133" s="26"/>
      <c r="AUB133" s="14"/>
      <c r="AUC133" s="56"/>
      <c r="AUD133" s="28"/>
      <c r="AUE133" s="28"/>
      <c r="AUF133" s="31"/>
      <c r="AUG133" s="35"/>
      <c r="AUH133" s="31"/>
      <c r="AUI133" s="26"/>
      <c r="AUJ133" s="14"/>
      <c r="AUK133" s="56"/>
      <c r="AUL133" s="28"/>
      <c r="AUM133" s="28"/>
      <c r="AUN133" s="31"/>
      <c r="AUO133" s="35"/>
      <c r="AUP133" s="31"/>
      <c r="AUQ133" s="26"/>
      <c r="AUR133" s="14"/>
      <c r="AUS133" s="56"/>
      <c r="AUT133" s="28"/>
      <c r="AUU133" s="28"/>
      <c r="AUV133" s="31"/>
      <c r="AUW133" s="35"/>
      <c r="AUX133" s="31"/>
      <c r="AUY133" s="26"/>
      <c r="AUZ133" s="14"/>
      <c r="AVA133" s="56"/>
      <c r="AVB133" s="28"/>
      <c r="AVC133" s="28"/>
      <c r="AVD133" s="31"/>
      <c r="AVE133" s="35"/>
      <c r="AVF133" s="31"/>
      <c r="AVG133" s="26"/>
      <c r="AVH133" s="14"/>
      <c r="AVI133" s="56"/>
      <c r="AVJ133" s="28"/>
      <c r="AVK133" s="28"/>
      <c r="AVL133" s="31"/>
      <c r="AVM133" s="35"/>
      <c r="AVN133" s="31"/>
      <c r="AVO133" s="26"/>
      <c r="AVP133" s="14"/>
      <c r="AVQ133" s="56"/>
      <c r="AVR133" s="28"/>
      <c r="AVS133" s="28"/>
      <c r="AVT133" s="31"/>
      <c r="AVU133" s="35"/>
      <c r="AVV133" s="31"/>
      <c r="AVW133" s="26"/>
      <c r="AVX133" s="14"/>
      <c r="AVY133" s="56"/>
      <c r="AVZ133" s="28"/>
      <c r="AWA133" s="28"/>
      <c r="AWB133" s="31"/>
      <c r="AWC133" s="35"/>
      <c r="AWD133" s="31"/>
      <c r="AWE133" s="26"/>
      <c r="AWF133" s="14"/>
      <c r="AWG133" s="56"/>
      <c r="AWH133" s="28"/>
      <c r="AWI133" s="28"/>
      <c r="AWJ133" s="31"/>
      <c r="AWK133" s="35"/>
      <c r="AWL133" s="31"/>
      <c r="AWM133" s="26"/>
      <c r="AWN133" s="14"/>
      <c r="AWO133" s="56"/>
      <c r="AWP133" s="28"/>
      <c r="AWQ133" s="28"/>
      <c r="AWR133" s="31"/>
      <c r="AWS133" s="35"/>
      <c r="AWT133" s="31"/>
      <c r="AWU133" s="26"/>
      <c r="AWV133" s="14"/>
      <c r="AWW133" s="56"/>
      <c r="AWX133" s="28"/>
      <c r="AWY133" s="28"/>
      <c r="AWZ133" s="31"/>
      <c r="AXA133" s="35"/>
      <c r="AXB133" s="31"/>
      <c r="AXC133" s="26"/>
      <c r="AXD133" s="14"/>
      <c r="AXE133" s="56"/>
      <c r="AXF133" s="28"/>
      <c r="AXG133" s="28"/>
      <c r="AXH133" s="31"/>
      <c r="AXI133" s="35"/>
      <c r="AXJ133" s="31"/>
      <c r="AXK133" s="26"/>
      <c r="AXL133" s="14"/>
      <c r="AXM133" s="56"/>
      <c r="AXN133" s="28"/>
      <c r="AXO133" s="28"/>
      <c r="AXP133" s="31"/>
      <c r="AXQ133" s="35"/>
      <c r="AXR133" s="31"/>
      <c r="AXS133" s="26"/>
      <c r="AXT133" s="14"/>
      <c r="AXU133" s="56"/>
      <c r="AXV133" s="28"/>
      <c r="AXW133" s="28"/>
      <c r="AXX133" s="31"/>
      <c r="AXY133" s="35"/>
      <c r="AXZ133" s="31"/>
      <c r="AYA133" s="26"/>
      <c r="AYB133" s="14"/>
      <c r="AYC133" s="56"/>
      <c r="AYD133" s="28"/>
      <c r="AYE133" s="28"/>
      <c r="AYF133" s="31"/>
      <c r="AYG133" s="35"/>
      <c r="AYH133" s="31"/>
      <c r="AYI133" s="26"/>
      <c r="AYJ133" s="14"/>
      <c r="AYK133" s="56"/>
      <c r="AYL133" s="28"/>
      <c r="AYM133" s="28"/>
      <c r="AYN133" s="31"/>
      <c r="AYO133" s="35"/>
      <c r="AYP133" s="31"/>
      <c r="AYQ133" s="26"/>
      <c r="AYR133" s="14"/>
      <c r="AYS133" s="56"/>
      <c r="AYT133" s="28"/>
      <c r="AYU133" s="28"/>
      <c r="AYV133" s="31"/>
      <c r="AYW133" s="35"/>
      <c r="AYX133" s="31"/>
      <c r="AYY133" s="26"/>
      <c r="AYZ133" s="14"/>
      <c r="AZA133" s="56"/>
      <c r="AZB133" s="28"/>
      <c r="AZC133" s="28"/>
      <c r="AZD133" s="31"/>
      <c r="AZE133" s="35"/>
      <c r="AZF133" s="31"/>
      <c r="AZG133" s="26"/>
      <c r="AZH133" s="14"/>
      <c r="AZI133" s="56"/>
      <c r="AZJ133" s="28"/>
      <c r="AZK133" s="28"/>
      <c r="AZL133" s="31"/>
      <c r="AZM133" s="35"/>
      <c r="AZN133" s="31"/>
      <c r="AZO133" s="26"/>
      <c r="AZP133" s="14"/>
      <c r="AZQ133" s="56"/>
      <c r="AZR133" s="28"/>
      <c r="AZS133" s="28"/>
      <c r="AZT133" s="31"/>
      <c r="AZU133" s="35"/>
      <c r="AZV133" s="31"/>
      <c r="AZW133" s="26"/>
      <c r="AZX133" s="14"/>
      <c r="AZY133" s="56"/>
      <c r="AZZ133" s="28"/>
      <c r="BAA133" s="28"/>
      <c r="BAB133" s="31"/>
      <c r="BAC133" s="35"/>
      <c r="BAD133" s="31"/>
      <c r="BAE133" s="26"/>
      <c r="BAF133" s="14"/>
      <c r="BAG133" s="56"/>
      <c r="BAH133" s="28"/>
      <c r="BAI133" s="28"/>
      <c r="BAJ133" s="31"/>
      <c r="BAK133" s="35"/>
      <c r="BAL133" s="31"/>
      <c r="BAM133" s="26"/>
      <c r="BAN133" s="14"/>
      <c r="BAO133" s="56"/>
      <c r="BAP133" s="28"/>
      <c r="BAQ133" s="28"/>
      <c r="BAR133" s="31"/>
      <c r="BAS133" s="35"/>
      <c r="BAT133" s="31"/>
      <c r="BAU133" s="26"/>
      <c r="BAV133" s="14"/>
      <c r="BAW133" s="56"/>
      <c r="BAX133" s="28"/>
      <c r="BAY133" s="28"/>
      <c r="BAZ133" s="31"/>
      <c r="BBA133" s="35"/>
      <c r="BBB133" s="31"/>
      <c r="BBC133" s="26"/>
      <c r="BBD133" s="14"/>
      <c r="BBE133" s="56"/>
      <c r="BBF133" s="28"/>
      <c r="BBG133" s="28"/>
      <c r="BBH133" s="31"/>
      <c r="BBI133" s="35"/>
      <c r="BBJ133" s="31"/>
      <c r="BBK133" s="26"/>
      <c r="BBL133" s="14"/>
      <c r="BBM133" s="56"/>
      <c r="BBN133" s="28"/>
      <c r="BBO133" s="28"/>
      <c r="BBP133" s="31"/>
      <c r="BBQ133" s="35"/>
      <c r="BBR133" s="31"/>
      <c r="BBS133" s="26"/>
      <c r="BBT133" s="14"/>
      <c r="BBU133" s="56"/>
      <c r="BBV133" s="28"/>
      <c r="BBW133" s="28"/>
      <c r="BBX133" s="31"/>
      <c r="BBY133" s="35"/>
      <c r="BBZ133" s="31"/>
      <c r="BCA133" s="26"/>
      <c r="BCB133" s="14"/>
      <c r="BCC133" s="56"/>
      <c r="BCD133" s="28"/>
      <c r="BCE133" s="28"/>
      <c r="BCF133" s="31"/>
      <c r="BCG133" s="35"/>
      <c r="BCH133" s="31"/>
      <c r="BCI133" s="26"/>
      <c r="BCJ133" s="14"/>
      <c r="BCK133" s="56"/>
      <c r="BCL133" s="28"/>
      <c r="BCM133" s="28"/>
      <c r="BCN133" s="31"/>
      <c r="BCO133" s="35"/>
      <c r="BCP133" s="31"/>
      <c r="BCQ133" s="26"/>
      <c r="BCR133" s="14"/>
      <c r="BCS133" s="56"/>
      <c r="BCT133" s="28"/>
      <c r="BCU133" s="28"/>
      <c r="BCV133" s="31"/>
      <c r="BCW133" s="35"/>
      <c r="BCX133" s="31"/>
      <c r="BCY133" s="26"/>
      <c r="BCZ133" s="14"/>
      <c r="BDA133" s="56"/>
      <c r="BDB133" s="28"/>
      <c r="BDC133" s="28"/>
      <c r="BDD133" s="31"/>
      <c r="BDE133" s="35"/>
      <c r="BDF133" s="31"/>
      <c r="BDG133" s="26"/>
      <c r="BDH133" s="14"/>
      <c r="BDI133" s="56"/>
      <c r="BDJ133" s="28"/>
      <c r="BDK133" s="28"/>
      <c r="BDL133" s="31"/>
      <c r="BDM133" s="35"/>
      <c r="BDN133" s="31"/>
      <c r="BDO133" s="26"/>
      <c r="BDP133" s="14"/>
      <c r="BDQ133" s="56"/>
      <c r="BDR133" s="28"/>
      <c r="BDS133" s="28"/>
      <c r="BDT133" s="31"/>
      <c r="BDU133" s="35"/>
      <c r="BDV133" s="31"/>
      <c r="BDW133" s="26"/>
      <c r="BDX133" s="14"/>
      <c r="BDY133" s="56"/>
      <c r="BDZ133" s="28"/>
      <c r="BEA133" s="28"/>
      <c r="BEB133" s="31"/>
      <c r="BEC133" s="35"/>
      <c r="BED133" s="31"/>
      <c r="BEE133" s="26"/>
      <c r="BEF133" s="14"/>
      <c r="BEG133" s="56"/>
      <c r="BEH133" s="28"/>
      <c r="BEI133" s="28"/>
      <c r="BEJ133" s="31"/>
      <c r="BEK133" s="35"/>
      <c r="BEL133" s="31"/>
      <c r="BEM133" s="26"/>
      <c r="BEN133" s="14"/>
      <c r="BEO133" s="56"/>
      <c r="BEP133" s="28"/>
      <c r="BEQ133" s="28"/>
      <c r="BER133" s="31"/>
      <c r="BES133" s="35"/>
      <c r="BET133" s="31"/>
      <c r="BEU133" s="26"/>
      <c r="BEV133" s="14"/>
      <c r="BEW133" s="56"/>
      <c r="BEX133" s="28"/>
      <c r="BEY133" s="28"/>
      <c r="BEZ133" s="31"/>
      <c r="BFA133" s="35"/>
      <c r="BFB133" s="31"/>
      <c r="BFC133" s="26"/>
      <c r="BFD133" s="14"/>
      <c r="BFE133" s="56"/>
      <c r="BFF133" s="28"/>
      <c r="BFG133" s="28"/>
      <c r="BFH133" s="31"/>
      <c r="BFI133" s="35"/>
      <c r="BFJ133" s="31"/>
      <c r="BFK133" s="26"/>
      <c r="BFL133" s="14"/>
      <c r="BFM133" s="56"/>
      <c r="BFN133" s="28"/>
      <c r="BFO133" s="28"/>
      <c r="BFP133" s="31"/>
      <c r="BFQ133" s="35"/>
      <c r="BFR133" s="31"/>
      <c r="BFS133" s="26"/>
      <c r="BFT133" s="14"/>
      <c r="BFU133" s="56"/>
      <c r="BFV133" s="28"/>
      <c r="BFW133" s="28"/>
      <c r="BFX133" s="31"/>
      <c r="BFY133" s="35"/>
      <c r="BFZ133" s="31"/>
      <c r="BGA133" s="26"/>
      <c r="BGB133" s="14"/>
      <c r="BGC133" s="56"/>
      <c r="BGD133" s="28"/>
      <c r="BGE133" s="28"/>
      <c r="BGF133" s="31"/>
      <c r="BGG133" s="35"/>
      <c r="BGH133" s="31"/>
      <c r="BGI133" s="26"/>
      <c r="BGJ133" s="14"/>
      <c r="BGK133" s="56"/>
      <c r="BGL133" s="28"/>
      <c r="BGM133" s="28"/>
      <c r="BGN133" s="31"/>
      <c r="BGO133" s="35"/>
      <c r="BGP133" s="31"/>
      <c r="BGQ133" s="26"/>
      <c r="BGR133" s="14"/>
      <c r="BGS133" s="56"/>
      <c r="BGT133" s="28"/>
      <c r="BGU133" s="28"/>
      <c r="BGV133" s="31"/>
      <c r="BGW133" s="35"/>
      <c r="BGX133" s="31"/>
      <c r="BGY133" s="26"/>
      <c r="BGZ133" s="14"/>
      <c r="BHA133" s="56"/>
      <c r="BHB133" s="28"/>
      <c r="BHC133" s="28"/>
      <c r="BHD133" s="31"/>
      <c r="BHE133" s="35"/>
      <c r="BHF133" s="31"/>
      <c r="BHG133" s="26"/>
      <c r="BHH133" s="14"/>
      <c r="BHI133" s="56"/>
      <c r="BHJ133" s="28"/>
      <c r="BHK133" s="28"/>
      <c r="BHL133" s="31"/>
      <c r="BHM133" s="35"/>
      <c r="BHN133" s="31"/>
      <c r="BHO133" s="26"/>
      <c r="BHP133" s="14"/>
      <c r="BHQ133" s="56"/>
      <c r="BHR133" s="28"/>
      <c r="BHS133" s="28"/>
      <c r="BHT133" s="31"/>
      <c r="BHU133" s="35"/>
      <c r="BHV133" s="31"/>
      <c r="BHW133" s="26"/>
      <c r="BHX133" s="14"/>
      <c r="BHY133" s="56"/>
      <c r="BHZ133" s="28"/>
      <c r="BIA133" s="28"/>
      <c r="BIB133" s="31"/>
      <c r="BIC133" s="35"/>
      <c r="BID133" s="31"/>
      <c r="BIE133" s="26"/>
      <c r="BIF133" s="14"/>
      <c r="BIG133" s="56"/>
      <c r="BIH133" s="28"/>
      <c r="BII133" s="28"/>
      <c r="BIJ133" s="31"/>
      <c r="BIK133" s="35"/>
      <c r="BIL133" s="31"/>
      <c r="BIM133" s="26"/>
      <c r="BIN133" s="14"/>
      <c r="BIO133" s="56"/>
      <c r="BIP133" s="28"/>
      <c r="BIQ133" s="28"/>
      <c r="BIR133" s="31"/>
      <c r="BIS133" s="35"/>
      <c r="BIT133" s="31"/>
      <c r="BIU133" s="26"/>
      <c r="BIV133" s="14"/>
      <c r="BIW133" s="56"/>
      <c r="BIX133" s="28"/>
      <c r="BIY133" s="28"/>
      <c r="BIZ133" s="31"/>
      <c r="BJA133" s="35"/>
      <c r="BJB133" s="31"/>
      <c r="BJC133" s="26"/>
      <c r="BJD133" s="14"/>
      <c r="BJE133" s="56"/>
      <c r="BJF133" s="28"/>
      <c r="BJG133" s="28"/>
      <c r="BJH133" s="31"/>
      <c r="BJI133" s="35"/>
      <c r="BJJ133" s="31"/>
      <c r="BJK133" s="26"/>
      <c r="BJL133" s="14"/>
      <c r="BJM133" s="56"/>
      <c r="BJN133" s="28"/>
      <c r="BJO133" s="28"/>
      <c r="BJP133" s="31"/>
      <c r="BJQ133" s="35"/>
      <c r="BJR133" s="31"/>
      <c r="BJS133" s="26"/>
      <c r="BJT133" s="14"/>
      <c r="BJU133" s="56"/>
      <c r="BJV133" s="28"/>
      <c r="BJW133" s="28"/>
      <c r="BJX133" s="31"/>
      <c r="BJY133" s="35"/>
      <c r="BJZ133" s="31"/>
      <c r="BKA133" s="26"/>
      <c r="BKB133" s="14"/>
      <c r="BKC133" s="56"/>
      <c r="BKD133" s="28"/>
      <c r="BKE133" s="28"/>
      <c r="BKF133" s="31"/>
      <c r="BKG133" s="35"/>
      <c r="BKH133" s="31"/>
      <c r="BKI133" s="26"/>
      <c r="BKJ133" s="14"/>
      <c r="BKK133" s="56"/>
      <c r="BKL133" s="28"/>
      <c r="BKM133" s="28"/>
      <c r="BKN133" s="31"/>
      <c r="BKO133" s="35"/>
      <c r="BKP133" s="31"/>
      <c r="BKQ133" s="26"/>
      <c r="BKR133" s="14"/>
      <c r="BKS133" s="56"/>
      <c r="BKT133" s="28"/>
      <c r="BKU133" s="28"/>
      <c r="BKV133" s="31"/>
      <c r="BKW133" s="35"/>
      <c r="BKX133" s="31"/>
      <c r="BKY133" s="26"/>
      <c r="BKZ133" s="14"/>
      <c r="BLA133" s="56"/>
      <c r="BLB133" s="28"/>
      <c r="BLC133" s="28"/>
      <c r="BLD133" s="31"/>
      <c r="BLE133" s="35"/>
      <c r="BLF133" s="31"/>
      <c r="BLG133" s="26"/>
      <c r="BLH133" s="14"/>
      <c r="BLI133" s="56"/>
      <c r="BLJ133" s="28"/>
      <c r="BLK133" s="28"/>
      <c r="BLL133" s="31"/>
      <c r="BLM133" s="35"/>
      <c r="BLN133" s="31"/>
      <c r="BLO133" s="26"/>
      <c r="BLP133" s="14"/>
      <c r="BLQ133" s="56"/>
      <c r="BLR133" s="28"/>
      <c r="BLS133" s="28"/>
      <c r="BLT133" s="31"/>
      <c r="BLU133" s="35"/>
      <c r="BLV133" s="31"/>
      <c r="BLW133" s="26"/>
      <c r="BLX133" s="14"/>
      <c r="BLY133" s="56"/>
      <c r="BLZ133" s="28"/>
      <c r="BMA133" s="28"/>
      <c r="BMB133" s="31"/>
      <c r="BMC133" s="35"/>
      <c r="BMD133" s="31"/>
      <c r="BME133" s="26"/>
      <c r="BMF133" s="14"/>
      <c r="BMG133" s="56"/>
      <c r="BMH133" s="28"/>
      <c r="BMI133" s="28"/>
      <c r="BMJ133" s="31"/>
      <c r="BMK133" s="35"/>
      <c r="BML133" s="31"/>
      <c r="BMM133" s="26"/>
      <c r="BMN133" s="14"/>
      <c r="BMO133" s="56"/>
      <c r="BMP133" s="28"/>
      <c r="BMQ133" s="28"/>
      <c r="BMR133" s="31"/>
      <c r="BMS133" s="35"/>
      <c r="BMT133" s="31"/>
      <c r="BMU133" s="26"/>
      <c r="BMV133" s="14"/>
      <c r="BMW133" s="56"/>
      <c r="BMX133" s="28"/>
      <c r="BMY133" s="28"/>
      <c r="BMZ133" s="31"/>
      <c r="BNA133" s="35"/>
      <c r="BNB133" s="31"/>
      <c r="BNC133" s="26"/>
      <c r="BND133" s="14"/>
      <c r="BNE133" s="56"/>
      <c r="BNF133" s="28"/>
      <c r="BNG133" s="28"/>
      <c r="BNH133" s="31"/>
      <c r="BNI133" s="35"/>
      <c r="BNJ133" s="31"/>
      <c r="BNK133" s="26"/>
      <c r="BNL133" s="14"/>
      <c r="BNM133" s="56"/>
      <c r="BNN133" s="28"/>
      <c r="BNO133" s="28"/>
      <c r="BNP133" s="31"/>
      <c r="BNQ133" s="35"/>
      <c r="BNR133" s="31"/>
      <c r="BNS133" s="26"/>
      <c r="BNT133" s="14"/>
      <c r="BNU133" s="56"/>
      <c r="BNV133" s="28"/>
      <c r="BNW133" s="28"/>
      <c r="BNX133" s="31"/>
      <c r="BNY133" s="35"/>
      <c r="BNZ133" s="31"/>
      <c r="BOA133" s="26"/>
      <c r="BOB133" s="14"/>
      <c r="BOC133" s="56"/>
      <c r="BOD133" s="28"/>
      <c r="BOE133" s="28"/>
      <c r="BOF133" s="31"/>
      <c r="BOG133" s="35"/>
      <c r="BOH133" s="31"/>
      <c r="BOI133" s="26"/>
      <c r="BOJ133" s="14"/>
      <c r="BOK133" s="56"/>
      <c r="BOL133" s="28"/>
      <c r="BOM133" s="28"/>
      <c r="BON133" s="31"/>
      <c r="BOO133" s="35"/>
      <c r="BOP133" s="31"/>
      <c r="BOQ133" s="26"/>
      <c r="BOR133" s="14"/>
      <c r="BOS133" s="56"/>
      <c r="BOT133" s="28"/>
      <c r="BOU133" s="28"/>
      <c r="BOV133" s="31"/>
      <c r="BOW133" s="35"/>
      <c r="BOX133" s="31"/>
      <c r="BOY133" s="26"/>
      <c r="BOZ133" s="14"/>
      <c r="BPA133" s="56"/>
      <c r="BPB133" s="28"/>
      <c r="BPC133" s="28"/>
      <c r="BPD133" s="31"/>
      <c r="BPE133" s="35"/>
      <c r="BPF133" s="31"/>
      <c r="BPG133" s="26"/>
      <c r="BPH133" s="14"/>
      <c r="BPI133" s="56"/>
      <c r="BPJ133" s="28"/>
      <c r="BPK133" s="28"/>
      <c r="BPL133" s="31"/>
      <c r="BPM133" s="35"/>
      <c r="BPN133" s="31"/>
      <c r="BPO133" s="26"/>
      <c r="BPP133" s="14"/>
      <c r="BPQ133" s="56"/>
      <c r="BPR133" s="28"/>
      <c r="BPS133" s="28"/>
      <c r="BPT133" s="31"/>
      <c r="BPU133" s="35"/>
      <c r="BPV133" s="31"/>
      <c r="BPW133" s="26"/>
      <c r="BPX133" s="14"/>
      <c r="BPY133" s="56"/>
      <c r="BPZ133" s="28"/>
      <c r="BQA133" s="28"/>
      <c r="BQB133" s="31"/>
      <c r="BQC133" s="35"/>
      <c r="BQD133" s="31"/>
      <c r="BQE133" s="26"/>
      <c r="BQF133" s="14"/>
      <c r="BQG133" s="56"/>
      <c r="BQH133" s="28"/>
      <c r="BQI133" s="28"/>
      <c r="BQJ133" s="31"/>
      <c r="BQK133" s="35"/>
      <c r="BQL133" s="31"/>
      <c r="BQM133" s="26"/>
      <c r="BQN133" s="14"/>
      <c r="BQO133" s="56"/>
      <c r="BQP133" s="28"/>
      <c r="BQQ133" s="28"/>
      <c r="BQR133" s="31"/>
      <c r="BQS133" s="35"/>
      <c r="BQT133" s="31"/>
      <c r="BQU133" s="26"/>
      <c r="BQV133" s="14"/>
      <c r="BQW133" s="56"/>
      <c r="BQX133" s="28"/>
      <c r="BQY133" s="28"/>
      <c r="BQZ133" s="31"/>
      <c r="BRA133" s="35"/>
      <c r="BRB133" s="31"/>
      <c r="BRC133" s="26"/>
      <c r="BRD133" s="14"/>
      <c r="BRE133" s="56"/>
      <c r="BRF133" s="28"/>
      <c r="BRG133" s="28"/>
      <c r="BRH133" s="31"/>
      <c r="BRI133" s="35"/>
      <c r="BRJ133" s="31"/>
      <c r="BRK133" s="26"/>
      <c r="BRL133" s="14"/>
      <c r="BRM133" s="56"/>
      <c r="BRN133" s="28"/>
      <c r="BRO133" s="28"/>
      <c r="BRP133" s="31"/>
      <c r="BRQ133" s="35"/>
      <c r="BRR133" s="31"/>
      <c r="BRS133" s="26"/>
      <c r="BRT133" s="14"/>
      <c r="BRU133" s="56"/>
      <c r="BRV133" s="28"/>
      <c r="BRW133" s="28"/>
      <c r="BRX133" s="31"/>
      <c r="BRY133" s="35"/>
      <c r="BRZ133" s="31"/>
      <c r="BSA133" s="26"/>
      <c r="BSB133" s="14"/>
      <c r="BSC133" s="56"/>
      <c r="BSD133" s="28"/>
      <c r="BSE133" s="28"/>
      <c r="BSF133" s="31"/>
      <c r="BSG133" s="35"/>
      <c r="BSH133" s="31"/>
      <c r="BSI133" s="26"/>
      <c r="BSJ133" s="14"/>
      <c r="BSK133" s="56"/>
      <c r="BSL133" s="28"/>
      <c r="BSM133" s="28"/>
      <c r="BSN133" s="31"/>
      <c r="BSO133" s="35"/>
      <c r="BSP133" s="31"/>
      <c r="BSQ133" s="26"/>
      <c r="BSR133" s="14"/>
      <c r="BSS133" s="56"/>
      <c r="BST133" s="28"/>
      <c r="BSU133" s="28"/>
      <c r="BSV133" s="31"/>
      <c r="BSW133" s="35"/>
      <c r="BSX133" s="31"/>
      <c r="BSY133" s="26"/>
      <c r="BSZ133" s="14"/>
      <c r="BTA133" s="56"/>
      <c r="BTB133" s="28"/>
      <c r="BTC133" s="28"/>
      <c r="BTD133" s="31"/>
      <c r="BTE133" s="35"/>
      <c r="BTF133" s="31"/>
      <c r="BTG133" s="26"/>
      <c r="BTH133" s="14"/>
      <c r="BTI133" s="56"/>
      <c r="BTJ133" s="28"/>
      <c r="BTK133" s="28"/>
      <c r="BTL133" s="31"/>
      <c r="BTM133" s="35"/>
      <c r="BTN133" s="31"/>
      <c r="BTO133" s="26"/>
      <c r="BTP133" s="14"/>
      <c r="BTQ133" s="56"/>
      <c r="BTR133" s="28"/>
      <c r="BTS133" s="28"/>
      <c r="BTT133" s="31"/>
      <c r="BTU133" s="35"/>
      <c r="BTV133" s="31"/>
      <c r="BTW133" s="26"/>
      <c r="BTX133" s="14"/>
      <c r="BTY133" s="56"/>
      <c r="BTZ133" s="28"/>
      <c r="BUA133" s="28"/>
      <c r="BUB133" s="31"/>
      <c r="BUC133" s="35"/>
      <c r="BUD133" s="31"/>
      <c r="BUE133" s="26"/>
      <c r="BUF133" s="14"/>
      <c r="BUG133" s="56"/>
      <c r="BUH133" s="28"/>
      <c r="BUI133" s="28"/>
      <c r="BUJ133" s="31"/>
      <c r="BUK133" s="35"/>
      <c r="BUL133" s="31"/>
      <c r="BUM133" s="26"/>
      <c r="BUN133" s="14"/>
      <c r="BUO133" s="56"/>
      <c r="BUP133" s="28"/>
      <c r="BUQ133" s="28"/>
      <c r="BUR133" s="31"/>
      <c r="BUS133" s="35"/>
      <c r="BUT133" s="31"/>
      <c r="BUU133" s="26"/>
      <c r="BUV133" s="14"/>
      <c r="BUW133" s="56"/>
      <c r="BUX133" s="28"/>
      <c r="BUY133" s="28"/>
      <c r="BUZ133" s="31"/>
      <c r="BVA133" s="35"/>
      <c r="BVB133" s="31"/>
      <c r="BVC133" s="26"/>
      <c r="BVD133" s="14"/>
      <c r="BVE133" s="56"/>
      <c r="BVF133" s="28"/>
      <c r="BVG133" s="28"/>
      <c r="BVH133" s="31"/>
      <c r="BVI133" s="35"/>
      <c r="BVJ133" s="31"/>
      <c r="BVK133" s="26"/>
      <c r="BVL133" s="14"/>
      <c r="BVM133" s="56"/>
      <c r="BVN133" s="28"/>
      <c r="BVO133" s="28"/>
      <c r="BVP133" s="31"/>
      <c r="BVQ133" s="35"/>
      <c r="BVR133" s="31"/>
      <c r="BVS133" s="26"/>
      <c r="BVT133" s="14"/>
      <c r="BVU133" s="56"/>
      <c r="BVV133" s="28"/>
      <c r="BVW133" s="28"/>
      <c r="BVX133" s="31"/>
      <c r="BVY133" s="35"/>
      <c r="BVZ133" s="31"/>
      <c r="BWA133" s="26"/>
      <c r="BWB133" s="14"/>
      <c r="BWC133" s="56"/>
      <c r="BWD133" s="28"/>
      <c r="BWE133" s="28"/>
      <c r="BWF133" s="31"/>
      <c r="BWG133" s="35"/>
      <c r="BWH133" s="31"/>
      <c r="BWI133" s="26"/>
      <c r="BWJ133" s="14"/>
      <c r="BWK133" s="56"/>
      <c r="BWL133" s="28"/>
      <c r="BWM133" s="28"/>
      <c r="BWN133" s="31"/>
      <c r="BWO133" s="35"/>
      <c r="BWP133" s="31"/>
      <c r="BWQ133" s="26"/>
      <c r="BWR133" s="14"/>
      <c r="BWS133" s="56"/>
      <c r="BWT133" s="28"/>
      <c r="BWU133" s="28"/>
      <c r="BWV133" s="31"/>
      <c r="BWW133" s="35"/>
      <c r="BWX133" s="31"/>
      <c r="BWY133" s="26"/>
      <c r="BWZ133" s="14"/>
      <c r="BXA133" s="56"/>
      <c r="BXB133" s="28"/>
      <c r="BXC133" s="28"/>
      <c r="BXD133" s="31"/>
      <c r="BXE133" s="35"/>
      <c r="BXF133" s="31"/>
      <c r="BXG133" s="26"/>
      <c r="BXH133" s="14"/>
      <c r="BXI133" s="56"/>
      <c r="BXJ133" s="28"/>
      <c r="BXK133" s="28"/>
      <c r="BXL133" s="31"/>
      <c r="BXM133" s="35"/>
      <c r="BXN133" s="31"/>
      <c r="BXO133" s="26"/>
      <c r="BXP133" s="14"/>
      <c r="BXQ133" s="56"/>
      <c r="BXR133" s="28"/>
      <c r="BXS133" s="28"/>
      <c r="BXT133" s="31"/>
      <c r="BXU133" s="35"/>
      <c r="BXV133" s="31"/>
      <c r="BXW133" s="26"/>
      <c r="BXX133" s="14"/>
      <c r="BXY133" s="56"/>
      <c r="BXZ133" s="28"/>
      <c r="BYA133" s="28"/>
      <c r="BYB133" s="31"/>
      <c r="BYC133" s="35"/>
      <c r="BYD133" s="31"/>
      <c r="BYE133" s="26"/>
      <c r="BYF133" s="14"/>
      <c r="BYG133" s="56"/>
      <c r="BYH133" s="28"/>
      <c r="BYI133" s="28"/>
      <c r="BYJ133" s="31"/>
      <c r="BYK133" s="35"/>
      <c r="BYL133" s="31"/>
      <c r="BYM133" s="26"/>
      <c r="BYN133" s="14"/>
      <c r="BYO133" s="56"/>
      <c r="BYP133" s="28"/>
      <c r="BYQ133" s="28"/>
      <c r="BYR133" s="31"/>
      <c r="BYS133" s="35"/>
      <c r="BYT133" s="31"/>
      <c r="BYU133" s="26"/>
      <c r="BYV133" s="14"/>
      <c r="BYW133" s="56"/>
      <c r="BYX133" s="28"/>
      <c r="BYY133" s="28"/>
      <c r="BYZ133" s="31"/>
      <c r="BZA133" s="35"/>
      <c r="BZB133" s="31"/>
      <c r="BZC133" s="26"/>
      <c r="BZD133" s="14"/>
      <c r="BZE133" s="56"/>
      <c r="BZF133" s="28"/>
      <c r="BZG133" s="28"/>
      <c r="BZH133" s="31"/>
      <c r="BZI133" s="35"/>
      <c r="BZJ133" s="31"/>
      <c r="BZK133" s="26"/>
      <c r="BZL133" s="14"/>
      <c r="BZM133" s="56"/>
      <c r="BZN133" s="28"/>
      <c r="BZO133" s="28"/>
      <c r="BZP133" s="31"/>
      <c r="BZQ133" s="35"/>
      <c r="BZR133" s="31"/>
      <c r="BZS133" s="26"/>
      <c r="BZT133" s="14"/>
      <c r="BZU133" s="56"/>
      <c r="BZV133" s="28"/>
      <c r="BZW133" s="28"/>
      <c r="BZX133" s="31"/>
      <c r="BZY133" s="35"/>
      <c r="BZZ133" s="31"/>
      <c r="CAA133" s="26"/>
      <c r="CAB133" s="14"/>
      <c r="CAC133" s="56"/>
      <c r="CAD133" s="28"/>
      <c r="CAE133" s="28"/>
      <c r="CAF133" s="31"/>
      <c r="CAG133" s="35"/>
      <c r="CAH133" s="31"/>
      <c r="CAI133" s="26"/>
      <c r="CAJ133" s="14"/>
      <c r="CAK133" s="56"/>
      <c r="CAL133" s="28"/>
      <c r="CAM133" s="28"/>
      <c r="CAN133" s="31"/>
      <c r="CAO133" s="35"/>
      <c r="CAP133" s="31"/>
      <c r="CAQ133" s="26"/>
      <c r="CAR133" s="14"/>
      <c r="CAS133" s="56"/>
      <c r="CAT133" s="28"/>
      <c r="CAU133" s="28"/>
      <c r="CAV133" s="31"/>
      <c r="CAW133" s="35"/>
      <c r="CAX133" s="31"/>
      <c r="CAY133" s="26"/>
      <c r="CAZ133" s="14"/>
      <c r="CBA133" s="56"/>
      <c r="CBB133" s="28"/>
      <c r="CBC133" s="28"/>
      <c r="CBD133" s="31"/>
      <c r="CBE133" s="35"/>
      <c r="CBF133" s="31"/>
      <c r="CBG133" s="26"/>
      <c r="CBH133" s="14"/>
      <c r="CBI133" s="56"/>
      <c r="CBJ133" s="28"/>
      <c r="CBK133" s="28"/>
      <c r="CBL133" s="31"/>
      <c r="CBM133" s="35"/>
      <c r="CBN133" s="31"/>
      <c r="CBO133" s="26"/>
      <c r="CBP133" s="14"/>
      <c r="CBQ133" s="56"/>
      <c r="CBR133" s="28"/>
      <c r="CBS133" s="28"/>
      <c r="CBT133" s="31"/>
      <c r="CBU133" s="35"/>
      <c r="CBV133" s="31"/>
      <c r="CBW133" s="26"/>
      <c r="CBX133" s="14"/>
      <c r="CBY133" s="56"/>
      <c r="CBZ133" s="28"/>
      <c r="CCA133" s="28"/>
      <c r="CCB133" s="31"/>
      <c r="CCC133" s="35"/>
      <c r="CCD133" s="31"/>
      <c r="CCE133" s="26"/>
      <c r="CCF133" s="14"/>
      <c r="CCG133" s="56"/>
      <c r="CCH133" s="28"/>
      <c r="CCI133" s="28"/>
      <c r="CCJ133" s="31"/>
      <c r="CCK133" s="35"/>
      <c r="CCL133" s="31"/>
      <c r="CCM133" s="26"/>
      <c r="CCN133" s="14"/>
      <c r="CCO133" s="56"/>
      <c r="CCP133" s="28"/>
      <c r="CCQ133" s="28"/>
      <c r="CCR133" s="31"/>
      <c r="CCS133" s="35"/>
      <c r="CCT133" s="31"/>
      <c r="CCU133" s="26"/>
      <c r="CCV133" s="14"/>
      <c r="CCW133" s="56"/>
      <c r="CCX133" s="28"/>
      <c r="CCY133" s="28"/>
      <c r="CCZ133" s="31"/>
      <c r="CDA133" s="35"/>
      <c r="CDB133" s="31"/>
      <c r="CDC133" s="26"/>
      <c r="CDD133" s="14"/>
      <c r="CDE133" s="56"/>
      <c r="CDF133" s="28"/>
      <c r="CDG133" s="28"/>
      <c r="CDH133" s="31"/>
      <c r="CDI133" s="35"/>
      <c r="CDJ133" s="31"/>
      <c r="CDK133" s="26"/>
      <c r="CDL133" s="14"/>
      <c r="CDM133" s="56"/>
      <c r="CDN133" s="28"/>
      <c r="CDO133" s="28"/>
      <c r="CDP133" s="31"/>
      <c r="CDQ133" s="35"/>
      <c r="CDR133" s="31"/>
      <c r="CDS133" s="26"/>
      <c r="CDT133" s="14"/>
      <c r="CDU133" s="56"/>
      <c r="CDV133" s="28"/>
      <c r="CDW133" s="28"/>
      <c r="CDX133" s="31"/>
      <c r="CDY133" s="35"/>
      <c r="CDZ133" s="31"/>
      <c r="CEA133" s="26"/>
      <c r="CEB133" s="14"/>
      <c r="CEC133" s="56"/>
      <c r="CED133" s="28"/>
      <c r="CEE133" s="28"/>
      <c r="CEF133" s="31"/>
      <c r="CEG133" s="35"/>
      <c r="CEH133" s="31"/>
      <c r="CEI133" s="26"/>
      <c r="CEJ133" s="14"/>
      <c r="CEK133" s="56"/>
      <c r="CEL133" s="28"/>
      <c r="CEM133" s="28"/>
      <c r="CEN133" s="31"/>
      <c r="CEO133" s="35"/>
      <c r="CEP133" s="31"/>
      <c r="CEQ133" s="26"/>
      <c r="CER133" s="14"/>
      <c r="CES133" s="56"/>
      <c r="CET133" s="28"/>
      <c r="CEU133" s="28"/>
      <c r="CEV133" s="31"/>
      <c r="CEW133" s="35"/>
      <c r="CEX133" s="31"/>
      <c r="CEY133" s="26"/>
      <c r="CEZ133" s="14"/>
      <c r="CFA133" s="56"/>
      <c r="CFB133" s="28"/>
      <c r="CFC133" s="28"/>
      <c r="CFD133" s="31"/>
      <c r="CFE133" s="35"/>
      <c r="CFF133" s="31"/>
      <c r="CFG133" s="26"/>
      <c r="CFH133" s="14"/>
      <c r="CFI133" s="56"/>
      <c r="CFJ133" s="28"/>
      <c r="CFK133" s="28"/>
      <c r="CFL133" s="31"/>
      <c r="CFM133" s="35"/>
      <c r="CFN133" s="31"/>
      <c r="CFO133" s="26"/>
      <c r="CFP133" s="14"/>
      <c r="CFQ133" s="56"/>
      <c r="CFR133" s="28"/>
      <c r="CFS133" s="28"/>
      <c r="CFT133" s="31"/>
      <c r="CFU133" s="35"/>
      <c r="CFV133" s="31"/>
      <c r="CFW133" s="26"/>
      <c r="CFX133" s="14"/>
      <c r="CFY133" s="56"/>
      <c r="CFZ133" s="28"/>
      <c r="CGA133" s="28"/>
      <c r="CGB133" s="31"/>
      <c r="CGC133" s="35"/>
      <c r="CGD133" s="31"/>
      <c r="CGE133" s="26"/>
      <c r="CGF133" s="14"/>
      <c r="CGG133" s="56"/>
      <c r="CGH133" s="28"/>
      <c r="CGI133" s="28"/>
      <c r="CGJ133" s="31"/>
      <c r="CGK133" s="35"/>
      <c r="CGL133" s="31"/>
      <c r="CGM133" s="26"/>
      <c r="CGN133" s="14"/>
      <c r="CGO133" s="56"/>
      <c r="CGP133" s="28"/>
      <c r="CGQ133" s="28"/>
      <c r="CGR133" s="31"/>
      <c r="CGS133" s="35"/>
      <c r="CGT133" s="31"/>
      <c r="CGU133" s="26"/>
      <c r="CGV133" s="14"/>
      <c r="CGW133" s="56"/>
      <c r="CGX133" s="28"/>
      <c r="CGY133" s="28"/>
      <c r="CGZ133" s="31"/>
      <c r="CHA133" s="35"/>
      <c r="CHB133" s="31"/>
      <c r="CHC133" s="26"/>
      <c r="CHD133" s="14"/>
      <c r="CHE133" s="56"/>
      <c r="CHF133" s="28"/>
      <c r="CHG133" s="28"/>
      <c r="CHH133" s="31"/>
      <c r="CHI133" s="35"/>
      <c r="CHJ133" s="31"/>
      <c r="CHK133" s="26"/>
      <c r="CHL133" s="14"/>
      <c r="CHM133" s="56"/>
      <c r="CHN133" s="28"/>
      <c r="CHO133" s="28"/>
      <c r="CHP133" s="31"/>
      <c r="CHQ133" s="35"/>
      <c r="CHR133" s="31"/>
      <c r="CHS133" s="26"/>
      <c r="CHT133" s="14"/>
      <c r="CHU133" s="56"/>
      <c r="CHV133" s="28"/>
      <c r="CHW133" s="28"/>
      <c r="CHX133" s="31"/>
      <c r="CHY133" s="35"/>
      <c r="CHZ133" s="31"/>
      <c r="CIA133" s="26"/>
      <c r="CIB133" s="14"/>
      <c r="CIC133" s="56"/>
      <c r="CID133" s="28"/>
      <c r="CIE133" s="28"/>
      <c r="CIF133" s="31"/>
      <c r="CIG133" s="35"/>
      <c r="CIH133" s="31"/>
      <c r="CII133" s="26"/>
      <c r="CIJ133" s="14"/>
      <c r="CIK133" s="56"/>
      <c r="CIL133" s="28"/>
      <c r="CIM133" s="28"/>
      <c r="CIN133" s="31"/>
      <c r="CIO133" s="35"/>
      <c r="CIP133" s="31"/>
      <c r="CIQ133" s="26"/>
      <c r="CIR133" s="14"/>
      <c r="CIS133" s="56"/>
      <c r="CIT133" s="28"/>
      <c r="CIU133" s="28"/>
      <c r="CIV133" s="31"/>
      <c r="CIW133" s="35"/>
      <c r="CIX133" s="31"/>
      <c r="CIY133" s="26"/>
      <c r="CIZ133" s="14"/>
      <c r="CJA133" s="56"/>
      <c r="CJB133" s="28"/>
      <c r="CJC133" s="28"/>
      <c r="CJD133" s="31"/>
      <c r="CJE133" s="35"/>
      <c r="CJF133" s="31"/>
      <c r="CJG133" s="26"/>
      <c r="CJH133" s="14"/>
      <c r="CJI133" s="56"/>
      <c r="CJJ133" s="28"/>
      <c r="CJK133" s="28"/>
      <c r="CJL133" s="31"/>
      <c r="CJM133" s="35"/>
      <c r="CJN133" s="31"/>
      <c r="CJO133" s="26"/>
      <c r="CJP133" s="14"/>
      <c r="CJQ133" s="56"/>
      <c r="CJR133" s="28"/>
      <c r="CJS133" s="28"/>
      <c r="CJT133" s="31"/>
      <c r="CJU133" s="35"/>
      <c r="CJV133" s="31"/>
      <c r="CJW133" s="26"/>
      <c r="CJX133" s="14"/>
      <c r="CJY133" s="56"/>
      <c r="CJZ133" s="28"/>
      <c r="CKA133" s="28"/>
      <c r="CKB133" s="31"/>
      <c r="CKC133" s="35"/>
      <c r="CKD133" s="31"/>
      <c r="CKE133" s="26"/>
      <c r="CKF133" s="14"/>
      <c r="CKG133" s="56"/>
      <c r="CKH133" s="28"/>
      <c r="CKI133" s="28"/>
      <c r="CKJ133" s="31"/>
      <c r="CKK133" s="35"/>
      <c r="CKL133" s="31"/>
      <c r="CKM133" s="26"/>
      <c r="CKN133" s="14"/>
      <c r="CKO133" s="56"/>
      <c r="CKP133" s="28"/>
      <c r="CKQ133" s="28"/>
      <c r="CKR133" s="31"/>
      <c r="CKS133" s="35"/>
      <c r="CKT133" s="31"/>
      <c r="CKU133" s="26"/>
      <c r="CKV133" s="14"/>
      <c r="CKW133" s="56"/>
      <c r="CKX133" s="28"/>
      <c r="CKY133" s="28"/>
      <c r="CKZ133" s="31"/>
      <c r="CLA133" s="35"/>
      <c r="CLB133" s="31"/>
      <c r="CLC133" s="26"/>
      <c r="CLD133" s="14"/>
      <c r="CLE133" s="56"/>
      <c r="CLF133" s="28"/>
      <c r="CLG133" s="28"/>
      <c r="CLH133" s="31"/>
      <c r="CLI133" s="35"/>
      <c r="CLJ133" s="31"/>
      <c r="CLK133" s="26"/>
      <c r="CLL133" s="14"/>
      <c r="CLM133" s="56"/>
      <c r="CLN133" s="28"/>
      <c r="CLO133" s="28"/>
      <c r="CLP133" s="31"/>
      <c r="CLQ133" s="35"/>
      <c r="CLR133" s="31"/>
      <c r="CLS133" s="26"/>
      <c r="CLT133" s="14"/>
      <c r="CLU133" s="56"/>
      <c r="CLV133" s="28"/>
      <c r="CLW133" s="28"/>
      <c r="CLX133" s="31"/>
      <c r="CLY133" s="35"/>
      <c r="CLZ133" s="31"/>
      <c r="CMA133" s="26"/>
      <c r="CMB133" s="14"/>
      <c r="CMC133" s="56"/>
      <c r="CMD133" s="28"/>
      <c r="CME133" s="28"/>
      <c r="CMF133" s="31"/>
      <c r="CMG133" s="35"/>
      <c r="CMH133" s="31"/>
      <c r="CMI133" s="26"/>
      <c r="CMJ133" s="14"/>
      <c r="CMK133" s="56"/>
      <c r="CML133" s="28"/>
      <c r="CMM133" s="28"/>
      <c r="CMN133" s="31"/>
      <c r="CMO133" s="35"/>
      <c r="CMP133" s="31"/>
      <c r="CMQ133" s="26"/>
      <c r="CMR133" s="14"/>
      <c r="CMS133" s="56"/>
      <c r="CMT133" s="28"/>
      <c r="CMU133" s="28"/>
      <c r="CMV133" s="31"/>
      <c r="CMW133" s="35"/>
      <c r="CMX133" s="31"/>
      <c r="CMY133" s="26"/>
      <c r="CMZ133" s="14"/>
      <c r="CNA133" s="56"/>
      <c r="CNB133" s="28"/>
      <c r="CNC133" s="28"/>
      <c r="CND133" s="31"/>
      <c r="CNE133" s="35"/>
      <c r="CNF133" s="31"/>
      <c r="CNG133" s="26"/>
      <c r="CNH133" s="14"/>
      <c r="CNI133" s="56"/>
      <c r="CNJ133" s="28"/>
      <c r="CNK133" s="28"/>
      <c r="CNL133" s="31"/>
      <c r="CNM133" s="35"/>
      <c r="CNN133" s="31"/>
      <c r="CNO133" s="26"/>
      <c r="CNP133" s="14"/>
      <c r="CNQ133" s="56"/>
      <c r="CNR133" s="28"/>
      <c r="CNS133" s="28"/>
      <c r="CNT133" s="31"/>
      <c r="CNU133" s="35"/>
      <c r="CNV133" s="31"/>
      <c r="CNW133" s="26"/>
      <c r="CNX133" s="14"/>
      <c r="CNY133" s="56"/>
      <c r="CNZ133" s="28"/>
      <c r="COA133" s="28"/>
      <c r="COB133" s="31"/>
      <c r="COC133" s="35"/>
      <c r="COD133" s="31"/>
      <c r="COE133" s="26"/>
      <c r="COF133" s="14"/>
      <c r="COG133" s="56"/>
      <c r="COH133" s="28"/>
      <c r="COI133" s="28"/>
      <c r="COJ133" s="31"/>
      <c r="COK133" s="35"/>
      <c r="COL133" s="31"/>
      <c r="COM133" s="26"/>
      <c r="CON133" s="14"/>
      <c r="COO133" s="56"/>
      <c r="COP133" s="28"/>
      <c r="COQ133" s="28"/>
      <c r="COR133" s="31"/>
      <c r="COS133" s="35"/>
      <c r="COT133" s="31"/>
      <c r="COU133" s="26"/>
      <c r="COV133" s="14"/>
      <c r="COW133" s="56"/>
      <c r="COX133" s="28"/>
      <c r="COY133" s="28"/>
      <c r="COZ133" s="31"/>
      <c r="CPA133" s="35"/>
      <c r="CPB133" s="31"/>
      <c r="CPC133" s="26"/>
      <c r="CPD133" s="14"/>
      <c r="CPE133" s="56"/>
      <c r="CPF133" s="28"/>
      <c r="CPG133" s="28"/>
      <c r="CPH133" s="31"/>
      <c r="CPI133" s="35"/>
      <c r="CPJ133" s="31"/>
      <c r="CPK133" s="26"/>
      <c r="CPL133" s="14"/>
      <c r="CPM133" s="56"/>
      <c r="CPN133" s="28"/>
      <c r="CPO133" s="28"/>
      <c r="CPP133" s="31"/>
      <c r="CPQ133" s="35"/>
      <c r="CPR133" s="31"/>
      <c r="CPS133" s="26"/>
      <c r="CPT133" s="14"/>
      <c r="CPU133" s="56"/>
      <c r="CPV133" s="28"/>
      <c r="CPW133" s="28"/>
      <c r="CPX133" s="31"/>
      <c r="CPY133" s="35"/>
      <c r="CPZ133" s="31"/>
      <c r="CQA133" s="26"/>
      <c r="CQB133" s="14"/>
      <c r="CQC133" s="56"/>
      <c r="CQD133" s="28"/>
      <c r="CQE133" s="28"/>
      <c r="CQF133" s="31"/>
      <c r="CQG133" s="35"/>
      <c r="CQH133" s="31"/>
      <c r="CQI133" s="26"/>
      <c r="CQJ133" s="14"/>
      <c r="CQK133" s="56"/>
      <c r="CQL133" s="28"/>
      <c r="CQM133" s="28"/>
      <c r="CQN133" s="31"/>
      <c r="CQO133" s="35"/>
      <c r="CQP133" s="31"/>
      <c r="CQQ133" s="26"/>
      <c r="CQR133" s="14"/>
      <c r="CQS133" s="56"/>
      <c r="CQT133" s="28"/>
      <c r="CQU133" s="28"/>
      <c r="CQV133" s="31"/>
      <c r="CQW133" s="35"/>
      <c r="CQX133" s="31"/>
      <c r="CQY133" s="26"/>
      <c r="CQZ133" s="14"/>
      <c r="CRA133" s="56"/>
      <c r="CRB133" s="28"/>
      <c r="CRC133" s="28"/>
      <c r="CRD133" s="31"/>
      <c r="CRE133" s="35"/>
      <c r="CRF133" s="31"/>
      <c r="CRG133" s="26"/>
      <c r="CRH133" s="14"/>
      <c r="CRI133" s="56"/>
      <c r="CRJ133" s="28"/>
      <c r="CRK133" s="28"/>
      <c r="CRL133" s="31"/>
      <c r="CRM133" s="35"/>
      <c r="CRN133" s="31"/>
      <c r="CRO133" s="26"/>
      <c r="CRP133" s="14"/>
      <c r="CRQ133" s="56"/>
      <c r="CRR133" s="28"/>
      <c r="CRS133" s="28"/>
      <c r="CRT133" s="31"/>
      <c r="CRU133" s="35"/>
      <c r="CRV133" s="31"/>
      <c r="CRW133" s="26"/>
      <c r="CRX133" s="14"/>
      <c r="CRY133" s="56"/>
      <c r="CRZ133" s="28"/>
      <c r="CSA133" s="28"/>
      <c r="CSB133" s="31"/>
      <c r="CSC133" s="35"/>
      <c r="CSD133" s="31"/>
      <c r="CSE133" s="26"/>
      <c r="CSF133" s="14"/>
      <c r="CSG133" s="56"/>
      <c r="CSH133" s="28"/>
      <c r="CSI133" s="28"/>
      <c r="CSJ133" s="31"/>
      <c r="CSK133" s="35"/>
      <c r="CSL133" s="31"/>
      <c r="CSM133" s="26"/>
      <c r="CSN133" s="14"/>
      <c r="CSO133" s="56"/>
      <c r="CSP133" s="28"/>
      <c r="CSQ133" s="28"/>
      <c r="CSR133" s="31"/>
      <c r="CSS133" s="35"/>
      <c r="CST133" s="31"/>
      <c r="CSU133" s="26"/>
      <c r="CSV133" s="14"/>
      <c r="CSW133" s="56"/>
      <c r="CSX133" s="28"/>
      <c r="CSY133" s="28"/>
      <c r="CSZ133" s="31"/>
      <c r="CTA133" s="35"/>
      <c r="CTB133" s="31"/>
      <c r="CTC133" s="26"/>
      <c r="CTD133" s="14"/>
      <c r="CTE133" s="56"/>
      <c r="CTF133" s="28"/>
      <c r="CTG133" s="28"/>
      <c r="CTH133" s="31"/>
      <c r="CTI133" s="35"/>
      <c r="CTJ133" s="31"/>
      <c r="CTK133" s="26"/>
      <c r="CTL133" s="14"/>
      <c r="CTM133" s="56"/>
      <c r="CTN133" s="28"/>
      <c r="CTO133" s="28"/>
      <c r="CTP133" s="31"/>
      <c r="CTQ133" s="35"/>
      <c r="CTR133" s="31"/>
      <c r="CTS133" s="26"/>
      <c r="CTT133" s="14"/>
      <c r="CTU133" s="56"/>
      <c r="CTV133" s="28"/>
      <c r="CTW133" s="28"/>
      <c r="CTX133" s="31"/>
      <c r="CTY133" s="35"/>
      <c r="CTZ133" s="31"/>
      <c r="CUA133" s="26"/>
      <c r="CUB133" s="14"/>
      <c r="CUC133" s="56"/>
      <c r="CUD133" s="28"/>
      <c r="CUE133" s="28"/>
      <c r="CUF133" s="31"/>
      <c r="CUG133" s="35"/>
      <c r="CUH133" s="31"/>
      <c r="CUI133" s="26"/>
      <c r="CUJ133" s="14"/>
      <c r="CUK133" s="56"/>
      <c r="CUL133" s="28"/>
      <c r="CUM133" s="28"/>
      <c r="CUN133" s="31"/>
      <c r="CUO133" s="35"/>
      <c r="CUP133" s="31"/>
      <c r="CUQ133" s="26"/>
      <c r="CUR133" s="14"/>
      <c r="CUS133" s="56"/>
      <c r="CUT133" s="28"/>
      <c r="CUU133" s="28"/>
      <c r="CUV133" s="31"/>
      <c r="CUW133" s="35"/>
      <c r="CUX133" s="31"/>
      <c r="CUY133" s="26"/>
      <c r="CUZ133" s="14"/>
      <c r="CVA133" s="56"/>
      <c r="CVB133" s="28"/>
      <c r="CVC133" s="28"/>
      <c r="CVD133" s="31"/>
      <c r="CVE133" s="35"/>
      <c r="CVF133" s="31"/>
      <c r="CVG133" s="26"/>
      <c r="CVH133" s="14"/>
      <c r="CVI133" s="56"/>
      <c r="CVJ133" s="28"/>
      <c r="CVK133" s="28"/>
      <c r="CVL133" s="31"/>
      <c r="CVM133" s="35"/>
      <c r="CVN133" s="31"/>
      <c r="CVO133" s="26"/>
      <c r="CVP133" s="14"/>
      <c r="CVQ133" s="56"/>
      <c r="CVR133" s="28"/>
      <c r="CVS133" s="28"/>
      <c r="CVT133" s="31"/>
      <c r="CVU133" s="35"/>
      <c r="CVV133" s="31"/>
      <c r="CVW133" s="26"/>
      <c r="CVX133" s="14"/>
      <c r="CVY133" s="56"/>
      <c r="CVZ133" s="28"/>
      <c r="CWA133" s="28"/>
      <c r="CWB133" s="31"/>
      <c r="CWC133" s="35"/>
      <c r="CWD133" s="31"/>
      <c r="CWE133" s="26"/>
      <c r="CWF133" s="14"/>
      <c r="CWG133" s="56"/>
      <c r="CWH133" s="28"/>
      <c r="CWI133" s="28"/>
      <c r="CWJ133" s="31"/>
      <c r="CWK133" s="35"/>
      <c r="CWL133" s="31"/>
      <c r="CWM133" s="26"/>
      <c r="CWN133" s="14"/>
      <c r="CWO133" s="56"/>
      <c r="CWP133" s="28"/>
      <c r="CWQ133" s="28"/>
      <c r="CWR133" s="31"/>
      <c r="CWS133" s="35"/>
      <c r="CWT133" s="31"/>
      <c r="CWU133" s="26"/>
      <c r="CWV133" s="14"/>
      <c r="CWW133" s="56"/>
      <c r="CWX133" s="28"/>
      <c r="CWY133" s="28"/>
      <c r="CWZ133" s="31"/>
      <c r="CXA133" s="35"/>
      <c r="CXB133" s="31"/>
      <c r="CXC133" s="26"/>
      <c r="CXD133" s="14"/>
      <c r="CXE133" s="56"/>
      <c r="CXF133" s="28"/>
      <c r="CXG133" s="28"/>
      <c r="CXH133" s="31"/>
      <c r="CXI133" s="35"/>
      <c r="CXJ133" s="31"/>
      <c r="CXK133" s="26"/>
      <c r="CXL133" s="14"/>
      <c r="CXM133" s="56"/>
      <c r="CXN133" s="28"/>
      <c r="CXO133" s="28"/>
      <c r="CXP133" s="31"/>
      <c r="CXQ133" s="35"/>
      <c r="CXR133" s="31"/>
      <c r="CXS133" s="26"/>
      <c r="CXT133" s="14"/>
      <c r="CXU133" s="56"/>
      <c r="CXV133" s="28"/>
      <c r="CXW133" s="28"/>
      <c r="CXX133" s="31"/>
      <c r="CXY133" s="35"/>
      <c r="CXZ133" s="31"/>
      <c r="CYA133" s="26"/>
      <c r="CYB133" s="14"/>
      <c r="CYC133" s="56"/>
      <c r="CYD133" s="28"/>
      <c r="CYE133" s="28"/>
      <c r="CYF133" s="31"/>
      <c r="CYG133" s="35"/>
      <c r="CYH133" s="31"/>
      <c r="CYI133" s="26"/>
      <c r="CYJ133" s="14"/>
      <c r="CYK133" s="56"/>
      <c r="CYL133" s="28"/>
      <c r="CYM133" s="28"/>
      <c r="CYN133" s="31"/>
      <c r="CYO133" s="35"/>
      <c r="CYP133" s="31"/>
      <c r="CYQ133" s="26"/>
      <c r="CYR133" s="14"/>
      <c r="CYS133" s="56"/>
      <c r="CYT133" s="28"/>
      <c r="CYU133" s="28"/>
      <c r="CYV133" s="31"/>
      <c r="CYW133" s="35"/>
      <c r="CYX133" s="31"/>
      <c r="CYY133" s="26"/>
      <c r="CYZ133" s="14"/>
      <c r="CZA133" s="56"/>
      <c r="CZB133" s="28"/>
      <c r="CZC133" s="28"/>
      <c r="CZD133" s="31"/>
      <c r="CZE133" s="35"/>
      <c r="CZF133" s="31"/>
      <c r="CZG133" s="26"/>
      <c r="CZH133" s="14"/>
      <c r="CZI133" s="56"/>
      <c r="CZJ133" s="28"/>
      <c r="CZK133" s="28"/>
      <c r="CZL133" s="31"/>
      <c r="CZM133" s="35"/>
      <c r="CZN133" s="31"/>
      <c r="CZO133" s="26"/>
      <c r="CZP133" s="14"/>
      <c r="CZQ133" s="56"/>
      <c r="CZR133" s="28"/>
      <c r="CZS133" s="28"/>
      <c r="CZT133" s="31"/>
      <c r="CZU133" s="35"/>
      <c r="CZV133" s="31"/>
      <c r="CZW133" s="26"/>
      <c r="CZX133" s="14"/>
      <c r="CZY133" s="56"/>
      <c r="CZZ133" s="28"/>
      <c r="DAA133" s="28"/>
      <c r="DAB133" s="31"/>
      <c r="DAC133" s="35"/>
      <c r="DAD133" s="31"/>
      <c r="DAE133" s="26"/>
      <c r="DAF133" s="14"/>
      <c r="DAG133" s="56"/>
      <c r="DAH133" s="28"/>
      <c r="DAI133" s="28"/>
      <c r="DAJ133" s="31"/>
      <c r="DAK133" s="35"/>
      <c r="DAL133" s="31"/>
      <c r="DAM133" s="26"/>
      <c r="DAN133" s="14"/>
      <c r="DAO133" s="56"/>
      <c r="DAP133" s="28"/>
      <c r="DAQ133" s="28"/>
      <c r="DAR133" s="31"/>
      <c r="DAS133" s="35"/>
      <c r="DAT133" s="31"/>
      <c r="DAU133" s="26"/>
      <c r="DAV133" s="14"/>
      <c r="DAW133" s="56"/>
      <c r="DAX133" s="28"/>
      <c r="DAY133" s="28"/>
      <c r="DAZ133" s="31"/>
      <c r="DBA133" s="35"/>
      <c r="DBB133" s="31"/>
      <c r="DBC133" s="26"/>
      <c r="DBD133" s="14"/>
      <c r="DBE133" s="56"/>
      <c r="DBF133" s="28"/>
      <c r="DBG133" s="28"/>
      <c r="DBH133" s="31"/>
      <c r="DBI133" s="35"/>
      <c r="DBJ133" s="31"/>
      <c r="DBK133" s="26"/>
      <c r="DBL133" s="14"/>
      <c r="DBM133" s="56"/>
      <c r="DBN133" s="28"/>
      <c r="DBO133" s="28"/>
      <c r="DBP133" s="31"/>
      <c r="DBQ133" s="35"/>
      <c r="DBR133" s="31"/>
      <c r="DBS133" s="26"/>
      <c r="DBT133" s="14"/>
      <c r="DBU133" s="56"/>
      <c r="DBV133" s="28"/>
      <c r="DBW133" s="28"/>
      <c r="DBX133" s="31"/>
      <c r="DBY133" s="35"/>
      <c r="DBZ133" s="31"/>
      <c r="DCA133" s="26"/>
      <c r="DCB133" s="14"/>
      <c r="DCC133" s="56"/>
      <c r="DCD133" s="28"/>
      <c r="DCE133" s="28"/>
      <c r="DCF133" s="31"/>
      <c r="DCG133" s="35"/>
      <c r="DCH133" s="31"/>
      <c r="DCI133" s="26"/>
      <c r="DCJ133" s="14"/>
      <c r="DCK133" s="56"/>
      <c r="DCL133" s="28"/>
      <c r="DCM133" s="28"/>
      <c r="DCN133" s="31"/>
      <c r="DCO133" s="35"/>
      <c r="DCP133" s="31"/>
      <c r="DCQ133" s="26"/>
      <c r="DCR133" s="14"/>
      <c r="DCS133" s="56"/>
      <c r="DCT133" s="28"/>
      <c r="DCU133" s="28"/>
      <c r="DCV133" s="31"/>
      <c r="DCW133" s="35"/>
      <c r="DCX133" s="31"/>
      <c r="DCY133" s="26"/>
      <c r="DCZ133" s="14"/>
      <c r="DDA133" s="56"/>
      <c r="DDB133" s="28"/>
      <c r="DDC133" s="28"/>
      <c r="DDD133" s="31"/>
      <c r="DDE133" s="35"/>
      <c r="DDF133" s="31"/>
      <c r="DDG133" s="26"/>
      <c r="DDH133" s="14"/>
      <c r="DDI133" s="56"/>
      <c r="DDJ133" s="28"/>
      <c r="DDK133" s="28"/>
      <c r="DDL133" s="31"/>
      <c r="DDM133" s="35"/>
      <c r="DDN133" s="31"/>
      <c r="DDO133" s="26"/>
      <c r="DDP133" s="14"/>
      <c r="DDQ133" s="56"/>
      <c r="DDR133" s="28"/>
      <c r="DDS133" s="28"/>
      <c r="DDT133" s="31"/>
      <c r="DDU133" s="35"/>
      <c r="DDV133" s="31"/>
      <c r="DDW133" s="26"/>
      <c r="DDX133" s="14"/>
      <c r="DDY133" s="56"/>
      <c r="DDZ133" s="28"/>
      <c r="DEA133" s="28"/>
      <c r="DEB133" s="31"/>
      <c r="DEC133" s="35"/>
      <c r="DED133" s="31"/>
      <c r="DEE133" s="26"/>
      <c r="DEF133" s="14"/>
      <c r="DEG133" s="56"/>
      <c r="DEH133" s="28"/>
      <c r="DEI133" s="28"/>
      <c r="DEJ133" s="31"/>
      <c r="DEK133" s="35"/>
      <c r="DEL133" s="31"/>
      <c r="DEM133" s="26"/>
      <c r="DEN133" s="14"/>
      <c r="DEO133" s="56"/>
      <c r="DEP133" s="28"/>
      <c r="DEQ133" s="28"/>
      <c r="DER133" s="31"/>
      <c r="DES133" s="35"/>
      <c r="DET133" s="31"/>
      <c r="DEU133" s="26"/>
      <c r="DEV133" s="14"/>
      <c r="DEW133" s="56"/>
      <c r="DEX133" s="28"/>
      <c r="DEY133" s="28"/>
      <c r="DEZ133" s="31"/>
      <c r="DFA133" s="35"/>
      <c r="DFB133" s="31"/>
      <c r="DFC133" s="26"/>
      <c r="DFD133" s="14"/>
      <c r="DFE133" s="56"/>
      <c r="DFF133" s="28"/>
      <c r="DFG133" s="28"/>
      <c r="DFH133" s="31"/>
      <c r="DFI133" s="35"/>
      <c r="DFJ133" s="31"/>
      <c r="DFK133" s="26"/>
      <c r="DFL133" s="14"/>
      <c r="DFM133" s="56"/>
      <c r="DFN133" s="28"/>
      <c r="DFO133" s="28"/>
      <c r="DFP133" s="31"/>
      <c r="DFQ133" s="35"/>
      <c r="DFR133" s="31"/>
      <c r="DFS133" s="26"/>
      <c r="DFT133" s="14"/>
      <c r="DFU133" s="56"/>
      <c r="DFV133" s="28"/>
      <c r="DFW133" s="28"/>
      <c r="DFX133" s="31"/>
      <c r="DFY133" s="35"/>
      <c r="DFZ133" s="31"/>
      <c r="DGA133" s="26"/>
      <c r="DGB133" s="14"/>
      <c r="DGC133" s="56"/>
      <c r="DGD133" s="28"/>
      <c r="DGE133" s="28"/>
      <c r="DGF133" s="31"/>
      <c r="DGG133" s="35"/>
      <c r="DGH133" s="31"/>
      <c r="DGI133" s="26"/>
      <c r="DGJ133" s="14"/>
      <c r="DGK133" s="56"/>
      <c r="DGL133" s="28"/>
      <c r="DGM133" s="28"/>
      <c r="DGN133" s="31"/>
      <c r="DGO133" s="35"/>
      <c r="DGP133" s="31"/>
      <c r="DGQ133" s="26"/>
      <c r="DGR133" s="14"/>
      <c r="DGS133" s="56"/>
      <c r="DGT133" s="28"/>
      <c r="DGU133" s="28"/>
      <c r="DGV133" s="31"/>
      <c r="DGW133" s="35"/>
      <c r="DGX133" s="31"/>
      <c r="DGY133" s="26"/>
      <c r="DGZ133" s="14"/>
      <c r="DHA133" s="56"/>
      <c r="DHB133" s="28"/>
      <c r="DHC133" s="28"/>
      <c r="DHD133" s="31"/>
      <c r="DHE133" s="35"/>
      <c r="DHF133" s="31"/>
      <c r="DHG133" s="26"/>
      <c r="DHH133" s="14"/>
      <c r="DHI133" s="56"/>
      <c r="DHJ133" s="28"/>
      <c r="DHK133" s="28"/>
      <c r="DHL133" s="31"/>
      <c r="DHM133" s="35"/>
      <c r="DHN133" s="31"/>
      <c r="DHO133" s="26"/>
      <c r="DHP133" s="14"/>
      <c r="DHQ133" s="56"/>
      <c r="DHR133" s="28"/>
      <c r="DHS133" s="28"/>
      <c r="DHT133" s="31"/>
      <c r="DHU133" s="35"/>
      <c r="DHV133" s="31"/>
      <c r="DHW133" s="26"/>
      <c r="DHX133" s="14"/>
      <c r="DHY133" s="56"/>
      <c r="DHZ133" s="28"/>
      <c r="DIA133" s="28"/>
      <c r="DIB133" s="31"/>
      <c r="DIC133" s="35"/>
      <c r="DID133" s="31"/>
      <c r="DIE133" s="26"/>
      <c r="DIF133" s="14"/>
      <c r="DIG133" s="56"/>
      <c r="DIH133" s="28"/>
      <c r="DII133" s="28"/>
      <c r="DIJ133" s="31"/>
      <c r="DIK133" s="35"/>
      <c r="DIL133" s="31"/>
      <c r="DIM133" s="26"/>
      <c r="DIN133" s="14"/>
      <c r="DIO133" s="56"/>
      <c r="DIP133" s="28"/>
      <c r="DIQ133" s="28"/>
      <c r="DIR133" s="31"/>
      <c r="DIS133" s="35"/>
      <c r="DIT133" s="31"/>
      <c r="DIU133" s="26"/>
      <c r="DIV133" s="14"/>
      <c r="DIW133" s="56"/>
      <c r="DIX133" s="28"/>
      <c r="DIY133" s="28"/>
      <c r="DIZ133" s="31"/>
      <c r="DJA133" s="35"/>
      <c r="DJB133" s="31"/>
      <c r="DJC133" s="26"/>
      <c r="DJD133" s="14"/>
      <c r="DJE133" s="56"/>
      <c r="DJF133" s="28"/>
      <c r="DJG133" s="28"/>
      <c r="DJH133" s="31"/>
      <c r="DJI133" s="35"/>
      <c r="DJJ133" s="31"/>
      <c r="DJK133" s="26"/>
      <c r="DJL133" s="14"/>
      <c r="DJM133" s="56"/>
      <c r="DJN133" s="28"/>
      <c r="DJO133" s="28"/>
      <c r="DJP133" s="31"/>
      <c r="DJQ133" s="35"/>
      <c r="DJR133" s="31"/>
      <c r="DJS133" s="26"/>
      <c r="DJT133" s="14"/>
      <c r="DJU133" s="56"/>
      <c r="DJV133" s="28"/>
      <c r="DJW133" s="28"/>
      <c r="DJX133" s="31"/>
      <c r="DJY133" s="35"/>
      <c r="DJZ133" s="31"/>
      <c r="DKA133" s="26"/>
      <c r="DKB133" s="14"/>
      <c r="DKC133" s="56"/>
      <c r="DKD133" s="28"/>
      <c r="DKE133" s="28"/>
      <c r="DKF133" s="31"/>
      <c r="DKG133" s="35"/>
      <c r="DKH133" s="31"/>
      <c r="DKI133" s="26"/>
      <c r="DKJ133" s="14"/>
      <c r="DKK133" s="56"/>
      <c r="DKL133" s="28"/>
      <c r="DKM133" s="28"/>
      <c r="DKN133" s="31"/>
      <c r="DKO133" s="35"/>
      <c r="DKP133" s="31"/>
      <c r="DKQ133" s="26"/>
      <c r="DKR133" s="14"/>
      <c r="DKS133" s="56"/>
      <c r="DKT133" s="28"/>
      <c r="DKU133" s="28"/>
      <c r="DKV133" s="31"/>
      <c r="DKW133" s="35"/>
      <c r="DKX133" s="31"/>
      <c r="DKY133" s="26"/>
      <c r="DKZ133" s="14"/>
      <c r="DLA133" s="56"/>
      <c r="DLB133" s="28"/>
      <c r="DLC133" s="28"/>
      <c r="DLD133" s="31"/>
      <c r="DLE133" s="35"/>
      <c r="DLF133" s="31"/>
      <c r="DLG133" s="26"/>
      <c r="DLH133" s="14"/>
      <c r="DLI133" s="56"/>
      <c r="DLJ133" s="28"/>
      <c r="DLK133" s="28"/>
      <c r="DLL133" s="31"/>
      <c r="DLM133" s="35"/>
      <c r="DLN133" s="31"/>
      <c r="DLO133" s="26"/>
      <c r="DLP133" s="14"/>
      <c r="DLQ133" s="56"/>
      <c r="DLR133" s="28"/>
      <c r="DLS133" s="28"/>
      <c r="DLT133" s="31"/>
      <c r="DLU133" s="35"/>
      <c r="DLV133" s="31"/>
      <c r="DLW133" s="26"/>
      <c r="DLX133" s="14"/>
      <c r="DLY133" s="56"/>
      <c r="DLZ133" s="28"/>
      <c r="DMA133" s="28"/>
      <c r="DMB133" s="31"/>
      <c r="DMC133" s="35"/>
      <c r="DMD133" s="31"/>
      <c r="DME133" s="26"/>
      <c r="DMF133" s="14"/>
      <c r="DMG133" s="56"/>
      <c r="DMH133" s="28"/>
      <c r="DMI133" s="28"/>
      <c r="DMJ133" s="31"/>
      <c r="DMK133" s="35"/>
      <c r="DML133" s="31"/>
      <c r="DMM133" s="26"/>
      <c r="DMN133" s="14"/>
      <c r="DMO133" s="56"/>
      <c r="DMP133" s="28"/>
      <c r="DMQ133" s="28"/>
      <c r="DMR133" s="31"/>
      <c r="DMS133" s="35"/>
      <c r="DMT133" s="31"/>
      <c r="DMU133" s="26"/>
      <c r="DMV133" s="14"/>
      <c r="DMW133" s="56"/>
      <c r="DMX133" s="28"/>
      <c r="DMY133" s="28"/>
      <c r="DMZ133" s="31"/>
      <c r="DNA133" s="35"/>
      <c r="DNB133" s="31"/>
      <c r="DNC133" s="26"/>
      <c r="DND133" s="14"/>
      <c r="DNE133" s="56"/>
      <c r="DNF133" s="28"/>
      <c r="DNG133" s="28"/>
      <c r="DNH133" s="31"/>
      <c r="DNI133" s="35"/>
      <c r="DNJ133" s="31"/>
      <c r="DNK133" s="26"/>
      <c r="DNL133" s="14"/>
      <c r="DNM133" s="56"/>
      <c r="DNN133" s="28"/>
      <c r="DNO133" s="28"/>
      <c r="DNP133" s="31"/>
      <c r="DNQ133" s="35"/>
      <c r="DNR133" s="31"/>
      <c r="DNS133" s="26"/>
      <c r="DNT133" s="14"/>
      <c r="DNU133" s="56"/>
      <c r="DNV133" s="28"/>
      <c r="DNW133" s="28"/>
      <c r="DNX133" s="31"/>
      <c r="DNY133" s="35"/>
      <c r="DNZ133" s="31"/>
      <c r="DOA133" s="26"/>
      <c r="DOB133" s="14"/>
      <c r="DOC133" s="56"/>
      <c r="DOD133" s="28"/>
      <c r="DOE133" s="28"/>
      <c r="DOF133" s="31"/>
      <c r="DOG133" s="35"/>
      <c r="DOH133" s="31"/>
      <c r="DOI133" s="26"/>
      <c r="DOJ133" s="14"/>
      <c r="DOK133" s="56"/>
      <c r="DOL133" s="28"/>
      <c r="DOM133" s="28"/>
      <c r="DON133" s="31"/>
      <c r="DOO133" s="35"/>
      <c r="DOP133" s="31"/>
      <c r="DOQ133" s="26"/>
      <c r="DOR133" s="14"/>
      <c r="DOS133" s="56"/>
      <c r="DOT133" s="28"/>
      <c r="DOU133" s="28"/>
      <c r="DOV133" s="31"/>
      <c r="DOW133" s="35"/>
      <c r="DOX133" s="31"/>
      <c r="DOY133" s="26"/>
      <c r="DOZ133" s="14"/>
      <c r="DPA133" s="56"/>
      <c r="DPB133" s="28"/>
      <c r="DPC133" s="28"/>
      <c r="DPD133" s="31"/>
      <c r="DPE133" s="35"/>
      <c r="DPF133" s="31"/>
      <c r="DPG133" s="26"/>
      <c r="DPH133" s="14"/>
      <c r="DPI133" s="56"/>
      <c r="DPJ133" s="28"/>
      <c r="DPK133" s="28"/>
      <c r="DPL133" s="31"/>
      <c r="DPM133" s="35"/>
      <c r="DPN133" s="31"/>
      <c r="DPO133" s="26"/>
      <c r="DPP133" s="14"/>
      <c r="DPQ133" s="56"/>
      <c r="DPR133" s="28"/>
      <c r="DPS133" s="28"/>
      <c r="DPT133" s="31"/>
      <c r="DPU133" s="35"/>
      <c r="DPV133" s="31"/>
      <c r="DPW133" s="26"/>
      <c r="DPX133" s="14"/>
      <c r="DPY133" s="56"/>
      <c r="DPZ133" s="28"/>
      <c r="DQA133" s="28"/>
      <c r="DQB133" s="31"/>
      <c r="DQC133" s="35"/>
      <c r="DQD133" s="31"/>
      <c r="DQE133" s="26"/>
      <c r="DQF133" s="14"/>
      <c r="DQG133" s="56"/>
      <c r="DQH133" s="28"/>
      <c r="DQI133" s="28"/>
      <c r="DQJ133" s="31"/>
      <c r="DQK133" s="35"/>
      <c r="DQL133" s="31"/>
      <c r="DQM133" s="26"/>
      <c r="DQN133" s="14"/>
      <c r="DQO133" s="56"/>
      <c r="DQP133" s="28"/>
      <c r="DQQ133" s="28"/>
      <c r="DQR133" s="31"/>
      <c r="DQS133" s="35"/>
      <c r="DQT133" s="31"/>
      <c r="DQU133" s="26"/>
      <c r="DQV133" s="14"/>
      <c r="DQW133" s="56"/>
      <c r="DQX133" s="28"/>
      <c r="DQY133" s="28"/>
      <c r="DQZ133" s="31"/>
      <c r="DRA133" s="35"/>
      <c r="DRB133" s="31"/>
      <c r="DRC133" s="26"/>
      <c r="DRD133" s="14"/>
      <c r="DRE133" s="56"/>
      <c r="DRF133" s="28"/>
      <c r="DRG133" s="28"/>
      <c r="DRH133" s="31"/>
      <c r="DRI133" s="35"/>
      <c r="DRJ133" s="31"/>
      <c r="DRK133" s="26"/>
      <c r="DRL133" s="14"/>
      <c r="DRM133" s="56"/>
      <c r="DRN133" s="28"/>
      <c r="DRO133" s="28"/>
      <c r="DRP133" s="31"/>
      <c r="DRQ133" s="35"/>
      <c r="DRR133" s="31"/>
      <c r="DRS133" s="26"/>
      <c r="DRT133" s="14"/>
      <c r="DRU133" s="56"/>
      <c r="DRV133" s="28"/>
      <c r="DRW133" s="28"/>
      <c r="DRX133" s="31"/>
      <c r="DRY133" s="35"/>
      <c r="DRZ133" s="31"/>
      <c r="DSA133" s="26"/>
      <c r="DSB133" s="14"/>
      <c r="DSC133" s="56"/>
      <c r="DSD133" s="28"/>
      <c r="DSE133" s="28"/>
      <c r="DSF133" s="31"/>
      <c r="DSG133" s="35"/>
      <c r="DSH133" s="31"/>
      <c r="DSI133" s="26"/>
      <c r="DSJ133" s="14"/>
      <c r="DSK133" s="56"/>
      <c r="DSL133" s="28"/>
      <c r="DSM133" s="28"/>
      <c r="DSN133" s="31"/>
      <c r="DSO133" s="35"/>
      <c r="DSP133" s="31"/>
      <c r="DSQ133" s="26"/>
      <c r="DSR133" s="14"/>
      <c r="DSS133" s="56"/>
      <c r="DST133" s="28"/>
      <c r="DSU133" s="28"/>
      <c r="DSV133" s="31"/>
      <c r="DSW133" s="35"/>
      <c r="DSX133" s="31"/>
      <c r="DSY133" s="26"/>
      <c r="DSZ133" s="14"/>
      <c r="DTA133" s="56"/>
      <c r="DTB133" s="28"/>
      <c r="DTC133" s="28"/>
      <c r="DTD133" s="31"/>
      <c r="DTE133" s="35"/>
      <c r="DTF133" s="31"/>
      <c r="DTG133" s="26"/>
      <c r="DTH133" s="14"/>
      <c r="DTI133" s="56"/>
      <c r="DTJ133" s="28"/>
      <c r="DTK133" s="28"/>
      <c r="DTL133" s="31"/>
      <c r="DTM133" s="35"/>
      <c r="DTN133" s="31"/>
      <c r="DTO133" s="26"/>
      <c r="DTP133" s="14"/>
      <c r="DTQ133" s="56"/>
      <c r="DTR133" s="28"/>
      <c r="DTS133" s="28"/>
      <c r="DTT133" s="31"/>
      <c r="DTU133" s="35"/>
      <c r="DTV133" s="31"/>
      <c r="DTW133" s="26"/>
      <c r="DTX133" s="14"/>
      <c r="DTY133" s="56"/>
      <c r="DTZ133" s="28"/>
      <c r="DUA133" s="28"/>
      <c r="DUB133" s="31"/>
      <c r="DUC133" s="35"/>
      <c r="DUD133" s="31"/>
      <c r="DUE133" s="26"/>
      <c r="DUF133" s="14"/>
      <c r="DUG133" s="56"/>
      <c r="DUH133" s="28"/>
      <c r="DUI133" s="28"/>
      <c r="DUJ133" s="31"/>
      <c r="DUK133" s="35"/>
      <c r="DUL133" s="31"/>
      <c r="DUM133" s="26"/>
      <c r="DUN133" s="14"/>
      <c r="DUO133" s="56"/>
      <c r="DUP133" s="28"/>
      <c r="DUQ133" s="28"/>
      <c r="DUR133" s="31"/>
      <c r="DUS133" s="35"/>
      <c r="DUT133" s="31"/>
      <c r="DUU133" s="26"/>
      <c r="DUV133" s="14"/>
      <c r="DUW133" s="56"/>
      <c r="DUX133" s="28"/>
      <c r="DUY133" s="28"/>
      <c r="DUZ133" s="31"/>
      <c r="DVA133" s="35"/>
      <c r="DVB133" s="31"/>
      <c r="DVC133" s="26"/>
      <c r="DVD133" s="14"/>
      <c r="DVE133" s="56"/>
      <c r="DVF133" s="28"/>
      <c r="DVG133" s="28"/>
      <c r="DVH133" s="31"/>
      <c r="DVI133" s="35"/>
      <c r="DVJ133" s="31"/>
      <c r="DVK133" s="26"/>
      <c r="DVL133" s="14"/>
      <c r="DVM133" s="56"/>
      <c r="DVN133" s="28"/>
      <c r="DVO133" s="28"/>
      <c r="DVP133" s="31"/>
      <c r="DVQ133" s="35"/>
      <c r="DVR133" s="31"/>
      <c r="DVS133" s="26"/>
      <c r="DVT133" s="14"/>
      <c r="DVU133" s="56"/>
      <c r="DVV133" s="28"/>
      <c r="DVW133" s="28"/>
      <c r="DVX133" s="31"/>
      <c r="DVY133" s="35"/>
      <c r="DVZ133" s="31"/>
      <c r="DWA133" s="26"/>
      <c r="DWB133" s="14"/>
      <c r="DWC133" s="56"/>
      <c r="DWD133" s="28"/>
      <c r="DWE133" s="28"/>
      <c r="DWF133" s="31"/>
      <c r="DWG133" s="35"/>
      <c r="DWH133" s="31"/>
      <c r="DWI133" s="26"/>
      <c r="DWJ133" s="14"/>
      <c r="DWK133" s="56"/>
      <c r="DWL133" s="28"/>
      <c r="DWM133" s="28"/>
      <c r="DWN133" s="31"/>
      <c r="DWO133" s="35"/>
      <c r="DWP133" s="31"/>
      <c r="DWQ133" s="26"/>
      <c r="DWR133" s="14"/>
      <c r="DWS133" s="56"/>
      <c r="DWT133" s="28"/>
      <c r="DWU133" s="28"/>
      <c r="DWV133" s="31"/>
      <c r="DWW133" s="35"/>
      <c r="DWX133" s="31"/>
      <c r="DWY133" s="26"/>
      <c r="DWZ133" s="14"/>
      <c r="DXA133" s="56"/>
      <c r="DXB133" s="28"/>
      <c r="DXC133" s="28"/>
      <c r="DXD133" s="31"/>
      <c r="DXE133" s="35"/>
      <c r="DXF133" s="31"/>
      <c r="DXG133" s="26"/>
      <c r="DXH133" s="14"/>
      <c r="DXI133" s="56"/>
      <c r="DXJ133" s="28"/>
      <c r="DXK133" s="28"/>
      <c r="DXL133" s="31"/>
      <c r="DXM133" s="35"/>
      <c r="DXN133" s="31"/>
      <c r="DXO133" s="26"/>
      <c r="DXP133" s="14"/>
      <c r="DXQ133" s="56"/>
      <c r="DXR133" s="28"/>
      <c r="DXS133" s="28"/>
      <c r="DXT133" s="31"/>
      <c r="DXU133" s="35"/>
      <c r="DXV133" s="31"/>
      <c r="DXW133" s="26"/>
      <c r="DXX133" s="14"/>
      <c r="DXY133" s="56"/>
      <c r="DXZ133" s="28"/>
      <c r="DYA133" s="28"/>
      <c r="DYB133" s="31"/>
      <c r="DYC133" s="35"/>
      <c r="DYD133" s="31"/>
      <c r="DYE133" s="26"/>
      <c r="DYF133" s="14"/>
      <c r="DYG133" s="56"/>
      <c r="DYH133" s="28"/>
      <c r="DYI133" s="28"/>
      <c r="DYJ133" s="31"/>
      <c r="DYK133" s="35"/>
      <c r="DYL133" s="31"/>
      <c r="DYM133" s="26"/>
      <c r="DYN133" s="14"/>
      <c r="DYO133" s="56"/>
      <c r="DYP133" s="28"/>
      <c r="DYQ133" s="28"/>
      <c r="DYR133" s="31"/>
      <c r="DYS133" s="35"/>
      <c r="DYT133" s="31"/>
      <c r="DYU133" s="26"/>
      <c r="DYV133" s="14"/>
      <c r="DYW133" s="56"/>
      <c r="DYX133" s="28"/>
      <c r="DYY133" s="28"/>
      <c r="DYZ133" s="31"/>
      <c r="DZA133" s="35"/>
      <c r="DZB133" s="31"/>
      <c r="DZC133" s="26"/>
      <c r="DZD133" s="14"/>
      <c r="DZE133" s="56"/>
      <c r="DZF133" s="28"/>
      <c r="DZG133" s="28"/>
      <c r="DZH133" s="31"/>
      <c r="DZI133" s="35"/>
      <c r="DZJ133" s="31"/>
      <c r="DZK133" s="26"/>
      <c r="DZL133" s="14"/>
      <c r="DZM133" s="56"/>
      <c r="DZN133" s="28"/>
      <c r="DZO133" s="28"/>
      <c r="DZP133" s="31"/>
      <c r="DZQ133" s="35"/>
      <c r="DZR133" s="31"/>
      <c r="DZS133" s="26"/>
      <c r="DZT133" s="14"/>
      <c r="DZU133" s="56"/>
      <c r="DZV133" s="28"/>
      <c r="DZW133" s="28"/>
      <c r="DZX133" s="31"/>
      <c r="DZY133" s="35"/>
      <c r="DZZ133" s="31"/>
      <c r="EAA133" s="26"/>
      <c r="EAB133" s="14"/>
      <c r="EAC133" s="56"/>
      <c r="EAD133" s="28"/>
      <c r="EAE133" s="28"/>
      <c r="EAF133" s="31"/>
      <c r="EAG133" s="35"/>
      <c r="EAH133" s="31"/>
      <c r="EAI133" s="26"/>
      <c r="EAJ133" s="14"/>
      <c r="EAK133" s="56"/>
      <c r="EAL133" s="28"/>
      <c r="EAM133" s="28"/>
      <c r="EAN133" s="31"/>
      <c r="EAO133" s="35"/>
      <c r="EAP133" s="31"/>
      <c r="EAQ133" s="26"/>
      <c r="EAR133" s="14"/>
      <c r="EAS133" s="56"/>
      <c r="EAT133" s="28"/>
      <c r="EAU133" s="28"/>
      <c r="EAV133" s="31"/>
      <c r="EAW133" s="35"/>
      <c r="EAX133" s="31"/>
      <c r="EAY133" s="26"/>
      <c r="EAZ133" s="14"/>
      <c r="EBA133" s="56"/>
      <c r="EBB133" s="28"/>
      <c r="EBC133" s="28"/>
      <c r="EBD133" s="31"/>
      <c r="EBE133" s="35"/>
      <c r="EBF133" s="31"/>
      <c r="EBG133" s="26"/>
      <c r="EBH133" s="14"/>
      <c r="EBI133" s="56"/>
      <c r="EBJ133" s="28"/>
      <c r="EBK133" s="28"/>
      <c r="EBL133" s="31"/>
      <c r="EBM133" s="35"/>
      <c r="EBN133" s="31"/>
      <c r="EBO133" s="26"/>
      <c r="EBP133" s="14"/>
      <c r="EBQ133" s="56"/>
      <c r="EBR133" s="28"/>
      <c r="EBS133" s="28"/>
      <c r="EBT133" s="31"/>
      <c r="EBU133" s="35"/>
      <c r="EBV133" s="31"/>
      <c r="EBW133" s="26"/>
      <c r="EBX133" s="14"/>
      <c r="EBY133" s="56"/>
      <c r="EBZ133" s="28"/>
      <c r="ECA133" s="28"/>
      <c r="ECB133" s="31"/>
      <c r="ECC133" s="35"/>
      <c r="ECD133" s="31"/>
      <c r="ECE133" s="26"/>
      <c r="ECF133" s="14"/>
      <c r="ECG133" s="56"/>
      <c r="ECH133" s="28"/>
      <c r="ECI133" s="28"/>
      <c r="ECJ133" s="31"/>
      <c r="ECK133" s="35"/>
      <c r="ECL133" s="31"/>
      <c r="ECM133" s="26"/>
      <c r="ECN133" s="14"/>
      <c r="ECO133" s="56"/>
      <c r="ECP133" s="28"/>
      <c r="ECQ133" s="28"/>
      <c r="ECR133" s="31"/>
      <c r="ECS133" s="35"/>
      <c r="ECT133" s="31"/>
      <c r="ECU133" s="26"/>
      <c r="ECV133" s="14"/>
      <c r="ECW133" s="56"/>
      <c r="ECX133" s="28"/>
      <c r="ECY133" s="28"/>
      <c r="ECZ133" s="31"/>
      <c r="EDA133" s="35"/>
      <c r="EDB133" s="31"/>
      <c r="EDC133" s="26"/>
      <c r="EDD133" s="14"/>
      <c r="EDE133" s="56"/>
      <c r="EDF133" s="28"/>
      <c r="EDG133" s="28"/>
      <c r="EDH133" s="31"/>
      <c r="EDI133" s="35"/>
      <c r="EDJ133" s="31"/>
      <c r="EDK133" s="26"/>
      <c r="EDL133" s="14"/>
      <c r="EDM133" s="56"/>
      <c r="EDN133" s="28"/>
      <c r="EDO133" s="28"/>
      <c r="EDP133" s="31"/>
      <c r="EDQ133" s="35"/>
      <c r="EDR133" s="31"/>
      <c r="EDS133" s="26"/>
      <c r="EDT133" s="14"/>
      <c r="EDU133" s="56"/>
      <c r="EDV133" s="28"/>
      <c r="EDW133" s="28"/>
      <c r="EDX133" s="31"/>
      <c r="EDY133" s="35"/>
      <c r="EDZ133" s="31"/>
      <c r="EEA133" s="26"/>
      <c r="EEB133" s="14"/>
      <c r="EEC133" s="56"/>
      <c r="EED133" s="28"/>
      <c r="EEE133" s="28"/>
      <c r="EEF133" s="31"/>
      <c r="EEG133" s="35"/>
      <c r="EEH133" s="31"/>
      <c r="EEI133" s="26"/>
      <c r="EEJ133" s="14"/>
      <c r="EEK133" s="56"/>
      <c r="EEL133" s="28"/>
      <c r="EEM133" s="28"/>
      <c r="EEN133" s="31"/>
      <c r="EEO133" s="35"/>
      <c r="EEP133" s="31"/>
      <c r="EEQ133" s="26"/>
      <c r="EER133" s="14"/>
      <c r="EES133" s="56"/>
      <c r="EET133" s="28"/>
      <c r="EEU133" s="28"/>
      <c r="EEV133" s="31"/>
      <c r="EEW133" s="35"/>
      <c r="EEX133" s="31"/>
      <c r="EEY133" s="26"/>
      <c r="EEZ133" s="14"/>
      <c r="EFA133" s="56"/>
      <c r="EFB133" s="28"/>
      <c r="EFC133" s="28"/>
      <c r="EFD133" s="31"/>
      <c r="EFE133" s="35"/>
      <c r="EFF133" s="31"/>
      <c r="EFG133" s="26"/>
      <c r="EFH133" s="14"/>
      <c r="EFI133" s="56"/>
      <c r="EFJ133" s="28"/>
      <c r="EFK133" s="28"/>
      <c r="EFL133" s="31"/>
      <c r="EFM133" s="35"/>
      <c r="EFN133" s="31"/>
      <c r="EFO133" s="26"/>
      <c r="EFP133" s="14"/>
      <c r="EFQ133" s="56"/>
      <c r="EFR133" s="28"/>
      <c r="EFS133" s="28"/>
      <c r="EFT133" s="31"/>
      <c r="EFU133" s="35"/>
      <c r="EFV133" s="31"/>
      <c r="EFW133" s="26"/>
      <c r="EFX133" s="14"/>
      <c r="EFY133" s="56"/>
      <c r="EFZ133" s="28"/>
      <c r="EGA133" s="28"/>
      <c r="EGB133" s="31"/>
      <c r="EGC133" s="35"/>
      <c r="EGD133" s="31"/>
      <c r="EGE133" s="26"/>
      <c r="EGF133" s="14"/>
      <c r="EGG133" s="56"/>
      <c r="EGH133" s="28"/>
      <c r="EGI133" s="28"/>
      <c r="EGJ133" s="31"/>
      <c r="EGK133" s="35"/>
      <c r="EGL133" s="31"/>
      <c r="EGM133" s="26"/>
      <c r="EGN133" s="14"/>
      <c r="EGO133" s="56"/>
      <c r="EGP133" s="28"/>
      <c r="EGQ133" s="28"/>
      <c r="EGR133" s="31"/>
      <c r="EGS133" s="35"/>
      <c r="EGT133" s="31"/>
      <c r="EGU133" s="26"/>
      <c r="EGV133" s="14"/>
      <c r="EGW133" s="56"/>
      <c r="EGX133" s="28"/>
      <c r="EGY133" s="28"/>
      <c r="EGZ133" s="31"/>
      <c r="EHA133" s="35"/>
      <c r="EHB133" s="31"/>
      <c r="EHC133" s="26"/>
      <c r="EHD133" s="14"/>
      <c r="EHE133" s="56"/>
      <c r="EHF133" s="28"/>
      <c r="EHG133" s="28"/>
      <c r="EHH133" s="31"/>
      <c r="EHI133" s="35"/>
      <c r="EHJ133" s="31"/>
      <c r="EHK133" s="26"/>
      <c r="EHL133" s="14"/>
      <c r="EHM133" s="56"/>
      <c r="EHN133" s="28"/>
      <c r="EHO133" s="28"/>
      <c r="EHP133" s="31"/>
      <c r="EHQ133" s="35"/>
      <c r="EHR133" s="31"/>
      <c r="EHS133" s="26"/>
      <c r="EHT133" s="14"/>
      <c r="EHU133" s="56"/>
      <c r="EHV133" s="28"/>
      <c r="EHW133" s="28"/>
      <c r="EHX133" s="31"/>
      <c r="EHY133" s="35"/>
      <c r="EHZ133" s="31"/>
      <c r="EIA133" s="26"/>
      <c r="EIB133" s="14"/>
      <c r="EIC133" s="56"/>
      <c r="EID133" s="28"/>
      <c r="EIE133" s="28"/>
      <c r="EIF133" s="31"/>
      <c r="EIG133" s="35"/>
      <c r="EIH133" s="31"/>
      <c r="EII133" s="26"/>
      <c r="EIJ133" s="14"/>
      <c r="EIK133" s="56"/>
      <c r="EIL133" s="28"/>
      <c r="EIM133" s="28"/>
      <c r="EIN133" s="31"/>
      <c r="EIO133" s="35"/>
      <c r="EIP133" s="31"/>
      <c r="EIQ133" s="26"/>
      <c r="EIR133" s="14"/>
      <c r="EIS133" s="56"/>
      <c r="EIT133" s="28"/>
      <c r="EIU133" s="28"/>
      <c r="EIV133" s="31"/>
      <c r="EIW133" s="35"/>
      <c r="EIX133" s="31"/>
      <c r="EIY133" s="26"/>
      <c r="EIZ133" s="14"/>
      <c r="EJA133" s="56"/>
      <c r="EJB133" s="28"/>
      <c r="EJC133" s="28"/>
      <c r="EJD133" s="31"/>
      <c r="EJE133" s="35"/>
      <c r="EJF133" s="31"/>
      <c r="EJG133" s="26"/>
      <c r="EJH133" s="14"/>
      <c r="EJI133" s="56"/>
      <c r="EJJ133" s="28"/>
      <c r="EJK133" s="28"/>
      <c r="EJL133" s="31"/>
      <c r="EJM133" s="35"/>
      <c r="EJN133" s="31"/>
      <c r="EJO133" s="26"/>
      <c r="EJP133" s="14"/>
      <c r="EJQ133" s="56"/>
      <c r="EJR133" s="28"/>
      <c r="EJS133" s="28"/>
      <c r="EJT133" s="31"/>
      <c r="EJU133" s="35"/>
      <c r="EJV133" s="31"/>
      <c r="EJW133" s="26"/>
      <c r="EJX133" s="14"/>
      <c r="EJY133" s="56"/>
      <c r="EJZ133" s="28"/>
      <c r="EKA133" s="28"/>
      <c r="EKB133" s="31"/>
      <c r="EKC133" s="35"/>
      <c r="EKD133" s="31"/>
      <c r="EKE133" s="26"/>
      <c r="EKF133" s="14"/>
      <c r="EKG133" s="56"/>
      <c r="EKH133" s="28"/>
      <c r="EKI133" s="28"/>
      <c r="EKJ133" s="31"/>
      <c r="EKK133" s="35"/>
      <c r="EKL133" s="31"/>
      <c r="EKM133" s="26"/>
      <c r="EKN133" s="14"/>
      <c r="EKO133" s="56"/>
      <c r="EKP133" s="28"/>
      <c r="EKQ133" s="28"/>
      <c r="EKR133" s="31"/>
      <c r="EKS133" s="35"/>
      <c r="EKT133" s="31"/>
      <c r="EKU133" s="26"/>
      <c r="EKV133" s="14"/>
      <c r="EKW133" s="56"/>
      <c r="EKX133" s="28"/>
      <c r="EKY133" s="28"/>
      <c r="EKZ133" s="31"/>
      <c r="ELA133" s="35"/>
      <c r="ELB133" s="31"/>
      <c r="ELC133" s="26"/>
      <c r="ELD133" s="14"/>
      <c r="ELE133" s="56"/>
      <c r="ELF133" s="28"/>
      <c r="ELG133" s="28"/>
      <c r="ELH133" s="31"/>
      <c r="ELI133" s="35"/>
      <c r="ELJ133" s="31"/>
      <c r="ELK133" s="26"/>
      <c r="ELL133" s="14"/>
      <c r="ELM133" s="56"/>
      <c r="ELN133" s="28"/>
      <c r="ELO133" s="28"/>
      <c r="ELP133" s="31"/>
      <c r="ELQ133" s="35"/>
      <c r="ELR133" s="31"/>
      <c r="ELS133" s="26"/>
      <c r="ELT133" s="14"/>
      <c r="ELU133" s="56"/>
      <c r="ELV133" s="28"/>
      <c r="ELW133" s="28"/>
      <c r="ELX133" s="31"/>
      <c r="ELY133" s="35"/>
      <c r="ELZ133" s="31"/>
      <c r="EMA133" s="26"/>
      <c r="EMB133" s="14"/>
      <c r="EMC133" s="56"/>
      <c r="EMD133" s="28"/>
      <c r="EME133" s="28"/>
      <c r="EMF133" s="31"/>
      <c r="EMG133" s="35"/>
      <c r="EMH133" s="31"/>
      <c r="EMI133" s="26"/>
      <c r="EMJ133" s="14"/>
      <c r="EMK133" s="56"/>
      <c r="EML133" s="28"/>
      <c r="EMM133" s="28"/>
      <c r="EMN133" s="31"/>
      <c r="EMO133" s="35"/>
      <c r="EMP133" s="31"/>
      <c r="EMQ133" s="26"/>
      <c r="EMR133" s="14"/>
      <c r="EMS133" s="56"/>
      <c r="EMT133" s="28"/>
      <c r="EMU133" s="28"/>
      <c r="EMV133" s="31"/>
      <c r="EMW133" s="35"/>
      <c r="EMX133" s="31"/>
      <c r="EMY133" s="26"/>
      <c r="EMZ133" s="14"/>
      <c r="ENA133" s="56"/>
      <c r="ENB133" s="28"/>
      <c r="ENC133" s="28"/>
      <c r="END133" s="31"/>
      <c r="ENE133" s="35"/>
      <c r="ENF133" s="31"/>
      <c r="ENG133" s="26"/>
      <c r="ENH133" s="14"/>
      <c r="ENI133" s="56"/>
      <c r="ENJ133" s="28"/>
      <c r="ENK133" s="28"/>
      <c r="ENL133" s="31"/>
      <c r="ENM133" s="35"/>
      <c r="ENN133" s="31"/>
      <c r="ENO133" s="26"/>
      <c r="ENP133" s="14"/>
      <c r="ENQ133" s="56"/>
      <c r="ENR133" s="28"/>
      <c r="ENS133" s="28"/>
      <c r="ENT133" s="31"/>
      <c r="ENU133" s="35"/>
      <c r="ENV133" s="31"/>
      <c r="ENW133" s="26"/>
      <c r="ENX133" s="14"/>
      <c r="ENY133" s="56"/>
      <c r="ENZ133" s="28"/>
      <c r="EOA133" s="28"/>
      <c r="EOB133" s="31"/>
      <c r="EOC133" s="35"/>
      <c r="EOD133" s="31"/>
      <c r="EOE133" s="26"/>
      <c r="EOF133" s="14"/>
      <c r="EOG133" s="56"/>
      <c r="EOH133" s="28"/>
      <c r="EOI133" s="28"/>
      <c r="EOJ133" s="31"/>
      <c r="EOK133" s="35"/>
      <c r="EOL133" s="31"/>
      <c r="EOM133" s="26"/>
      <c r="EON133" s="14"/>
      <c r="EOO133" s="56"/>
      <c r="EOP133" s="28"/>
      <c r="EOQ133" s="28"/>
      <c r="EOR133" s="31"/>
      <c r="EOS133" s="35"/>
      <c r="EOT133" s="31"/>
      <c r="EOU133" s="26"/>
      <c r="EOV133" s="14"/>
      <c r="EOW133" s="56"/>
      <c r="EOX133" s="28"/>
      <c r="EOY133" s="28"/>
      <c r="EOZ133" s="31"/>
      <c r="EPA133" s="35"/>
      <c r="EPB133" s="31"/>
      <c r="EPC133" s="26"/>
      <c r="EPD133" s="14"/>
      <c r="EPE133" s="56"/>
      <c r="EPF133" s="28"/>
      <c r="EPG133" s="28"/>
      <c r="EPH133" s="31"/>
      <c r="EPI133" s="35"/>
      <c r="EPJ133" s="31"/>
      <c r="EPK133" s="26"/>
      <c r="EPL133" s="14"/>
      <c r="EPM133" s="56"/>
      <c r="EPN133" s="28"/>
      <c r="EPO133" s="28"/>
      <c r="EPP133" s="31"/>
      <c r="EPQ133" s="35"/>
      <c r="EPR133" s="31"/>
      <c r="EPS133" s="26"/>
      <c r="EPT133" s="14"/>
      <c r="EPU133" s="56"/>
      <c r="EPV133" s="28"/>
      <c r="EPW133" s="28"/>
      <c r="EPX133" s="31"/>
      <c r="EPY133" s="35"/>
      <c r="EPZ133" s="31"/>
      <c r="EQA133" s="26"/>
      <c r="EQB133" s="14"/>
      <c r="EQC133" s="56"/>
      <c r="EQD133" s="28"/>
      <c r="EQE133" s="28"/>
      <c r="EQF133" s="31"/>
      <c r="EQG133" s="35"/>
      <c r="EQH133" s="31"/>
      <c r="EQI133" s="26"/>
      <c r="EQJ133" s="14"/>
      <c r="EQK133" s="56"/>
      <c r="EQL133" s="28"/>
      <c r="EQM133" s="28"/>
      <c r="EQN133" s="31"/>
      <c r="EQO133" s="35"/>
      <c r="EQP133" s="31"/>
      <c r="EQQ133" s="26"/>
      <c r="EQR133" s="14"/>
      <c r="EQS133" s="56"/>
      <c r="EQT133" s="28"/>
      <c r="EQU133" s="28"/>
      <c r="EQV133" s="31"/>
      <c r="EQW133" s="35"/>
      <c r="EQX133" s="31"/>
      <c r="EQY133" s="26"/>
      <c r="EQZ133" s="14"/>
      <c r="ERA133" s="56"/>
      <c r="ERB133" s="28"/>
      <c r="ERC133" s="28"/>
      <c r="ERD133" s="31"/>
      <c r="ERE133" s="35"/>
      <c r="ERF133" s="31"/>
      <c r="ERG133" s="26"/>
      <c r="ERH133" s="14"/>
      <c r="ERI133" s="56"/>
      <c r="ERJ133" s="28"/>
      <c r="ERK133" s="28"/>
      <c r="ERL133" s="31"/>
      <c r="ERM133" s="35"/>
      <c r="ERN133" s="31"/>
      <c r="ERO133" s="26"/>
      <c r="ERP133" s="14"/>
      <c r="ERQ133" s="56"/>
      <c r="ERR133" s="28"/>
      <c r="ERS133" s="28"/>
      <c r="ERT133" s="31"/>
      <c r="ERU133" s="35"/>
      <c r="ERV133" s="31"/>
      <c r="ERW133" s="26"/>
      <c r="ERX133" s="14"/>
      <c r="ERY133" s="56"/>
      <c r="ERZ133" s="28"/>
      <c r="ESA133" s="28"/>
      <c r="ESB133" s="31"/>
      <c r="ESC133" s="35"/>
      <c r="ESD133" s="31"/>
      <c r="ESE133" s="26"/>
      <c r="ESF133" s="14"/>
      <c r="ESG133" s="56"/>
      <c r="ESH133" s="28"/>
      <c r="ESI133" s="28"/>
      <c r="ESJ133" s="31"/>
      <c r="ESK133" s="35"/>
      <c r="ESL133" s="31"/>
      <c r="ESM133" s="26"/>
      <c r="ESN133" s="14"/>
      <c r="ESO133" s="56"/>
      <c r="ESP133" s="28"/>
      <c r="ESQ133" s="28"/>
      <c r="ESR133" s="31"/>
      <c r="ESS133" s="35"/>
      <c r="EST133" s="31"/>
      <c r="ESU133" s="26"/>
      <c r="ESV133" s="14"/>
      <c r="ESW133" s="56"/>
      <c r="ESX133" s="28"/>
      <c r="ESY133" s="28"/>
      <c r="ESZ133" s="31"/>
      <c r="ETA133" s="35"/>
      <c r="ETB133" s="31"/>
      <c r="ETC133" s="26"/>
      <c r="ETD133" s="14"/>
      <c r="ETE133" s="56"/>
      <c r="ETF133" s="28"/>
      <c r="ETG133" s="28"/>
      <c r="ETH133" s="31"/>
      <c r="ETI133" s="35"/>
      <c r="ETJ133" s="31"/>
      <c r="ETK133" s="26"/>
      <c r="ETL133" s="14"/>
      <c r="ETM133" s="56"/>
      <c r="ETN133" s="28"/>
      <c r="ETO133" s="28"/>
      <c r="ETP133" s="31"/>
      <c r="ETQ133" s="35"/>
      <c r="ETR133" s="31"/>
      <c r="ETS133" s="26"/>
      <c r="ETT133" s="14"/>
      <c r="ETU133" s="56"/>
      <c r="ETV133" s="28"/>
      <c r="ETW133" s="28"/>
      <c r="ETX133" s="31"/>
      <c r="ETY133" s="35"/>
      <c r="ETZ133" s="31"/>
      <c r="EUA133" s="26"/>
      <c r="EUB133" s="14"/>
      <c r="EUC133" s="56"/>
      <c r="EUD133" s="28"/>
      <c r="EUE133" s="28"/>
      <c r="EUF133" s="31"/>
      <c r="EUG133" s="35"/>
      <c r="EUH133" s="31"/>
      <c r="EUI133" s="26"/>
      <c r="EUJ133" s="14"/>
      <c r="EUK133" s="56"/>
      <c r="EUL133" s="28"/>
      <c r="EUM133" s="28"/>
      <c r="EUN133" s="31"/>
      <c r="EUO133" s="35"/>
      <c r="EUP133" s="31"/>
      <c r="EUQ133" s="26"/>
      <c r="EUR133" s="14"/>
      <c r="EUS133" s="56"/>
      <c r="EUT133" s="28"/>
      <c r="EUU133" s="28"/>
      <c r="EUV133" s="31"/>
      <c r="EUW133" s="35"/>
      <c r="EUX133" s="31"/>
      <c r="EUY133" s="26"/>
      <c r="EUZ133" s="14"/>
      <c r="EVA133" s="56"/>
      <c r="EVB133" s="28"/>
      <c r="EVC133" s="28"/>
      <c r="EVD133" s="31"/>
      <c r="EVE133" s="35"/>
      <c r="EVF133" s="31"/>
      <c r="EVG133" s="26"/>
      <c r="EVH133" s="14"/>
      <c r="EVI133" s="56"/>
      <c r="EVJ133" s="28"/>
      <c r="EVK133" s="28"/>
      <c r="EVL133" s="31"/>
      <c r="EVM133" s="35"/>
      <c r="EVN133" s="31"/>
      <c r="EVO133" s="26"/>
      <c r="EVP133" s="14"/>
      <c r="EVQ133" s="56"/>
      <c r="EVR133" s="28"/>
      <c r="EVS133" s="28"/>
      <c r="EVT133" s="31"/>
      <c r="EVU133" s="35"/>
      <c r="EVV133" s="31"/>
      <c r="EVW133" s="26"/>
      <c r="EVX133" s="14"/>
      <c r="EVY133" s="56"/>
      <c r="EVZ133" s="28"/>
      <c r="EWA133" s="28"/>
      <c r="EWB133" s="31"/>
      <c r="EWC133" s="35"/>
      <c r="EWD133" s="31"/>
      <c r="EWE133" s="26"/>
      <c r="EWF133" s="14"/>
      <c r="EWG133" s="56"/>
      <c r="EWH133" s="28"/>
      <c r="EWI133" s="28"/>
      <c r="EWJ133" s="31"/>
      <c r="EWK133" s="35"/>
      <c r="EWL133" s="31"/>
      <c r="EWM133" s="26"/>
      <c r="EWN133" s="14"/>
      <c r="EWO133" s="56"/>
      <c r="EWP133" s="28"/>
      <c r="EWQ133" s="28"/>
      <c r="EWR133" s="31"/>
      <c r="EWS133" s="35"/>
      <c r="EWT133" s="31"/>
      <c r="EWU133" s="26"/>
      <c r="EWV133" s="14"/>
      <c r="EWW133" s="56"/>
      <c r="EWX133" s="28"/>
      <c r="EWY133" s="28"/>
      <c r="EWZ133" s="31"/>
      <c r="EXA133" s="35"/>
      <c r="EXB133" s="31"/>
      <c r="EXC133" s="26"/>
      <c r="EXD133" s="14"/>
      <c r="EXE133" s="56"/>
      <c r="EXF133" s="28"/>
      <c r="EXG133" s="28"/>
      <c r="EXH133" s="31"/>
      <c r="EXI133" s="35"/>
      <c r="EXJ133" s="31"/>
      <c r="EXK133" s="26"/>
      <c r="EXL133" s="14"/>
      <c r="EXM133" s="56"/>
      <c r="EXN133" s="28"/>
      <c r="EXO133" s="28"/>
      <c r="EXP133" s="31"/>
      <c r="EXQ133" s="35"/>
      <c r="EXR133" s="31"/>
      <c r="EXS133" s="26"/>
      <c r="EXT133" s="14"/>
      <c r="EXU133" s="56"/>
      <c r="EXV133" s="28"/>
      <c r="EXW133" s="28"/>
      <c r="EXX133" s="31"/>
      <c r="EXY133" s="35"/>
      <c r="EXZ133" s="31"/>
      <c r="EYA133" s="26"/>
      <c r="EYB133" s="14"/>
      <c r="EYC133" s="56"/>
      <c r="EYD133" s="28"/>
      <c r="EYE133" s="28"/>
      <c r="EYF133" s="31"/>
      <c r="EYG133" s="35"/>
      <c r="EYH133" s="31"/>
      <c r="EYI133" s="26"/>
      <c r="EYJ133" s="14"/>
      <c r="EYK133" s="56"/>
      <c r="EYL133" s="28"/>
      <c r="EYM133" s="28"/>
      <c r="EYN133" s="31"/>
      <c r="EYO133" s="35"/>
      <c r="EYP133" s="31"/>
      <c r="EYQ133" s="26"/>
      <c r="EYR133" s="14"/>
      <c r="EYS133" s="56"/>
      <c r="EYT133" s="28"/>
      <c r="EYU133" s="28"/>
      <c r="EYV133" s="31"/>
      <c r="EYW133" s="35"/>
      <c r="EYX133" s="31"/>
      <c r="EYY133" s="26"/>
      <c r="EYZ133" s="14"/>
      <c r="EZA133" s="56"/>
      <c r="EZB133" s="28"/>
      <c r="EZC133" s="28"/>
      <c r="EZD133" s="31"/>
      <c r="EZE133" s="35"/>
      <c r="EZF133" s="31"/>
      <c r="EZG133" s="26"/>
      <c r="EZH133" s="14"/>
      <c r="EZI133" s="56"/>
      <c r="EZJ133" s="28"/>
      <c r="EZK133" s="28"/>
      <c r="EZL133" s="31"/>
      <c r="EZM133" s="35"/>
      <c r="EZN133" s="31"/>
      <c r="EZO133" s="26"/>
      <c r="EZP133" s="14"/>
      <c r="EZQ133" s="56"/>
      <c r="EZR133" s="28"/>
      <c r="EZS133" s="28"/>
      <c r="EZT133" s="31"/>
      <c r="EZU133" s="35"/>
      <c r="EZV133" s="31"/>
      <c r="EZW133" s="26"/>
      <c r="EZX133" s="14"/>
      <c r="EZY133" s="56"/>
      <c r="EZZ133" s="28"/>
      <c r="FAA133" s="28"/>
      <c r="FAB133" s="31"/>
      <c r="FAC133" s="35"/>
      <c r="FAD133" s="31"/>
      <c r="FAE133" s="26"/>
      <c r="FAF133" s="14"/>
      <c r="FAG133" s="56"/>
      <c r="FAH133" s="28"/>
      <c r="FAI133" s="28"/>
      <c r="FAJ133" s="31"/>
      <c r="FAK133" s="35"/>
      <c r="FAL133" s="31"/>
      <c r="FAM133" s="26"/>
      <c r="FAN133" s="14"/>
      <c r="FAO133" s="56"/>
      <c r="FAP133" s="28"/>
      <c r="FAQ133" s="28"/>
      <c r="FAR133" s="31"/>
      <c r="FAS133" s="35"/>
      <c r="FAT133" s="31"/>
      <c r="FAU133" s="26"/>
      <c r="FAV133" s="14"/>
      <c r="FAW133" s="56"/>
      <c r="FAX133" s="28"/>
      <c r="FAY133" s="28"/>
      <c r="FAZ133" s="31"/>
      <c r="FBA133" s="35"/>
      <c r="FBB133" s="31"/>
      <c r="FBC133" s="26"/>
      <c r="FBD133" s="14"/>
      <c r="FBE133" s="56"/>
      <c r="FBF133" s="28"/>
      <c r="FBG133" s="28"/>
      <c r="FBH133" s="31"/>
      <c r="FBI133" s="35"/>
      <c r="FBJ133" s="31"/>
      <c r="FBK133" s="26"/>
      <c r="FBL133" s="14"/>
      <c r="FBM133" s="56"/>
      <c r="FBN133" s="28"/>
      <c r="FBO133" s="28"/>
      <c r="FBP133" s="31"/>
      <c r="FBQ133" s="35"/>
      <c r="FBR133" s="31"/>
      <c r="FBS133" s="26"/>
      <c r="FBT133" s="14"/>
      <c r="FBU133" s="56"/>
      <c r="FBV133" s="28"/>
      <c r="FBW133" s="28"/>
      <c r="FBX133" s="31"/>
      <c r="FBY133" s="35"/>
      <c r="FBZ133" s="31"/>
      <c r="FCA133" s="26"/>
      <c r="FCB133" s="14"/>
      <c r="FCC133" s="56"/>
      <c r="FCD133" s="28"/>
      <c r="FCE133" s="28"/>
      <c r="FCF133" s="31"/>
      <c r="FCG133" s="35"/>
      <c r="FCH133" s="31"/>
      <c r="FCI133" s="26"/>
      <c r="FCJ133" s="14"/>
      <c r="FCK133" s="56"/>
      <c r="FCL133" s="28"/>
      <c r="FCM133" s="28"/>
      <c r="FCN133" s="31"/>
      <c r="FCO133" s="35"/>
      <c r="FCP133" s="31"/>
      <c r="FCQ133" s="26"/>
      <c r="FCR133" s="14"/>
      <c r="FCS133" s="56"/>
      <c r="FCT133" s="28"/>
      <c r="FCU133" s="28"/>
      <c r="FCV133" s="31"/>
      <c r="FCW133" s="35"/>
      <c r="FCX133" s="31"/>
      <c r="FCY133" s="26"/>
      <c r="FCZ133" s="14"/>
      <c r="FDA133" s="56"/>
      <c r="FDB133" s="28"/>
      <c r="FDC133" s="28"/>
      <c r="FDD133" s="31"/>
      <c r="FDE133" s="35"/>
      <c r="FDF133" s="31"/>
      <c r="FDG133" s="26"/>
      <c r="FDH133" s="14"/>
      <c r="FDI133" s="56"/>
      <c r="FDJ133" s="28"/>
      <c r="FDK133" s="28"/>
      <c r="FDL133" s="31"/>
      <c r="FDM133" s="35"/>
      <c r="FDN133" s="31"/>
      <c r="FDO133" s="26"/>
      <c r="FDP133" s="14"/>
      <c r="FDQ133" s="56"/>
      <c r="FDR133" s="28"/>
      <c r="FDS133" s="28"/>
      <c r="FDT133" s="31"/>
      <c r="FDU133" s="35"/>
      <c r="FDV133" s="31"/>
      <c r="FDW133" s="26"/>
      <c r="FDX133" s="14"/>
      <c r="FDY133" s="56"/>
      <c r="FDZ133" s="28"/>
      <c r="FEA133" s="28"/>
      <c r="FEB133" s="31"/>
      <c r="FEC133" s="35"/>
      <c r="FED133" s="31"/>
      <c r="FEE133" s="26"/>
      <c r="FEF133" s="14"/>
      <c r="FEG133" s="56"/>
      <c r="FEH133" s="28"/>
      <c r="FEI133" s="28"/>
      <c r="FEJ133" s="31"/>
      <c r="FEK133" s="35"/>
      <c r="FEL133" s="31"/>
      <c r="FEM133" s="26"/>
      <c r="FEN133" s="14"/>
      <c r="FEO133" s="56"/>
      <c r="FEP133" s="28"/>
      <c r="FEQ133" s="28"/>
      <c r="FER133" s="31"/>
      <c r="FES133" s="35"/>
      <c r="FET133" s="31"/>
      <c r="FEU133" s="26"/>
      <c r="FEV133" s="14"/>
      <c r="FEW133" s="56"/>
      <c r="FEX133" s="28"/>
      <c r="FEY133" s="28"/>
      <c r="FEZ133" s="31"/>
      <c r="FFA133" s="35"/>
      <c r="FFB133" s="31"/>
      <c r="FFC133" s="26"/>
      <c r="FFD133" s="14"/>
      <c r="FFE133" s="56"/>
      <c r="FFF133" s="28"/>
      <c r="FFG133" s="28"/>
      <c r="FFH133" s="31"/>
      <c r="FFI133" s="35"/>
      <c r="FFJ133" s="31"/>
      <c r="FFK133" s="26"/>
      <c r="FFL133" s="14"/>
      <c r="FFM133" s="56"/>
      <c r="FFN133" s="28"/>
      <c r="FFO133" s="28"/>
      <c r="FFP133" s="31"/>
      <c r="FFQ133" s="35"/>
      <c r="FFR133" s="31"/>
      <c r="FFS133" s="26"/>
      <c r="FFT133" s="14"/>
      <c r="FFU133" s="56"/>
      <c r="FFV133" s="28"/>
      <c r="FFW133" s="28"/>
      <c r="FFX133" s="31"/>
      <c r="FFY133" s="35"/>
      <c r="FFZ133" s="31"/>
      <c r="FGA133" s="26"/>
      <c r="FGB133" s="14"/>
      <c r="FGC133" s="56"/>
      <c r="FGD133" s="28"/>
      <c r="FGE133" s="28"/>
      <c r="FGF133" s="31"/>
      <c r="FGG133" s="35"/>
      <c r="FGH133" s="31"/>
      <c r="FGI133" s="26"/>
      <c r="FGJ133" s="14"/>
      <c r="FGK133" s="56"/>
      <c r="FGL133" s="28"/>
      <c r="FGM133" s="28"/>
      <c r="FGN133" s="31"/>
      <c r="FGO133" s="35"/>
      <c r="FGP133" s="31"/>
      <c r="FGQ133" s="26"/>
      <c r="FGR133" s="14"/>
      <c r="FGS133" s="56"/>
      <c r="FGT133" s="28"/>
      <c r="FGU133" s="28"/>
      <c r="FGV133" s="31"/>
      <c r="FGW133" s="35"/>
      <c r="FGX133" s="31"/>
      <c r="FGY133" s="26"/>
      <c r="FGZ133" s="14"/>
      <c r="FHA133" s="56"/>
      <c r="FHB133" s="28"/>
      <c r="FHC133" s="28"/>
      <c r="FHD133" s="31"/>
      <c r="FHE133" s="35"/>
      <c r="FHF133" s="31"/>
      <c r="FHG133" s="26"/>
      <c r="FHH133" s="14"/>
      <c r="FHI133" s="56"/>
      <c r="FHJ133" s="28"/>
      <c r="FHK133" s="28"/>
      <c r="FHL133" s="31"/>
      <c r="FHM133" s="35"/>
      <c r="FHN133" s="31"/>
      <c r="FHO133" s="26"/>
      <c r="FHP133" s="14"/>
      <c r="FHQ133" s="56"/>
      <c r="FHR133" s="28"/>
      <c r="FHS133" s="28"/>
      <c r="FHT133" s="31"/>
      <c r="FHU133" s="35"/>
      <c r="FHV133" s="31"/>
      <c r="FHW133" s="26"/>
      <c r="FHX133" s="14"/>
      <c r="FHY133" s="56"/>
      <c r="FHZ133" s="28"/>
      <c r="FIA133" s="28"/>
      <c r="FIB133" s="31"/>
      <c r="FIC133" s="35"/>
      <c r="FID133" s="31"/>
      <c r="FIE133" s="26"/>
      <c r="FIF133" s="14"/>
      <c r="FIG133" s="56"/>
      <c r="FIH133" s="28"/>
      <c r="FII133" s="28"/>
      <c r="FIJ133" s="31"/>
      <c r="FIK133" s="35"/>
      <c r="FIL133" s="31"/>
      <c r="FIM133" s="26"/>
      <c r="FIN133" s="14"/>
      <c r="FIO133" s="56"/>
      <c r="FIP133" s="28"/>
      <c r="FIQ133" s="28"/>
      <c r="FIR133" s="31"/>
      <c r="FIS133" s="35"/>
      <c r="FIT133" s="31"/>
      <c r="FIU133" s="26"/>
      <c r="FIV133" s="14"/>
      <c r="FIW133" s="56"/>
      <c r="FIX133" s="28"/>
      <c r="FIY133" s="28"/>
      <c r="FIZ133" s="31"/>
      <c r="FJA133" s="35"/>
      <c r="FJB133" s="31"/>
      <c r="FJC133" s="26"/>
      <c r="FJD133" s="14"/>
      <c r="FJE133" s="56"/>
      <c r="FJF133" s="28"/>
      <c r="FJG133" s="28"/>
      <c r="FJH133" s="31"/>
      <c r="FJI133" s="35"/>
      <c r="FJJ133" s="31"/>
      <c r="FJK133" s="26"/>
      <c r="FJL133" s="14"/>
      <c r="FJM133" s="56"/>
      <c r="FJN133" s="28"/>
      <c r="FJO133" s="28"/>
      <c r="FJP133" s="31"/>
      <c r="FJQ133" s="35"/>
      <c r="FJR133" s="31"/>
      <c r="FJS133" s="26"/>
      <c r="FJT133" s="14"/>
      <c r="FJU133" s="56"/>
      <c r="FJV133" s="28"/>
      <c r="FJW133" s="28"/>
      <c r="FJX133" s="31"/>
      <c r="FJY133" s="35"/>
      <c r="FJZ133" s="31"/>
      <c r="FKA133" s="26"/>
      <c r="FKB133" s="14"/>
      <c r="FKC133" s="56"/>
      <c r="FKD133" s="28"/>
      <c r="FKE133" s="28"/>
      <c r="FKF133" s="31"/>
      <c r="FKG133" s="35"/>
      <c r="FKH133" s="31"/>
      <c r="FKI133" s="26"/>
      <c r="FKJ133" s="14"/>
      <c r="FKK133" s="56"/>
      <c r="FKL133" s="28"/>
      <c r="FKM133" s="28"/>
      <c r="FKN133" s="31"/>
      <c r="FKO133" s="35"/>
      <c r="FKP133" s="31"/>
      <c r="FKQ133" s="26"/>
      <c r="FKR133" s="14"/>
      <c r="FKS133" s="56"/>
      <c r="FKT133" s="28"/>
      <c r="FKU133" s="28"/>
      <c r="FKV133" s="31"/>
      <c r="FKW133" s="35"/>
      <c r="FKX133" s="31"/>
      <c r="FKY133" s="26"/>
      <c r="FKZ133" s="14"/>
      <c r="FLA133" s="56"/>
      <c r="FLB133" s="28"/>
      <c r="FLC133" s="28"/>
      <c r="FLD133" s="31"/>
      <c r="FLE133" s="35"/>
      <c r="FLF133" s="31"/>
      <c r="FLG133" s="26"/>
      <c r="FLH133" s="14"/>
      <c r="FLI133" s="56"/>
      <c r="FLJ133" s="28"/>
      <c r="FLK133" s="28"/>
      <c r="FLL133" s="31"/>
      <c r="FLM133" s="35"/>
      <c r="FLN133" s="31"/>
      <c r="FLO133" s="26"/>
      <c r="FLP133" s="14"/>
      <c r="FLQ133" s="56"/>
      <c r="FLR133" s="28"/>
      <c r="FLS133" s="28"/>
      <c r="FLT133" s="31"/>
      <c r="FLU133" s="35"/>
      <c r="FLV133" s="31"/>
      <c r="FLW133" s="26"/>
      <c r="FLX133" s="14"/>
      <c r="FLY133" s="56"/>
      <c r="FLZ133" s="28"/>
      <c r="FMA133" s="28"/>
      <c r="FMB133" s="31"/>
      <c r="FMC133" s="35"/>
      <c r="FMD133" s="31"/>
      <c r="FME133" s="26"/>
      <c r="FMF133" s="14"/>
      <c r="FMG133" s="56"/>
      <c r="FMH133" s="28"/>
      <c r="FMI133" s="28"/>
      <c r="FMJ133" s="31"/>
      <c r="FMK133" s="35"/>
      <c r="FML133" s="31"/>
      <c r="FMM133" s="26"/>
      <c r="FMN133" s="14"/>
      <c r="FMO133" s="56"/>
      <c r="FMP133" s="28"/>
      <c r="FMQ133" s="28"/>
      <c r="FMR133" s="31"/>
      <c r="FMS133" s="35"/>
      <c r="FMT133" s="31"/>
      <c r="FMU133" s="26"/>
      <c r="FMV133" s="14"/>
      <c r="FMW133" s="56"/>
      <c r="FMX133" s="28"/>
      <c r="FMY133" s="28"/>
      <c r="FMZ133" s="31"/>
      <c r="FNA133" s="35"/>
      <c r="FNB133" s="31"/>
      <c r="FNC133" s="26"/>
      <c r="FND133" s="14"/>
      <c r="FNE133" s="56"/>
      <c r="FNF133" s="28"/>
      <c r="FNG133" s="28"/>
      <c r="FNH133" s="31"/>
      <c r="FNI133" s="35"/>
      <c r="FNJ133" s="31"/>
      <c r="FNK133" s="26"/>
      <c r="FNL133" s="14"/>
      <c r="FNM133" s="56"/>
      <c r="FNN133" s="28"/>
      <c r="FNO133" s="28"/>
      <c r="FNP133" s="31"/>
      <c r="FNQ133" s="35"/>
      <c r="FNR133" s="31"/>
      <c r="FNS133" s="26"/>
      <c r="FNT133" s="14"/>
      <c r="FNU133" s="56"/>
      <c r="FNV133" s="28"/>
      <c r="FNW133" s="28"/>
      <c r="FNX133" s="31"/>
      <c r="FNY133" s="35"/>
      <c r="FNZ133" s="31"/>
      <c r="FOA133" s="26"/>
      <c r="FOB133" s="14"/>
      <c r="FOC133" s="56"/>
      <c r="FOD133" s="28"/>
      <c r="FOE133" s="28"/>
      <c r="FOF133" s="31"/>
      <c r="FOG133" s="35"/>
      <c r="FOH133" s="31"/>
      <c r="FOI133" s="26"/>
      <c r="FOJ133" s="14"/>
      <c r="FOK133" s="56"/>
      <c r="FOL133" s="28"/>
      <c r="FOM133" s="28"/>
      <c r="FON133" s="31"/>
      <c r="FOO133" s="35"/>
      <c r="FOP133" s="31"/>
      <c r="FOQ133" s="26"/>
      <c r="FOR133" s="14"/>
      <c r="FOS133" s="56"/>
      <c r="FOT133" s="28"/>
      <c r="FOU133" s="28"/>
      <c r="FOV133" s="31"/>
      <c r="FOW133" s="35"/>
      <c r="FOX133" s="31"/>
      <c r="FOY133" s="26"/>
      <c r="FOZ133" s="14"/>
      <c r="FPA133" s="56"/>
      <c r="FPB133" s="28"/>
      <c r="FPC133" s="28"/>
      <c r="FPD133" s="31"/>
      <c r="FPE133" s="35"/>
      <c r="FPF133" s="31"/>
      <c r="FPG133" s="26"/>
      <c r="FPH133" s="14"/>
      <c r="FPI133" s="56"/>
      <c r="FPJ133" s="28"/>
      <c r="FPK133" s="28"/>
      <c r="FPL133" s="31"/>
      <c r="FPM133" s="35"/>
      <c r="FPN133" s="31"/>
      <c r="FPO133" s="26"/>
      <c r="FPP133" s="14"/>
      <c r="FPQ133" s="56"/>
      <c r="FPR133" s="28"/>
      <c r="FPS133" s="28"/>
      <c r="FPT133" s="31"/>
      <c r="FPU133" s="35"/>
      <c r="FPV133" s="31"/>
      <c r="FPW133" s="26"/>
      <c r="FPX133" s="14"/>
      <c r="FPY133" s="56"/>
      <c r="FPZ133" s="28"/>
      <c r="FQA133" s="28"/>
      <c r="FQB133" s="31"/>
      <c r="FQC133" s="35"/>
      <c r="FQD133" s="31"/>
      <c r="FQE133" s="26"/>
      <c r="FQF133" s="14"/>
      <c r="FQG133" s="56"/>
      <c r="FQH133" s="28"/>
      <c r="FQI133" s="28"/>
      <c r="FQJ133" s="31"/>
      <c r="FQK133" s="35"/>
      <c r="FQL133" s="31"/>
      <c r="FQM133" s="26"/>
      <c r="FQN133" s="14"/>
      <c r="FQO133" s="56"/>
      <c r="FQP133" s="28"/>
      <c r="FQQ133" s="28"/>
      <c r="FQR133" s="31"/>
      <c r="FQS133" s="35"/>
      <c r="FQT133" s="31"/>
      <c r="FQU133" s="26"/>
      <c r="FQV133" s="14"/>
      <c r="FQW133" s="56"/>
      <c r="FQX133" s="28"/>
      <c r="FQY133" s="28"/>
      <c r="FQZ133" s="31"/>
      <c r="FRA133" s="35"/>
      <c r="FRB133" s="31"/>
      <c r="FRC133" s="26"/>
      <c r="FRD133" s="14"/>
      <c r="FRE133" s="56"/>
      <c r="FRF133" s="28"/>
      <c r="FRG133" s="28"/>
      <c r="FRH133" s="31"/>
      <c r="FRI133" s="35"/>
      <c r="FRJ133" s="31"/>
      <c r="FRK133" s="26"/>
      <c r="FRL133" s="14"/>
      <c r="FRM133" s="56"/>
      <c r="FRN133" s="28"/>
      <c r="FRO133" s="28"/>
      <c r="FRP133" s="31"/>
      <c r="FRQ133" s="35"/>
      <c r="FRR133" s="31"/>
      <c r="FRS133" s="26"/>
      <c r="FRT133" s="14"/>
      <c r="FRU133" s="56"/>
      <c r="FRV133" s="28"/>
      <c r="FRW133" s="28"/>
      <c r="FRX133" s="31"/>
      <c r="FRY133" s="35"/>
      <c r="FRZ133" s="31"/>
      <c r="FSA133" s="26"/>
      <c r="FSB133" s="14"/>
      <c r="FSC133" s="56"/>
      <c r="FSD133" s="28"/>
      <c r="FSE133" s="28"/>
      <c r="FSF133" s="31"/>
      <c r="FSG133" s="35"/>
      <c r="FSH133" s="31"/>
      <c r="FSI133" s="26"/>
      <c r="FSJ133" s="14"/>
      <c r="FSK133" s="56"/>
      <c r="FSL133" s="28"/>
      <c r="FSM133" s="28"/>
      <c r="FSN133" s="31"/>
      <c r="FSO133" s="35"/>
      <c r="FSP133" s="31"/>
      <c r="FSQ133" s="26"/>
      <c r="FSR133" s="14"/>
      <c r="FSS133" s="56"/>
      <c r="FST133" s="28"/>
      <c r="FSU133" s="28"/>
      <c r="FSV133" s="31"/>
      <c r="FSW133" s="35"/>
      <c r="FSX133" s="31"/>
      <c r="FSY133" s="26"/>
      <c r="FSZ133" s="14"/>
      <c r="FTA133" s="56"/>
      <c r="FTB133" s="28"/>
      <c r="FTC133" s="28"/>
      <c r="FTD133" s="31"/>
      <c r="FTE133" s="35"/>
      <c r="FTF133" s="31"/>
      <c r="FTG133" s="26"/>
      <c r="FTH133" s="14"/>
      <c r="FTI133" s="56"/>
      <c r="FTJ133" s="28"/>
      <c r="FTK133" s="28"/>
      <c r="FTL133" s="31"/>
      <c r="FTM133" s="35"/>
      <c r="FTN133" s="31"/>
      <c r="FTO133" s="26"/>
      <c r="FTP133" s="14"/>
      <c r="FTQ133" s="56"/>
      <c r="FTR133" s="28"/>
      <c r="FTS133" s="28"/>
      <c r="FTT133" s="31"/>
      <c r="FTU133" s="35"/>
      <c r="FTV133" s="31"/>
      <c r="FTW133" s="26"/>
      <c r="FTX133" s="14"/>
      <c r="FTY133" s="56"/>
      <c r="FTZ133" s="28"/>
      <c r="FUA133" s="28"/>
      <c r="FUB133" s="31"/>
      <c r="FUC133" s="35"/>
      <c r="FUD133" s="31"/>
      <c r="FUE133" s="26"/>
      <c r="FUF133" s="14"/>
      <c r="FUG133" s="56"/>
      <c r="FUH133" s="28"/>
      <c r="FUI133" s="28"/>
      <c r="FUJ133" s="31"/>
      <c r="FUK133" s="35"/>
      <c r="FUL133" s="31"/>
      <c r="FUM133" s="26"/>
      <c r="FUN133" s="14"/>
      <c r="FUO133" s="56"/>
      <c r="FUP133" s="28"/>
      <c r="FUQ133" s="28"/>
      <c r="FUR133" s="31"/>
      <c r="FUS133" s="35"/>
      <c r="FUT133" s="31"/>
      <c r="FUU133" s="26"/>
      <c r="FUV133" s="14"/>
      <c r="FUW133" s="56"/>
      <c r="FUX133" s="28"/>
      <c r="FUY133" s="28"/>
      <c r="FUZ133" s="31"/>
      <c r="FVA133" s="35"/>
      <c r="FVB133" s="31"/>
      <c r="FVC133" s="26"/>
      <c r="FVD133" s="14"/>
      <c r="FVE133" s="56"/>
      <c r="FVF133" s="28"/>
      <c r="FVG133" s="28"/>
      <c r="FVH133" s="31"/>
      <c r="FVI133" s="35"/>
      <c r="FVJ133" s="31"/>
      <c r="FVK133" s="26"/>
      <c r="FVL133" s="14"/>
      <c r="FVM133" s="56"/>
      <c r="FVN133" s="28"/>
      <c r="FVO133" s="28"/>
      <c r="FVP133" s="31"/>
      <c r="FVQ133" s="35"/>
      <c r="FVR133" s="31"/>
      <c r="FVS133" s="26"/>
      <c r="FVT133" s="14"/>
      <c r="FVU133" s="56"/>
      <c r="FVV133" s="28"/>
      <c r="FVW133" s="28"/>
      <c r="FVX133" s="31"/>
      <c r="FVY133" s="35"/>
      <c r="FVZ133" s="31"/>
      <c r="FWA133" s="26"/>
      <c r="FWB133" s="14"/>
      <c r="FWC133" s="56"/>
      <c r="FWD133" s="28"/>
      <c r="FWE133" s="28"/>
      <c r="FWF133" s="31"/>
      <c r="FWG133" s="35"/>
      <c r="FWH133" s="31"/>
      <c r="FWI133" s="26"/>
      <c r="FWJ133" s="14"/>
      <c r="FWK133" s="56"/>
      <c r="FWL133" s="28"/>
      <c r="FWM133" s="28"/>
      <c r="FWN133" s="31"/>
      <c r="FWO133" s="35"/>
      <c r="FWP133" s="31"/>
      <c r="FWQ133" s="26"/>
      <c r="FWR133" s="14"/>
      <c r="FWS133" s="56"/>
      <c r="FWT133" s="28"/>
      <c r="FWU133" s="28"/>
      <c r="FWV133" s="31"/>
      <c r="FWW133" s="35"/>
      <c r="FWX133" s="31"/>
      <c r="FWY133" s="26"/>
      <c r="FWZ133" s="14"/>
      <c r="FXA133" s="56"/>
      <c r="FXB133" s="28"/>
      <c r="FXC133" s="28"/>
      <c r="FXD133" s="31"/>
      <c r="FXE133" s="35"/>
      <c r="FXF133" s="31"/>
      <c r="FXG133" s="26"/>
      <c r="FXH133" s="14"/>
      <c r="FXI133" s="56"/>
      <c r="FXJ133" s="28"/>
      <c r="FXK133" s="28"/>
      <c r="FXL133" s="31"/>
      <c r="FXM133" s="35"/>
      <c r="FXN133" s="31"/>
      <c r="FXO133" s="26"/>
      <c r="FXP133" s="14"/>
      <c r="FXQ133" s="56"/>
      <c r="FXR133" s="28"/>
      <c r="FXS133" s="28"/>
      <c r="FXT133" s="31"/>
      <c r="FXU133" s="35"/>
      <c r="FXV133" s="31"/>
      <c r="FXW133" s="26"/>
      <c r="FXX133" s="14"/>
      <c r="FXY133" s="56"/>
      <c r="FXZ133" s="28"/>
      <c r="FYA133" s="28"/>
      <c r="FYB133" s="31"/>
      <c r="FYC133" s="35"/>
      <c r="FYD133" s="31"/>
      <c r="FYE133" s="26"/>
      <c r="FYF133" s="14"/>
      <c r="FYG133" s="56"/>
      <c r="FYH133" s="28"/>
      <c r="FYI133" s="28"/>
      <c r="FYJ133" s="31"/>
      <c r="FYK133" s="35"/>
      <c r="FYL133" s="31"/>
      <c r="FYM133" s="26"/>
      <c r="FYN133" s="14"/>
      <c r="FYO133" s="56"/>
      <c r="FYP133" s="28"/>
      <c r="FYQ133" s="28"/>
      <c r="FYR133" s="31"/>
      <c r="FYS133" s="35"/>
      <c r="FYT133" s="31"/>
      <c r="FYU133" s="26"/>
      <c r="FYV133" s="14"/>
      <c r="FYW133" s="56"/>
      <c r="FYX133" s="28"/>
      <c r="FYY133" s="28"/>
      <c r="FYZ133" s="31"/>
      <c r="FZA133" s="35"/>
      <c r="FZB133" s="31"/>
      <c r="FZC133" s="26"/>
      <c r="FZD133" s="14"/>
      <c r="FZE133" s="56"/>
      <c r="FZF133" s="28"/>
      <c r="FZG133" s="28"/>
      <c r="FZH133" s="31"/>
      <c r="FZI133" s="35"/>
      <c r="FZJ133" s="31"/>
      <c r="FZK133" s="26"/>
      <c r="FZL133" s="14"/>
      <c r="FZM133" s="56"/>
      <c r="FZN133" s="28"/>
      <c r="FZO133" s="28"/>
      <c r="FZP133" s="31"/>
      <c r="FZQ133" s="35"/>
      <c r="FZR133" s="31"/>
      <c r="FZS133" s="26"/>
      <c r="FZT133" s="14"/>
      <c r="FZU133" s="56"/>
      <c r="FZV133" s="28"/>
      <c r="FZW133" s="28"/>
      <c r="FZX133" s="31"/>
      <c r="FZY133" s="35"/>
      <c r="FZZ133" s="31"/>
      <c r="GAA133" s="26"/>
      <c r="GAB133" s="14"/>
      <c r="GAC133" s="56"/>
      <c r="GAD133" s="28"/>
      <c r="GAE133" s="28"/>
      <c r="GAF133" s="31"/>
      <c r="GAG133" s="35"/>
      <c r="GAH133" s="31"/>
      <c r="GAI133" s="26"/>
      <c r="GAJ133" s="14"/>
      <c r="GAK133" s="56"/>
      <c r="GAL133" s="28"/>
      <c r="GAM133" s="28"/>
      <c r="GAN133" s="31"/>
      <c r="GAO133" s="35"/>
      <c r="GAP133" s="31"/>
      <c r="GAQ133" s="26"/>
      <c r="GAR133" s="14"/>
      <c r="GAS133" s="56"/>
      <c r="GAT133" s="28"/>
      <c r="GAU133" s="28"/>
      <c r="GAV133" s="31"/>
      <c r="GAW133" s="35"/>
      <c r="GAX133" s="31"/>
      <c r="GAY133" s="26"/>
      <c r="GAZ133" s="14"/>
      <c r="GBA133" s="56"/>
      <c r="GBB133" s="28"/>
      <c r="GBC133" s="28"/>
      <c r="GBD133" s="31"/>
      <c r="GBE133" s="35"/>
      <c r="GBF133" s="31"/>
      <c r="GBG133" s="26"/>
      <c r="GBH133" s="14"/>
      <c r="GBI133" s="56"/>
      <c r="GBJ133" s="28"/>
      <c r="GBK133" s="28"/>
      <c r="GBL133" s="31"/>
      <c r="GBM133" s="35"/>
      <c r="GBN133" s="31"/>
      <c r="GBO133" s="26"/>
      <c r="GBP133" s="14"/>
      <c r="GBQ133" s="56"/>
      <c r="GBR133" s="28"/>
      <c r="GBS133" s="28"/>
      <c r="GBT133" s="31"/>
      <c r="GBU133" s="35"/>
      <c r="GBV133" s="31"/>
      <c r="GBW133" s="26"/>
      <c r="GBX133" s="14"/>
      <c r="GBY133" s="56"/>
      <c r="GBZ133" s="28"/>
      <c r="GCA133" s="28"/>
      <c r="GCB133" s="31"/>
      <c r="GCC133" s="35"/>
      <c r="GCD133" s="31"/>
      <c r="GCE133" s="26"/>
      <c r="GCF133" s="14"/>
      <c r="GCG133" s="56"/>
      <c r="GCH133" s="28"/>
      <c r="GCI133" s="28"/>
      <c r="GCJ133" s="31"/>
      <c r="GCK133" s="35"/>
      <c r="GCL133" s="31"/>
      <c r="GCM133" s="26"/>
      <c r="GCN133" s="14"/>
      <c r="GCO133" s="56"/>
      <c r="GCP133" s="28"/>
      <c r="GCQ133" s="28"/>
      <c r="GCR133" s="31"/>
      <c r="GCS133" s="35"/>
      <c r="GCT133" s="31"/>
      <c r="GCU133" s="26"/>
      <c r="GCV133" s="14"/>
      <c r="GCW133" s="56"/>
      <c r="GCX133" s="28"/>
      <c r="GCY133" s="28"/>
      <c r="GCZ133" s="31"/>
      <c r="GDA133" s="35"/>
      <c r="GDB133" s="31"/>
      <c r="GDC133" s="26"/>
      <c r="GDD133" s="14"/>
      <c r="GDE133" s="56"/>
      <c r="GDF133" s="28"/>
      <c r="GDG133" s="28"/>
      <c r="GDH133" s="31"/>
      <c r="GDI133" s="35"/>
      <c r="GDJ133" s="31"/>
      <c r="GDK133" s="26"/>
      <c r="GDL133" s="14"/>
      <c r="GDM133" s="56"/>
      <c r="GDN133" s="28"/>
      <c r="GDO133" s="28"/>
      <c r="GDP133" s="31"/>
      <c r="GDQ133" s="35"/>
      <c r="GDR133" s="31"/>
      <c r="GDS133" s="26"/>
      <c r="GDT133" s="14"/>
      <c r="GDU133" s="56"/>
      <c r="GDV133" s="28"/>
      <c r="GDW133" s="28"/>
      <c r="GDX133" s="31"/>
      <c r="GDY133" s="35"/>
      <c r="GDZ133" s="31"/>
      <c r="GEA133" s="26"/>
      <c r="GEB133" s="14"/>
      <c r="GEC133" s="56"/>
      <c r="GED133" s="28"/>
      <c r="GEE133" s="28"/>
      <c r="GEF133" s="31"/>
      <c r="GEG133" s="35"/>
      <c r="GEH133" s="31"/>
      <c r="GEI133" s="26"/>
      <c r="GEJ133" s="14"/>
      <c r="GEK133" s="56"/>
      <c r="GEL133" s="28"/>
      <c r="GEM133" s="28"/>
      <c r="GEN133" s="31"/>
      <c r="GEO133" s="35"/>
      <c r="GEP133" s="31"/>
      <c r="GEQ133" s="26"/>
      <c r="GER133" s="14"/>
      <c r="GES133" s="56"/>
      <c r="GET133" s="28"/>
      <c r="GEU133" s="28"/>
      <c r="GEV133" s="31"/>
      <c r="GEW133" s="35"/>
      <c r="GEX133" s="31"/>
      <c r="GEY133" s="26"/>
      <c r="GEZ133" s="14"/>
      <c r="GFA133" s="56"/>
      <c r="GFB133" s="28"/>
      <c r="GFC133" s="28"/>
      <c r="GFD133" s="31"/>
      <c r="GFE133" s="35"/>
      <c r="GFF133" s="31"/>
      <c r="GFG133" s="26"/>
      <c r="GFH133" s="14"/>
      <c r="GFI133" s="56"/>
      <c r="GFJ133" s="28"/>
      <c r="GFK133" s="28"/>
      <c r="GFL133" s="31"/>
      <c r="GFM133" s="35"/>
      <c r="GFN133" s="31"/>
      <c r="GFO133" s="26"/>
      <c r="GFP133" s="14"/>
      <c r="GFQ133" s="56"/>
      <c r="GFR133" s="28"/>
      <c r="GFS133" s="28"/>
      <c r="GFT133" s="31"/>
      <c r="GFU133" s="35"/>
      <c r="GFV133" s="31"/>
      <c r="GFW133" s="26"/>
      <c r="GFX133" s="14"/>
      <c r="GFY133" s="56"/>
      <c r="GFZ133" s="28"/>
      <c r="GGA133" s="28"/>
      <c r="GGB133" s="31"/>
      <c r="GGC133" s="35"/>
      <c r="GGD133" s="31"/>
      <c r="GGE133" s="26"/>
      <c r="GGF133" s="14"/>
      <c r="GGG133" s="56"/>
      <c r="GGH133" s="28"/>
      <c r="GGI133" s="28"/>
      <c r="GGJ133" s="31"/>
      <c r="GGK133" s="35"/>
      <c r="GGL133" s="31"/>
      <c r="GGM133" s="26"/>
      <c r="GGN133" s="14"/>
      <c r="GGO133" s="56"/>
      <c r="GGP133" s="28"/>
      <c r="GGQ133" s="28"/>
      <c r="GGR133" s="31"/>
      <c r="GGS133" s="35"/>
      <c r="GGT133" s="31"/>
      <c r="GGU133" s="26"/>
      <c r="GGV133" s="14"/>
      <c r="GGW133" s="56"/>
      <c r="GGX133" s="28"/>
      <c r="GGY133" s="28"/>
      <c r="GGZ133" s="31"/>
      <c r="GHA133" s="35"/>
      <c r="GHB133" s="31"/>
      <c r="GHC133" s="26"/>
      <c r="GHD133" s="14"/>
      <c r="GHE133" s="56"/>
      <c r="GHF133" s="28"/>
      <c r="GHG133" s="28"/>
      <c r="GHH133" s="31"/>
      <c r="GHI133" s="35"/>
      <c r="GHJ133" s="31"/>
      <c r="GHK133" s="26"/>
      <c r="GHL133" s="14"/>
      <c r="GHM133" s="56"/>
      <c r="GHN133" s="28"/>
      <c r="GHO133" s="28"/>
      <c r="GHP133" s="31"/>
      <c r="GHQ133" s="35"/>
      <c r="GHR133" s="31"/>
      <c r="GHS133" s="26"/>
      <c r="GHT133" s="14"/>
      <c r="GHU133" s="56"/>
      <c r="GHV133" s="28"/>
      <c r="GHW133" s="28"/>
      <c r="GHX133" s="31"/>
      <c r="GHY133" s="35"/>
      <c r="GHZ133" s="31"/>
      <c r="GIA133" s="26"/>
      <c r="GIB133" s="14"/>
      <c r="GIC133" s="56"/>
      <c r="GID133" s="28"/>
      <c r="GIE133" s="28"/>
      <c r="GIF133" s="31"/>
      <c r="GIG133" s="35"/>
      <c r="GIH133" s="31"/>
      <c r="GII133" s="26"/>
      <c r="GIJ133" s="14"/>
      <c r="GIK133" s="56"/>
      <c r="GIL133" s="28"/>
      <c r="GIM133" s="28"/>
      <c r="GIN133" s="31"/>
      <c r="GIO133" s="35"/>
      <c r="GIP133" s="31"/>
      <c r="GIQ133" s="26"/>
      <c r="GIR133" s="14"/>
      <c r="GIS133" s="56"/>
      <c r="GIT133" s="28"/>
      <c r="GIU133" s="28"/>
      <c r="GIV133" s="31"/>
      <c r="GIW133" s="35"/>
      <c r="GIX133" s="31"/>
      <c r="GIY133" s="26"/>
      <c r="GIZ133" s="14"/>
      <c r="GJA133" s="56"/>
      <c r="GJB133" s="28"/>
      <c r="GJC133" s="28"/>
      <c r="GJD133" s="31"/>
      <c r="GJE133" s="35"/>
      <c r="GJF133" s="31"/>
      <c r="GJG133" s="26"/>
      <c r="GJH133" s="14"/>
      <c r="GJI133" s="56"/>
      <c r="GJJ133" s="28"/>
      <c r="GJK133" s="28"/>
      <c r="GJL133" s="31"/>
      <c r="GJM133" s="35"/>
      <c r="GJN133" s="31"/>
      <c r="GJO133" s="26"/>
      <c r="GJP133" s="14"/>
      <c r="GJQ133" s="56"/>
      <c r="GJR133" s="28"/>
      <c r="GJS133" s="28"/>
      <c r="GJT133" s="31"/>
      <c r="GJU133" s="35"/>
      <c r="GJV133" s="31"/>
      <c r="GJW133" s="26"/>
      <c r="GJX133" s="14"/>
      <c r="GJY133" s="56"/>
      <c r="GJZ133" s="28"/>
      <c r="GKA133" s="28"/>
      <c r="GKB133" s="31"/>
      <c r="GKC133" s="35"/>
      <c r="GKD133" s="31"/>
      <c r="GKE133" s="26"/>
      <c r="GKF133" s="14"/>
      <c r="GKG133" s="56"/>
      <c r="GKH133" s="28"/>
      <c r="GKI133" s="28"/>
      <c r="GKJ133" s="31"/>
      <c r="GKK133" s="35"/>
      <c r="GKL133" s="31"/>
      <c r="GKM133" s="26"/>
      <c r="GKN133" s="14"/>
      <c r="GKO133" s="56"/>
      <c r="GKP133" s="28"/>
      <c r="GKQ133" s="28"/>
      <c r="GKR133" s="31"/>
      <c r="GKS133" s="35"/>
      <c r="GKT133" s="31"/>
      <c r="GKU133" s="26"/>
      <c r="GKV133" s="14"/>
      <c r="GKW133" s="56"/>
      <c r="GKX133" s="28"/>
      <c r="GKY133" s="28"/>
      <c r="GKZ133" s="31"/>
      <c r="GLA133" s="35"/>
      <c r="GLB133" s="31"/>
      <c r="GLC133" s="26"/>
      <c r="GLD133" s="14"/>
      <c r="GLE133" s="56"/>
      <c r="GLF133" s="28"/>
      <c r="GLG133" s="28"/>
      <c r="GLH133" s="31"/>
      <c r="GLI133" s="35"/>
      <c r="GLJ133" s="31"/>
      <c r="GLK133" s="26"/>
      <c r="GLL133" s="14"/>
      <c r="GLM133" s="56"/>
      <c r="GLN133" s="28"/>
      <c r="GLO133" s="28"/>
      <c r="GLP133" s="31"/>
      <c r="GLQ133" s="35"/>
      <c r="GLR133" s="31"/>
      <c r="GLS133" s="26"/>
      <c r="GLT133" s="14"/>
      <c r="GLU133" s="56"/>
      <c r="GLV133" s="28"/>
      <c r="GLW133" s="28"/>
      <c r="GLX133" s="31"/>
      <c r="GLY133" s="35"/>
      <c r="GLZ133" s="31"/>
      <c r="GMA133" s="26"/>
      <c r="GMB133" s="14"/>
      <c r="GMC133" s="56"/>
      <c r="GMD133" s="28"/>
      <c r="GME133" s="28"/>
      <c r="GMF133" s="31"/>
      <c r="GMG133" s="35"/>
      <c r="GMH133" s="31"/>
      <c r="GMI133" s="26"/>
      <c r="GMJ133" s="14"/>
      <c r="GMK133" s="56"/>
      <c r="GML133" s="28"/>
      <c r="GMM133" s="28"/>
      <c r="GMN133" s="31"/>
      <c r="GMO133" s="35"/>
      <c r="GMP133" s="31"/>
      <c r="GMQ133" s="26"/>
      <c r="GMR133" s="14"/>
      <c r="GMS133" s="56"/>
      <c r="GMT133" s="28"/>
      <c r="GMU133" s="28"/>
      <c r="GMV133" s="31"/>
      <c r="GMW133" s="35"/>
      <c r="GMX133" s="31"/>
      <c r="GMY133" s="26"/>
      <c r="GMZ133" s="14"/>
      <c r="GNA133" s="56"/>
      <c r="GNB133" s="28"/>
      <c r="GNC133" s="28"/>
      <c r="GND133" s="31"/>
      <c r="GNE133" s="35"/>
      <c r="GNF133" s="31"/>
      <c r="GNG133" s="26"/>
      <c r="GNH133" s="14"/>
      <c r="GNI133" s="56"/>
      <c r="GNJ133" s="28"/>
      <c r="GNK133" s="28"/>
      <c r="GNL133" s="31"/>
      <c r="GNM133" s="35"/>
      <c r="GNN133" s="31"/>
      <c r="GNO133" s="26"/>
      <c r="GNP133" s="14"/>
      <c r="GNQ133" s="56"/>
      <c r="GNR133" s="28"/>
      <c r="GNS133" s="28"/>
      <c r="GNT133" s="31"/>
      <c r="GNU133" s="35"/>
      <c r="GNV133" s="31"/>
      <c r="GNW133" s="26"/>
      <c r="GNX133" s="14"/>
      <c r="GNY133" s="56"/>
      <c r="GNZ133" s="28"/>
      <c r="GOA133" s="28"/>
      <c r="GOB133" s="31"/>
      <c r="GOC133" s="35"/>
      <c r="GOD133" s="31"/>
      <c r="GOE133" s="26"/>
      <c r="GOF133" s="14"/>
      <c r="GOG133" s="56"/>
      <c r="GOH133" s="28"/>
      <c r="GOI133" s="28"/>
      <c r="GOJ133" s="31"/>
      <c r="GOK133" s="35"/>
      <c r="GOL133" s="31"/>
      <c r="GOM133" s="26"/>
      <c r="GON133" s="14"/>
      <c r="GOO133" s="56"/>
      <c r="GOP133" s="28"/>
      <c r="GOQ133" s="28"/>
      <c r="GOR133" s="31"/>
      <c r="GOS133" s="35"/>
      <c r="GOT133" s="31"/>
      <c r="GOU133" s="26"/>
      <c r="GOV133" s="14"/>
      <c r="GOW133" s="56"/>
      <c r="GOX133" s="28"/>
      <c r="GOY133" s="28"/>
      <c r="GOZ133" s="31"/>
      <c r="GPA133" s="35"/>
      <c r="GPB133" s="31"/>
      <c r="GPC133" s="26"/>
      <c r="GPD133" s="14"/>
      <c r="GPE133" s="56"/>
      <c r="GPF133" s="28"/>
      <c r="GPG133" s="28"/>
      <c r="GPH133" s="31"/>
      <c r="GPI133" s="35"/>
      <c r="GPJ133" s="31"/>
      <c r="GPK133" s="26"/>
      <c r="GPL133" s="14"/>
      <c r="GPM133" s="56"/>
      <c r="GPN133" s="28"/>
      <c r="GPO133" s="28"/>
      <c r="GPP133" s="31"/>
      <c r="GPQ133" s="35"/>
      <c r="GPR133" s="31"/>
      <c r="GPS133" s="26"/>
      <c r="GPT133" s="14"/>
      <c r="GPU133" s="56"/>
      <c r="GPV133" s="28"/>
      <c r="GPW133" s="28"/>
      <c r="GPX133" s="31"/>
      <c r="GPY133" s="35"/>
      <c r="GPZ133" s="31"/>
      <c r="GQA133" s="26"/>
      <c r="GQB133" s="14"/>
      <c r="GQC133" s="56"/>
      <c r="GQD133" s="28"/>
      <c r="GQE133" s="28"/>
      <c r="GQF133" s="31"/>
      <c r="GQG133" s="35"/>
      <c r="GQH133" s="31"/>
      <c r="GQI133" s="26"/>
      <c r="GQJ133" s="14"/>
      <c r="GQK133" s="56"/>
      <c r="GQL133" s="28"/>
      <c r="GQM133" s="28"/>
      <c r="GQN133" s="31"/>
      <c r="GQO133" s="35"/>
      <c r="GQP133" s="31"/>
      <c r="GQQ133" s="26"/>
      <c r="GQR133" s="14"/>
      <c r="GQS133" s="56"/>
      <c r="GQT133" s="28"/>
      <c r="GQU133" s="28"/>
      <c r="GQV133" s="31"/>
      <c r="GQW133" s="35"/>
      <c r="GQX133" s="31"/>
      <c r="GQY133" s="26"/>
      <c r="GQZ133" s="14"/>
      <c r="GRA133" s="56"/>
      <c r="GRB133" s="28"/>
      <c r="GRC133" s="28"/>
      <c r="GRD133" s="31"/>
      <c r="GRE133" s="35"/>
      <c r="GRF133" s="31"/>
      <c r="GRG133" s="26"/>
      <c r="GRH133" s="14"/>
      <c r="GRI133" s="56"/>
      <c r="GRJ133" s="28"/>
      <c r="GRK133" s="28"/>
      <c r="GRL133" s="31"/>
      <c r="GRM133" s="35"/>
      <c r="GRN133" s="31"/>
      <c r="GRO133" s="26"/>
      <c r="GRP133" s="14"/>
      <c r="GRQ133" s="56"/>
      <c r="GRR133" s="28"/>
      <c r="GRS133" s="28"/>
      <c r="GRT133" s="31"/>
      <c r="GRU133" s="35"/>
      <c r="GRV133" s="31"/>
      <c r="GRW133" s="26"/>
      <c r="GRX133" s="14"/>
      <c r="GRY133" s="56"/>
      <c r="GRZ133" s="28"/>
      <c r="GSA133" s="28"/>
      <c r="GSB133" s="31"/>
      <c r="GSC133" s="35"/>
      <c r="GSD133" s="31"/>
      <c r="GSE133" s="26"/>
      <c r="GSF133" s="14"/>
      <c r="GSG133" s="56"/>
      <c r="GSH133" s="28"/>
      <c r="GSI133" s="28"/>
      <c r="GSJ133" s="31"/>
      <c r="GSK133" s="35"/>
      <c r="GSL133" s="31"/>
      <c r="GSM133" s="26"/>
      <c r="GSN133" s="14"/>
      <c r="GSO133" s="56"/>
      <c r="GSP133" s="28"/>
      <c r="GSQ133" s="28"/>
      <c r="GSR133" s="31"/>
      <c r="GSS133" s="35"/>
      <c r="GST133" s="31"/>
      <c r="GSU133" s="26"/>
      <c r="GSV133" s="14"/>
      <c r="GSW133" s="56"/>
      <c r="GSX133" s="28"/>
      <c r="GSY133" s="28"/>
      <c r="GSZ133" s="31"/>
      <c r="GTA133" s="35"/>
      <c r="GTB133" s="31"/>
      <c r="GTC133" s="26"/>
      <c r="GTD133" s="14"/>
      <c r="GTE133" s="56"/>
      <c r="GTF133" s="28"/>
      <c r="GTG133" s="28"/>
      <c r="GTH133" s="31"/>
      <c r="GTI133" s="35"/>
      <c r="GTJ133" s="31"/>
      <c r="GTK133" s="26"/>
      <c r="GTL133" s="14"/>
      <c r="GTM133" s="56"/>
      <c r="GTN133" s="28"/>
      <c r="GTO133" s="28"/>
      <c r="GTP133" s="31"/>
      <c r="GTQ133" s="35"/>
      <c r="GTR133" s="31"/>
      <c r="GTS133" s="26"/>
      <c r="GTT133" s="14"/>
      <c r="GTU133" s="56"/>
      <c r="GTV133" s="28"/>
      <c r="GTW133" s="28"/>
      <c r="GTX133" s="31"/>
      <c r="GTY133" s="35"/>
      <c r="GTZ133" s="31"/>
      <c r="GUA133" s="26"/>
      <c r="GUB133" s="14"/>
      <c r="GUC133" s="56"/>
      <c r="GUD133" s="28"/>
      <c r="GUE133" s="28"/>
      <c r="GUF133" s="31"/>
      <c r="GUG133" s="35"/>
      <c r="GUH133" s="31"/>
      <c r="GUI133" s="26"/>
      <c r="GUJ133" s="14"/>
      <c r="GUK133" s="56"/>
      <c r="GUL133" s="28"/>
      <c r="GUM133" s="28"/>
      <c r="GUN133" s="31"/>
      <c r="GUO133" s="35"/>
      <c r="GUP133" s="31"/>
      <c r="GUQ133" s="26"/>
      <c r="GUR133" s="14"/>
      <c r="GUS133" s="56"/>
      <c r="GUT133" s="28"/>
      <c r="GUU133" s="28"/>
      <c r="GUV133" s="31"/>
      <c r="GUW133" s="35"/>
      <c r="GUX133" s="31"/>
      <c r="GUY133" s="26"/>
      <c r="GUZ133" s="14"/>
      <c r="GVA133" s="56"/>
      <c r="GVB133" s="28"/>
      <c r="GVC133" s="28"/>
      <c r="GVD133" s="31"/>
      <c r="GVE133" s="35"/>
      <c r="GVF133" s="31"/>
      <c r="GVG133" s="26"/>
      <c r="GVH133" s="14"/>
      <c r="GVI133" s="56"/>
      <c r="GVJ133" s="28"/>
      <c r="GVK133" s="28"/>
      <c r="GVL133" s="31"/>
      <c r="GVM133" s="35"/>
      <c r="GVN133" s="31"/>
      <c r="GVO133" s="26"/>
      <c r="GVP133" s="14"/>
      <c r="GVQ133" s="56"/>
      <c r="GVR133" s="28"/>
      <c r="GVS133" s="28"/>
      <c r="GVT133" s="31"/>
      <c r="GVU133" s="35"/>
      <c r="GVV133" s="31"/>
      <c r="GVW133" s="26"/>
      <c r="GVX133" s="14"/>
      <c r="GVY133" s="56"/>
      <c r="GVZ133" s="28"/>
      <c r="GWA133" s="28"/>
      <c r="GWB133" s="31"/>
      <c r="GWC133" s="35"/>
      <c r="GWD133" s="31"/>
      <c r="GWE133" s="26"/>
      <c r="GWF133" s="14"/>
      <c r="GWG133" s="56"/>
      <c r="GWH133" s="28"/>
      <c r="GWI133" s="28"/>
      <c r="GWJ133" s="31"/>
      <c r="GWK133" s="35"/>
      <c r="GWL133" s="31"/>
      <c r="GWM133" s="26"/>
      <c r="GWN133" s="14"/>
      <c r="GWO133" s="56"/>
      <c r="GWP133" s="28"/>
      <c r="GWQ133" s="28"/>
      <c r="GWR133" s="31"/>
      <c r="GWS133" s="35"/>
      <c r="GWT133" s="31"/>
      <c r="GWU133" s="26"/>
      <c r="GWV133" s="14"/>
      <c r="GWW133" s="56"/>
      <c r="GWX133" s="28"/>
      <c r="GWY133" s="28"/>
      <c r="GWZ133" s="31"/>
      <c r="GXA133" s="35"/>
      <c r="GXB133" s="31"/>
      <c r="GXC133" s="26"/>
      <c r="GXD133" s="14"/>
      <c r="GXE133" s="56"/>
      <c r="GXF133" s="28"/>
      <c r="GXG133" s="28"/>
      <c r="GXH133" s="31"/>
      <c r="GXI133" s="35"/>
      <c r="GXJ133" s="31"/>
      <c r="GXK133" s="26"/>
      <c r="GXL133" s="14"/>
      <c r="GXM133" s="56"/>
      <c r="GXN133" s="28"/>
      <c r="GXO133" s="28"/>
      <c r="GXP133" s="31"/>
      <c r="GXQ133" s="35"/>
      <c r="GXR133" s="31"/>
      <c r="GXS133" s="26"/>
      <c r="GXT133" s="14"/>
      <c r="GXU133" s="56"/>
      <c r="GXV133" s="28"/>
      <c r="GXW133" s="28"/>
      <c r="GXX133" s="31"/>
      <c r="GXY133" s="35"/>
      <c r="GXZ133" s="31"/>
      <c r="GYA133" s="26"/>
      <c r="GYB133" s="14"/>
      <c r="GYC133" s="56"/>
      <c r="GYD133" s="28"/>
      <c r="GYE133" s="28"/>
      <c r="GYF133" s="31"/>
      <c r="GYG133" s="35"/>
      <c r="GYH133" s="31"/>
      <c r="GYI133" s="26"/>
      <c r="GYJ133" s="14"/>
      <c r="GYK133" s="56"/>
      <c r="GYL133" s="28"/>
      <c r="GYM133" s="28"/>
      <c r="GYN133" s="31"/>
      <c r="GYO133" s="35"/>
      <c r="GYP133" s="31"/>
      <c r="GYQ133" s="26"/>
      <c r="GYR133" s="14"/>
      <c r="GYS133" s="56"/>
      <c r="GYT133" s="28"/>
      <c r="GYU133" s="28"/>
      <c r="GYV133" s="31"/>
      <c r="GYW133" s="35"/>
      <c r="GYX133" s="31"/>
      <c r="GYY133" s="26"/>
      <c r="GYZ133" s="14"/>
      <c r="GZA133" s="56"/>
      <c r="GZB133" s="28"/>
      <c r="GZC133" s="28"/>
      <c r="GZD133" s="31"/>
      <c r="GZE133" s="35"/>
      <c r="GZF133" s="31"/>
      <c r="GZG133" s="26"/>
      <c r="GZH133" s="14"/>
      <c r="GZI133" s="56"/>
      <c r="GZJ133" s="28"/>
      <c r="GZK133" s="28"/>
      <c r="GZL133" s="31"/>
      <c r="GZM133" s="35"/>
      <c r="GZN133" s="31"/>
      <c r="GZO133" s="26"/>
      <c r="GZP133" s="14"/>
      <c r="GZQ133" s="56"/>
      <c r="GZR133" s="28"/>
      <c r="GZS133" s="28"/>
      <c r="GZT133" s="31"/>
      <c r="GZU133" s="35"/>
      <c r="GZV133" s="31"/>
      <c r="GZW133" s="26"/>
      <c r="GZX133" s="14"/>
      <c r="GZY133" s="56"/>
      <c r="GZZ133" s="28"/>
      <c r="HAA133" s="28"/>
      <c r="HAB133" s="31"/>
      <c r="HAC133" s="35"/>
      <c r="HAD133" s="31"/>
      <c r="HAE133" s="26"/>
      <c r="HAF133" s="14"/>
      <c r="HAG133" s="56"/>
      <c r="HAH133" s="28"/>
      <c r="HAI133" s="28"/>
      <c r="HAJ133" s="31"/>
      <c r="HAK133" s="35"/>
      <c r="HAL133" s="31"/>
      <c r="HAM133" s="26"/>
      <c r="HAN133" s="14"/>
      <c r="HAO133" s="56"/>
      <c r="HAP133" s="28"/>
      <c r="HAQ133" s="28"/>
      <c r="HAR133" s="31"/>
      <c r="HAS133" s="35"/>
      <c r="HAT133" s="31"/>
      <c r="HAU133" s="26"/>
      <c r="HAV133" s="14"/>
      <c r="HAW133" s="56"/>
      <c r="HAX133" s="28"/>
      <c r="HAY133" s="28"/>
      <c r="HAZ133" s="31"/>
      <c r="HBA133" s="35"/>
      <c r="HBB133" s="31"/>
      <c r="HBC133" s="26"/>
      <c r="HBD133" s="14"/>
      <c r="HBE133" s="56"/>
      <c r="HBF133" s="28"/>
      <c r="HBG133" s="28"/>
      <c r="HBH133" s="31"/>
      <c r="HBI133" s="35"/>
      <c r="HBJ133" s="31"/>
      <c r="HBK133" s="26"/>
      <c r="HBL133" s="14"/>
      <c r="HBM133" s="56"/>
      <c r="HBN133" s="28"/>
      <c r="HBO133" s="28"/>
      <c r="HBP133" s="31"/>
      <c r="HBQ133" s="35"/>
      <c r="HBR133" s="31"/>
      <c r="HBS133" s="26"/>
      <c r="HBT133" s="14"/>
      <c r="HBU133" s="56"/>
      <c r="HBV133" s="28"/>
      <c r="HBW133" s="28"/>
      <c r="HBX133" s="31"/>
      <c r="HBY133" s="35"/>
      <c r="HBZ133" s="31"/>
      <c r="HCA133" s="26"/>
      <c r="HCB133" s="14"/>
      <c r="HCC133" s="56"/>
      <c r="HCD133" s="28"/>
      <c r="HCE133" s="28"/>
      <c r="HCF133" s="31"/>
      <c r="HCG133" s="35"/>
      <c r="HCH133" s="31"/>
      <c r="HCI133" s="26"/>
      <c r="HCJ133" s="14"/>
      <c r="HCK133" s="56"/>
      <c r="HCL133" s="28"/>
      <c r="HCM133" s="28"/>
      <c r="HCN133" s="31"/>
      <c r="HCO133" s="35"/>
      <c r="HCP133" s="31"/>
      <c r="HCQ133" s="26"/>
      <c r="HCR133" s="14"/>
      <c r="HCS133" s="56"/>
      <c r="HCT133" s="28"/>
      <c r="HCU133" s="28"/>
      <c r="HCV133" s="31"/>
      <c r="HCW133" s="35"/>
      <c r="HCX133" s="31"/>
      <c r="HCY133" s="26"/>
      <c r="HCZ133" s="14"/>
      <c r="HDA133" s="56"/>
      <c r="HDB133" s="28"/>
      <c r="HDC133" s="28"/>
      <c r="HDD133" s="31"/>
      <c r="HDE133" s="35"/>
      <c r="HDF133" s="31"/>
      <c r="HDG133" s="26"/>
      <c r="HDH133" s="14"/>
      <c r="HDI133" s="56"/>
      <c r="HDJ133" s="28"/>
      <c r="HDK133" s="28"/>
      <c r="HDL133" s="31"/>
      <c r="HDM133" s="35"/>
      <c r="HDN133" s="31"/>
      <c r="HDO133" s="26"/>
      <c r="HDP133" s="14"/>
      <c r="HDQ133" s="56"/>
      <c r="HDR133" s="28"/>
      <c r="HDS133" s="28"/>
      <c r="HDT133" s="31"/>
      <c r="HDU133" s="35"/>
      <c r="HDV133" s="31"/>
      <c r="HDW133" s="26"/>
      <c r="HDX133" s="14"/>
      <c r="HDY133" s="56"/>
      <c r="HDZ133" s="28"/>
      <c r="HEA133" s="28"/>
      <c r="HEB133" s="31"/>
      <c r="HEC133" s="35"/>
      <c r="HED133" s="31"/>
      <c r="HEE133" s="26"/>
      <c r="HEF133" s="14"/>
      <c r="HEG133" s="56"/>
      <c r="HEH133" s="28"/>
      <c r="HEI133" s="28"/>
      <c r="HEJ133" s="31"/>
      <c r="HEK133" s="35"/>
      <c r="HEL133" s="31"/>
      <c r="HEM133" s="26"/>
      <c r="HEN133" s="14"/>
      <c r="HEO133" s="56"/>
      <c r="HEP133" s="28"/>
      <c r="HEQ133" s="28"/>
      <c r="HER133" s="31"/>
      <c r="HES133" s="35"/>
      <c r="HET133" s="31"/>
      <c r="HEU133" s="26"/>
      <c r="HEV133" s="14"/>
      <c r="HEW133" s="56"/>
      <c r="HEX133" s="28"/>
      <c r="HEY133" s="28"/>
      <c r="HEZ133" s="31"/>
      <c r="HFA133" s="35"/>
      <c r="HFB133" s="31"/>
      <c r="HFC133" s="26"/>
      <c r="HFD133" s="14"/>
      <c r="HFE133" s="56"/>
      <c r="HFF133" s="28"/>
      <c r="HFG133" s="28"/>
      <c r="HFH133" s="31"/>
      <c r="HFI133" s="35"/>
      <c r="HFJ133" s="31"/>
      <c r="HFK133" s="26"/>
      <c r="HFL133" s="14"/>
      <c r="HFM133" s="56"/>
      <c r="HFN133" s="28"/>
      <c r="HFO133" s="28"/>
      <c r="HFP133" s="31"/>
      <c r="HFQ133" s="35"/>
      <c r="HFR133" s="31"/>
      <c r="HFS133" s="26"/>
      <c r="HFT133" s="14"/>
      <c r="HFU133" s="56"/>
      <c r="HFV133" s="28"/>
      <c r="HFW133" s="28"/>
      <c r="HFX133" s="31"/>
      <c r="HFY133" s="35"/>
      <c r="HFZ133" s="31"/>
      <c r="HGA133" s="26"/>
      <c r="HGB133" s="14"/>
      <c r="HGC133" s="56"/>
      <c r="HGD133" s="28"/>
      <c r="HGE133" s="28"/>
      <c r="HGF133" s="31"/>
      <c r="HGG133" s="35"/>
      <c r="HGH133" s="31"/>
      <c r="HGI133" s="26"/>
      <c r="HGJ133" s="14"/>
      <c r="HGK133" s="56"/>
      <c r="HGL133" s="28"/>
      <c r="HGM133" s="28"/>
      <c r="HGN133" s="31"/>
      <c r="HGO133" s="35"/>
      <c r="HGP133" s="31"/>
      <c r="HGQ133" s="26"/>
      <c r="HGR133" s="14"/>
      <c r="HGS133" s="56"/>
      <c r="HGT133" s="28"/>
      <c r="HGU133" s="28"/>
      <c r="HGV133" s="31"/>
      <c r="HGW133" s="35"/>
      <c r="HGX133" s="31"/>
      <c r="HGY133" s="26"/>
      <c r="HGZ133" s="14"/>
      <c r="HHA133" s="56"/>
      <c r="HHB133" s="28"/>
      <c r="HHC133" s="28"/>
      <c r="HHD133" s="31"/>
      <c r="HHE133" s="35"/>
      <c r="HHF133" s="31"/>
      <c r="HHG133" s="26"/>
      <c r="HHH133" s="14"/>
      <c r="HHI133" s="56"/>
      <c r="HHJ133" s="28"/>
      <c r="HHK133" s="28"/>
      <c r="HHL133" s="31"/>
      <c r="HHM133" s="35"/>
      <c r="HHN133" s="31"/>
      <c r="HHO133" s="26"/>
      <c r="HHP133" s="14"/>
      <c r="HHQ133" s="56"/>
      <c r="HHR133" s="28"/>
      <c r="HHS133" s="28"/>
      <c r="HHT133" s="31"/>
      <c r="HHU133" s="35"/>
      <c r="HHV133" s="31"/>
      <c r="HHW133" s="26"/>
      <c r="HHX133" s="14"/>
      <c r="HHY133" s="56"/>
      <c r="HHZ133" s="28"/>
      <c r="HIA133" s="28"/>
      <c r="HIB133" s="31"/>
      <c r="HIC133" s="35"/>
      <c r="HID133" s="31"/>
      <c r="HIE133" s="26"/>
      <c r="HIF133" s="14"/>
      <c r="HIG133" s="56"/>
      <c r="HIH133" s="28"/>
      <c r="HII133" s="28"/>
      <c r="HIJ133" s="31"/>
      <c r="HIK133" s="35"/>
      <c r="HIL133" s="31"/>
      <c r="HIM133" s="26"/>
      <c r="HIN133" s="14"/>
      <c r="HIO133" s="56"/>
      <c r="HIP133" s="28"/>
      <c r="HIQ133" s="28"/>
      <c r="HIR133" s="31"/>
      <c r="HIS133" s="35"/>
      <c r="HIT133" s="31"/>
      <c r="HIU133" s="26"/>
      <c r="HIV133" s="14"/>
      <c r="HIW133" s="56"/>
      <c r="HIX133" s="28"/>
      <c r="HIY133" s="28"/>
      <c r="HIZ133" s="31"/>
      <c r="HJA133" s="35"/>
      <c r="HJB133" s="31"/>
      <c r="HJC133" s="26"/>
      <c r="HJD133" s="14"/>
      <c r="HJE133" s="56"/>
      <c r="HJF133" s="28"/>
      <c r="HJG133" s="28"/>
      <c r="HJH133" s="31"/>
      <c r="HJI133" s="35"/>
      <c r="HJJ133" s="31"/>
      <c r="HJK133" s="26"/>
      <c r="HJL133" s="14"/>
      <c r="HJM133" s="56"/>
      <c r="HJN133" s="28"/>
      <c r="HJO133" s="28"/>
      <c r="HJP133" s="31"/>
      <c r="HJQ133" s="35"/>
      <c r="HJR133" s="31"/>
      <c r="HJS133" s="26"/>
      <c r="HJT133" s="14"/>
      <c r="HJU133" s="56"/>
      <c r="HJV133" s="28"/>
      <c r="HJW133" s="28"/>
      <c r="HJX133" s="31"/>
      <c r="HJY133" s="35"/>
      <c r="HJZ133" s="31"/>
      <c r="HKA133" s="26"/>
      <c r="HKB133" s="14"/>
      <c r="HKC133" s="56"/>
      <c r="HKD133" s="28"/>
      <c r="HKE133" s="28"/>
      <c r="HKF133" s="31"/>
      <c r="HKG133" s="35"/>
      <c r="HKH133" s="31"/>
      <c r="HKI133" s="26"/>
      <c r="HKJ133" s="14"/>
      <c r="HKK133" s="56"/>
      <c r="HKL133" s="28"/>
      <c r="HKM133" s="28"/>
      <c r="HKN133" s="31"/>
      <c r="HKO133" s="35"/>
      <c r="HKP133" s="31"/>
      <c r="HKQ133" s="26"/>
      <c r="HKR133" s="14"/>
      <c r="HKS133" s="56"/>
      <c r="HKT133" s="28"/>
      <c r="HKU133" s="28"/>
      <c r="HKV133" s="31"/>
      <c r="HKW133" s="35"/>
      <c r="HKX133" s="31"/>
      <c r="HKY133" s="26"/>
      <c r="HKZ133" s="14"/>
      <c r="HLA133" s="56"/>
      <c r="HLB133" s="28"/>
      <c r="HLC133" s="28"/>
      <c r="HLD133" s="31"/>
      <c r="HLE133" s="35"/>
      <c r="HLF133" s="31"/>
      <c r="HLG133" s="26"/>
      <c r="HLH133" s="14"/>
      <c r="HLI133" s="56"/>
      <c r="HLJ133" s="28"/>
      <c r="HLK133" s="28"/>
      <c r="HLL133" s="31"/>
      <c r="HLM133" s="35"/>
      <c r="HLN133" s="31"/>
      <c r="HLO133" s="26"/>
      <c r="HLP133" s="14"/>
      <c r="HLQ133" s="56"/>
      <c r="HLR133" s="28"/>
      <c r="HLS133" s="28"/>
      <c r="HLT133" s="31"/>
      <c r="HLU133" s="35"/>
      <c r="HLV133" s="31"/>
      <c r="HLW133" s="26"/>
      <c r="HLX133" s="14"/>
      <c r="HLY133" s="56"/>
      <c r="HLZ133" s="28"/>
      <c r="HMA133" s="28"/>
      <c r="HMB133" s="31"/>
      <c r="HMC133" s="35"/>
      <c r="HMD133" s="31"/>
      <c r="HME133" s="26"/>
      <c r="HMF133" s="14"/>
      <c r="HMG133" s="56"/>
      <c r="HMH133" s="28"/>
      <c r="HMI133" s="28"/>
      <c r="HMJ133" s="31"/>
      <c r="HMK133" s="35"/>
      <c r="HML133" s="31"/>
      <c r="HMM133" s="26"/>
      <c r="HMN133" s="14"/>
      <c r="HMO133" s="56"/>
      <c r="HMP133" s="28"/>
      <c r="HMQ133" s="28"/>
      <c r="HMR133" s="31"/>
      <c r="HMS133" s="35"/>
      <c r="HMT133" s="31"/>
      <c r="HMU133" s="26"/>
      <c r="HMV133" s="14"/>
      <c r="HMW133" s="56"/>
      <c r="HMX133" s="28"/>
      <c r="HMY133" s="28"/>
      <c r="HMZ133" s="31"/>
      <c r="HNA133" s="35"/>
      <c r="HNB133" s="31"/>
      <c r="HNC133" s="26"/>
      <c r="HND133" s="14"/>
      <c r="HNE133" s="56"/>
      <c r="HNF133" s="28"/>
      <c r="HNG133" s="28"/>
      <c r="HNH133" s="31"/>
      <c r="HNI133" s="35"/>
      <c r="HNJ133" s="31"/>
      <c r="HNK133" s="26"/>
      <c r="HNL133" s="14"/>
      <c r="HNM133" s="56"/>
      <c r="HNN133" s="28"/>
      <c r="HNO133" s="28"/>
      <c r="HNP133" s="31"/>
      <c r="HNQ133" s="35"/>
      <c r="HNR133" s="31"/>
      <c r="HNS133" s="26"/>
      <c r="HNT133" s="14"/>
      <c r="HNU133" s="56"/>
      <c r="HNV133" s="28"/>
      <c r="HNW133" s="28"/>
      <c r="HNX133" s="31"/>
      <c r="HNY133" s="35"/>
      <c r="HNZ133" s="31"/>
      <c r="HOA133" s="26"/>
      <c r="HOB133" s="14"/>
      <c r="HOC133" s="56"/>
      <c r="HOD133" s="28"/>
      <c r="HOE133" s="28"/>
      <c r="HOF133" s="31"/>
      <c r="HOG133" s="35"/>
      <c r="HOH133" s="31"/>
      <c r="HOI133" s="26"/>
      <c r="HOJ133" s="14"/>
      <c r="HOK133" s="56"/>
      <c r="HOL133" s="28"/>
      <c r="HOM133" s="28"/>
      <c r="HON133" s="31"/>
      <c r="HOO133" s="35"/>
      <c r="HOP133" s="31"/>
      <c r="HOQ133" s="26"/>
      <c r="HOR133" s="14"/>
      <c r="HOS133" s="56"/>
      <c r="HOT133" s="28"/>
      <c r="HOU133" s="28"/>
      <c r="HOV133" s="31"/>
      <c r="HOW133" s="35"/>
      <c r="HOX133" s="31"/>
      <c r="HOY133" s="26"/>
      <c r="HOZ133" s="14"/>
      <c r="HPA133" s="56"/>
      <c r="HPB133" s="28"/>
      <c r="HPC133" s="28"/>
      <c r="HPD133" s="31"/>
      <c r="HPE133" s="35"/>
      <c r="HPF133" s="31"/>
      <c r="HPG133" s="26"/>
      <c r="HPH133" s="14"/>
      <c r="HPI133" s="56"/>
      <c r="HPJ133" s="28"/>
      <c r="HPK133" s="28"/>
      <c r="HPL133" s="31"/>
      <c r="HPM133" s="35"/>
      <c r="HPN133" s="31"/>
      <c r="HPO133" s="26"/>
      <c r="HPP133" s="14"/>
      <c r="HPQ133" s="56"/>
      <c r="HPR133" s="28"/>
      <c r="HPS133" s="28"/>
      <c r="HPT133" s="31"/>
      <c r="HPU133" s="35"/>
      <c r="HPV133" s="31"/>
      <c r="HPW133" s="26"/>
      <c r="HPX133" s="14"/>
      <c r="HPY133" s="56"/>
      <c r="HPZ133" s="28"/>
      <c r="HQA133" s="28"/>
      <c r="HQB133" s="31"/>
      <c r="HQC133" s="35"/>
      <c r="HQD133" s="31"/>
      <c r="HQE133" s="26"/>
      <c r="HQF133" s="14"/>
      <c r="HQG133" s="56"/>
      <c r="HQH133" s="28"/>
      <c r="HQI133" s="28"/>
      <c r="HQJ133" s="31"/>
      <c r="HQK133" s="35"/>
      <c r="HQL133" s="31"/>
      <c r="HQM133" s="26"/>
      <c r="HQN133" s="14"/>
      <c r="HQO133" s="56"/>
      <c r="HQP133" s="28"/>
      <c r="HQQ133" s="28"/>
      <c r="HQR133" s="31"/>
      <c r="HQS133" s="35"/>
      <c r="HQT133" s="31"/>
      <c r="HQU133" s="26"/>
      <c r="HQV133" s="14"/>
      <c r="HQW133" s="56"/>
      <c r="HQX133" s="28"/>
      <c r="HQY133" s="28"/>
      <c r="HQZ133" s="31"/>
      <c r="HRA133" s="35"/>
      <c r="HRB133" s="31"/>
      <c r="HRC133" s="26"/>
      <c r="HRD133" s="14"/>
      <c r="HRE133" s="56"/>
      <c r="HRF133" s="28"/>
      <c r="HRG133" s="28"/>
      <c r="HRH133" s="31"/>
      <c r="HRI133" s="35"/>
      <c r="HRJ133" s="31"/>
      <c r="HRK133" s="26"/>
      <c r="HRL133" s="14"/>
      <c r="HRM133" s="56"/>
      <c r="HRN133" s="28"/>
      <c r="HRO133" s="28"/>
      <c r="HRP133" s="31"/>
      <c r="HRQ133" s="35"/>
      <c r="HRR133" s="31"/>
      <c r="HRS133" s="26"/>
      <c r="HRT133" s="14"/>
      <c r="HRU133" s="56"/>
      <c r="HRV133" s="28"/>
      <c r="HRW133" s="28"/>
      <c r="HRX133" s="31"/>
      <c r="HRY133" s="35"/>
      <c r="HRZ133" s="31"/>
      <c r="HSA133" s="26"/>
      <c r="HSB133" s="14"/>
      <c r="HSC133" s="56"/>
      <c r="HSD133" s="28"/>
      <c r="HSE133" s="28"/>
      <c r="HSF133" s="31"/>
      <c r="HSG133" s="35"/>
      <c r="HSH133" s="31"/>
      <c r="HSI133" s="26"/>
      <c r="HSJ133" s="14"/>
      <c r="HSK133" s="56"/>
      <c r="HSL133" s="28"/>
      <c r="HSM133" s="28"/>
      <c r="HSN133" s="31"/>
      <c r="HSO133" s="35"/>
      <c r="HSP133" s="31"/>
      <c r="HSQ133" s="26"/>
      <c r="HSR133" s="14"/>
      <c r="HSS133" s="56"/>
      <c r="HST133" s="28"/>
      <c r="HSU133" s="28"/>
      <c r="HSV133" s="31"/>
      <c r="HSW133" s="35"/>
      <c r="HSX133" s="31"/>
      <c r="HSY133" s="26"/>
      <c r="HSZ133" s="14"/>
      <c r="HTA133" s="56"/>
      <c r="HTB133" s="28"/>
      <c r="HTC133" s="28"/>
      <c r="HTD133" s="31"/>
      <c r="HTE133" s="35"/>
      <c r="HTF133" s="31"/>
      <c r="HTG133" s="26"/>
      <c r="HTH133" s="14"/>
      <c r="HTI133" s="56"/>
      <c r="HTJ133" s="28"/>
      <c r="HTK133" s="28"/>
      <c r="HTL133" s="31"/>
      <c r="HTM133" s="35"/>
      <c r="HTN133" s="31"/>
      <c r="HTO133" s="26"/>
      <c r="HTP133" s="14"/>
      <c r="HTQ133" s="56"/>
      <c r="HTR133" s="28"/>
      <c r="HTS133" s="28"/>
      <c r="HTT133" s="31"/>
      <c r="HTU133" s="35"/>
      <c r="HTV133" s="31"/>
      <c r="HTW133" s="26"/>
      <c r="HTX133" s="14"/>
      <c r="HTY133" s="56"/>
      <c r="HTZ133" s="28"/>
      <c r="HUA133" s="28"/>
      <c r="HUB133" s="31"/>
      <c r="HUC133" s="35"/>
      <c r="HUD133" s="31"/>
      <c r="HUE133" s="26"/>
      <c r="HUF133" s="14"/>
      <c r="HUG133" s="56"/>
      <c r="HUH133" s="28"/>
      <c r="HUI133" s="28"/>
      <c r="HUJ133" s="31"/>
      <c r="HUK133" s="35"/>
      <c r="HUL133" s="31"/>
      <c r="HUM133" s="26"/>
      <c r="HUN133" s="14"/>
      <c r="HUO133" s="56"/>
      <c r="HUP133" s="28"/>
      <c r="HUQ133" s="28"/>
      <c r="HUR133" s="31"/>
      <c r="HUS133" s="35"/>
      <c r="HUT133" s="31"/>
      <c r="HUU133" s="26"/>
      <c r="HUV133" s="14"/>
      <c r="HUW133" s="56"/>
      <c r="HUX133" s="28"/>
      <c r="HUY133" s="28"/>
      <c r="HUZ133" s="31"/>
      <c r="HVA133" s="35"/>
      <c r="HVB133" s="31"/>
      <c r="HVC133" s="26"/>
      <c r="HVD133" s="14"/>
      <c r="HVE133" s="56"/>
      <c r="HVF133" s="28"/>
      <c r="HVG133" s="28"/>
      <c r="HVH133" s="31"/>
      <c r="HVI133" s="35"/>
      <c r="HVJ133" s="31"/>
      <c r="HVK133" s="26"/>
      <c r="HVL133" s="14"/>
      <c r="HVM133" s="56"/>
      <c r="HVN133" s="28"/>
      <c r="HVO133" s="28"/>
      <c r="HVP133" s="31"/>
      <c r="HVQ133" s="35"/>
      <c r="HVR133" s="31"/>
      <c r="HVS133" s="26"/>
      <c r="HVT133" s="14"/>
      <c r="HVU133" s="56"/>
      <c r="HVV133" s="28"/>
      <c r="HVW133" s="28"/>
      <c r="HVX133" s="31"/>
      <c r="HVY133" s="35"/>
      <c r="HVZ133" s="31"/>
      <c r="HWA133" s="26"/>
      <c r="HWB133" s="14"/>
      <c r="HWC133" s="56"/>
      <c r="HWD133" s="28"/>
      <c r="HWE133" s="28"/>
      <c r="HWF133" s="31"/>
      <c r="HWG133" s="35"/>
      <c r="HWH133" s="31"/>
      <c r="HWI133" s="26"/>
      <c r="HWJ133" s="14"/>
      <c r="HWK133" s="56"/>
      <c r="HWL133" s="28"/>
      <c r="HWM133" s="28"/>
      <c r="HWN133" s="31"/>
      <c r="HWO133" s="35"/>
      <c r="HWP133" s="31"/>
      <c r="HWQ133" s="26"/>
      <c r="HWR133" s="14"/>
      <c r="HWS133" s="56"/>
      <c r="HWT133" s="28"/>
      <c r="HWU133" s="28"/>
      <c r="HWV133" s="31"/>
      <c r="HWW133" s="35"/>
      <c r="HWX133" s="31"/>
      <c r="HWY133" s="26"/>
      <c r="HWZ133" s="14"/>
      <c r="HXA133" s="56"/>
      <c r="HXB133" s="28"/>
      <c r="HXC133" s="28"/>
      <c r="HXD133" s="31"/>
      <c r="HXE133" s="35"/>
      <c r="HXF133" s="31"/>
      <c r="HXG133" s="26"/>
      <c r="HXH133" s="14"/>
      <c r="HXI133" s="56"/>
      <c r="HXJ133" s="28"/>
      <c r="HXK133" s="28"/>
      <c r="HXL133" s="31"/>
      <c r="HXM133" s="35"/>
      <c r="HXN133" s="31"/>
      <c r="HXO133" s="26"/>
      <c r="HXP133" s="14"/>
      <c r="HXQ133" s="56"/>
      <c r="HXR133" s="28"/>
      <c r="HXS133" s="28"/>
      <c r="HXT133" s="31"/>
      <c r="HXU133" s="35"/>
      <c r="HXV133" s="31"/>
      <c r="HXW133" s="26"/>
      <c r="HXX133" s="14"/>
      <c r="HXY133" s="56"/>
      <c r="HXZ133" s="28"/>
      <c r="HYA133" s="28"/>
      <c r="HYB133" s="31"/>
      <c r="HYC133" s="35"/>
      <c r="HYD133" s="31"/>
      <c r="HYE133" s="26"/>
      <c r="HYF133" s="14"/>
      <c r="HYG133" s="56"/>
      <c r="HYH133" s="28"/>
      <c r="HYI133" s="28"/>
      <c r="HYJ133" s="31"/>
      <c r="HYK133" s="35"/>
      <c r="HYL133" s="31"/>
      <c r="HYM133" s="26"/>
      <c r="HYN133" s="14"/>
      <c r="HYO133" s="56"/>
      <c r="HYP133" s="28"/>
      <c r="HYQ133" s="28"/>
      <c r="HYR133" s="31"/>
      <c r="HYS133" s="35"/>
      <c r="HYT133" s="31"/>
      <c r="HYU133" s="26"/>
      <c r="HYV133" s="14"/>
      <c r="HYW133" s="56"/>
      <c r="HYX133" s="28"/>
      <c r="HYY133" s="28"/>
      <c r="HYZ133" s="31"/>
      <c r="HZA133" s="35"/>
      <c r="HZB133" s="31"/>
      <c r="HZC133" s="26"/>
      <c r="HZD133" s="14"/>
      <c r="HZE133" s="56"/>
      <c r="HZF133" s="28"/>
      <c r="HZG133" s="28"/>
      <c r="HZH133" s="31"/>
      <c r="HZI133" s="35"/>
      <c r="HZJ133" s="31"/>
      <c r="HZK133" s="26"/>
      <c r="HZL133" s="14"/>
      <c r="HZM133" s="56"/>
      <c r="HZN133" s="28"/>
      <c r="HZO133" s="28"/>
      <c r="HZP133" s="31"/>
      <c r="HZQ133" s="35"/>
      <c r="HZR133" s="31"/>
      <c r="HZS133" s="26"/>
      <c r="HZT133" s="14"/>
      <c r="HZU133" s="56"/>
      <c r="HZV133" s="28"/>
      <c r="HZW133" s="28"/>
      <c r="HZX133" s="31"/>
      <c r="HZY133" s="35"/>
      <c r="HZZ133" s="31"/>
      <c r="IAA133" s="26"/>
      <c r="IAB133" s="14"/>
      <c r="IAC133" s="56"/>
      <c r="IAD133" s="28"/>
      <c r="IAE133" s="28"/>
      <c r="IAF133" s="31"/>
      <c r="IAG133" s="35"/>
      <c r="IAH133" s="31"/>
      <c r="IAI133" s="26"/>
      <c r="IAJ133" s="14"/>
      <c r="IAK133" s="56"/>
      <c r="IAL133" s="28"/>
      <c r="IAM133" s="28"/>
      <c r="IAN133" s="31"/>
      <c r="IAO133" s="35"/>
      <c r="IAP133" s="31"/>
      <c r="IAQ133" s="26"/>
      <c r="IAR133" s="14"/>
      <c r="IAS133" s="56"/>
      <c r="IAT133" s="28"/>
      <c r="IAU133" s="28"/>
      <c r="IAV133" s="31"/>
      <c r="IAW133" s="35"/>
      <c r="IAX133" s="31"/>
      <c r="IAY133" s="26"/>
      <c r="IAZ133" s="14"/>
      <c r="IBA133" s="56"/>
      <c r="IBB133" s="28"/>
      <c r="IBC133" s="28"/>
      <c r="IBD133" s="31"/>
      <c r="IBE133" s="35"/>
      <c r="IBF133" s="31"/>
      <c r="IBG133" s="26"/>
      <c r="IBH133" s="14"/>
      <c r="IBI133" s="56"/>
      <c r="IBJ133" s="28"/>
      <c r="IBK133" s="28"/>
      <c r="IBL133" s="31"/>
      <c r="IBM133" s="35"/>
      <c r="IBN133" s="31"/>
      <c r="IBO133" s="26"/>
      <c r="IBP133" s="14"/>
      <c r="IBQ133" s="56"/>
      <c r="IBR133" s="28"/>
      <c r="IBS133" s="28"/>
      <c r="IBT133" s="31"/>
      <c r="IBU133" s="35"/>
      <c r="IBV133" s="31"/>
      <c r="IBW133" s="26"/>
      <c r="IBX133" s="14"/>
      <c r="IBY133" s="56"/>
      <c r="IBZ133" s="28"/>
      <c r="ICA133" s="28"/>
      <c r="ICB133" s="31"/>
      <c r="ICC133" s="35"/>
      <c r="ICD133" s="31"/>
      <c r="ICE133" s="26"/>
      <c r="ICF133" s="14"/>
      <c r="ICG133" s="56"/>
      <c r="ICH133" s="28"/>
      <c r="ICI133" s="28"/>
      <c r="ICJ133" s="31"/>
      <c r="ICK133" s="35"/>
      <c r="ICL133" s="31"/>
      <c r="ICM133" s="26"/>
      <c r="ICN133" s="14"/>
      <c r="ICO133" s="56"/>
      <c r="ICP133" s="28"/>
      <c r="ICQ133" s="28"/>
      <c r="ICR133" s="31"/>
      <c r="ICS133" s="35"/>
      <c r="ICT133" s="31"/>
      <c r="ICU133" s="26"/>
      <c r="ICV133" s="14"/>
      <c r="ICW133" s="56"/>
      <c r="ICX133" s="28"/>
      <c r="ICY133" s="28"/>
      <c r="ICZ133" s="31"/>
      <c r="IDA133" s="35"/>
      <c r="IDB133" s="31"/>
      <c r="IDC133" s="26"/>
      <c r="IDD133" s="14"/>
      <c r="IDE133" s="56"/>
      <c r="IDF133" s="28"/>
      <c r="IDG133" s="28"/>
      <c r="IDH133" s="31"/>
      <c r="IDI133" s="35"/>
      <c r="IDJ133" s="31"/>
      <c r="IDK133" s="26"/>
      <c r="IDL133" s="14"/>
      <c r="IDM133" s="56"/>
      <c r="IDN133" s="28"/>
      <c r="IDO133" s="28"/>
      <c r="IDP133" s="31"/>
      <c r="IDQ133" s="35"/>
      <c r="IDR133" s="31"/>
      <c r="IDS133" s="26"/>
      <c r="IDT133" s="14"/>
      <c r="IDU133" s="56"/>
      <c r="IDV133" s="28"/>
      <c r="IDW133" s="28"/>
      <c r="IDX133" s="31"/>
      <c r="IDY133" s="35"/>
      <c r="IDZ133" s="31"/>
      <c r="IEA133" s="26"/>
      <c r="IEB133" s="14"/>
      <c r="IEC133" s="56"/>
      <c r="IED133" s="28"/>
      <c r="IEE133" s="28"/>
      <c r="IEF133" s="31"/>
      <c r="IEG133" s="35"/>
      <c r="IEH133" s="31"/>
      <c r="IEI133" s="26"/>
      <c r="IEJ133" s="14"/>
      <c r="IEK133" s="56"/>
      <c r="IEL133" s="28"/>
      <c r="IEM133" s="28"/>
      <c r="IEN133" s="31"/>
      <c r="IEO133" s="35"/>
      <c r="IEP133" s="31"/>
      <c r="IEQ133" s="26"/>
      <c r="IER133" s="14"/>
      <c r="IES133" s="56"/>
      <c r="IET133" s="28"/>
      <c r="IEU133" s="28"/>
      <c r="IEV133" s="31"/>
      <c r="IEW133" s="35"/>
      <c r="IEX133" s="31"/>
      <c r="IEY133" s="26"/>
      <c r="IEZ133" s="14"/>
      <c r="IFA133" s="56"/>
      <c r="IFB133" s="28"/>
      <c r="IFC133" s="28"/>
      <c r="IFD133" s="31"/>
      <c r="IFE133" s="35"/>
      <c r="IFF133" s="31"/>
      <c r="IFG133" s="26"/>
      <c r="IFH133" s="14"/>
      <c r="IFI133" s="56"/>
      <c r="IFJ133" s="28"/>
      <c r="IFK133" s="28"/>
      <c r="IFL133" s="31"/>
      <c r="IFM133" s="35"/>
      <c r="IFN133" s="31"/>
      <c r="IFO133" s="26"/>
      <c r="IFP133" s="14"/>
      <c r="IFQ133" s="56"/>
      <c r="IFR133" s="28"/>
      <c r="IFS133" s="28"/>
      <c r="IFT133" s="31"/>
      <c r="IFU133" s="35"/>
      <c r="IFV133" s="31"/>
      <c r="IFW133" s="26"/>
      <c r="IFX133" s="14"/>
      <c r="IFY133" s="56"/>
      <c r="IFZ133" s="28"/>
      <c r="IGA133" s="28"/>
      <c r="IGB133" s="31"/>
      <c r="IGC133" s="35"/>
      <c r="IGD133" s="31"/>
      <c r="IGE133" s="26"/>
      <c r="IGF133" s="14"/>
      <c r="IGG133" s="56"/>
      <c r="IGH133" s="28"/>
      <c r="IGI133" s="28"/>
      <c r="IGJ133" s="31"/>
      <c r="IGK133" s="35"/>
      <c r="IGL133" s="31"/>
      <c r="IGM133" s="26"/>
      <c r="IGN133" s="14"/>
      <c r="IGO133" s="56"/>
      <c r="IGP133" s="28"/>
      <c r="IGQ133" s="28"/>
      <c r="IGR133" s="31"/>
      <c r="IGS133" s="35"/>
      <c r="IGT133" s="31"/>
      <c r="IGU133" s="26"/>
      <c r="IGV133" s="14"/>
      <c r="IGW133" s="56"/>
      <c r="IGX133" s="28"/>
      <c r="IGY133" s="28"/>
      <c r="IGZ133" s="31"/>
      <c r="IHA133" s="35"/>
      <c r="IHB133" s="31"/>
      <c r="IHC133" s="26"/>
      <c r="IHD133" s="14"/>
      <c r="IHE133" s="56"/>
      <c r="IHF133" s="28"/>
      <c r="IHG133" s="28"/>
      <c r="IHH133" s="31"/>
      <c r="IHI133" s="35"/>
      <c r="IHJ133" s="31"/>
      <c r="IHK133" s="26"/>
      <c r="IHL133" s="14"/>
      <c r="IHM133" s="56"/>
      <c r="IHN133" s="28"/>
      <c r="IHO133" s="28"/>
      <c r="IHP133" s="31"/>
      <c r="IHQ133" s="35"/>
      <c r="IHR133" s="31"/>
      <c r="IHS133" s="26"/>
      <c r="IHT133" s="14"/>
      <c r="IHU133" s="56"/>
      <c r="IHV133" s="28"/>
      <c r="IHW133" s="28"/>
      <c r="IHX133" s="31"/>
      <c r="IHY133" s="35"/>
      <c r="IHZ133" s="31"/>
      <c r="IIA133" s="26"/>
      <c r="IIB133" s="14"/>
      <c r="IIC133" s="56"/>
      <c r="IID133" s="28"/>
      <c r="IIE133" s="28"/>
      <c r="IIF133" s="31"/>
      <c r="IIG133" s="35"/>
      <c r="IIH133" s="31"/>
      <c r="III133" s="26"/>
      <c r="IIJ133" s="14"/>
      <c r="IIK133" s="56"/>
      <c r="IIL133" s="28"/>
      <c r="IIM133" s="28"/>
      <c r="IIN133" s="31"/>
      <c r="IIO133" s="35"/>
      <c r="IIP133" s="31"/>
      <c r="IIQ133" s="26"/>
      <c r="IIR133" s="14"/>
      <c r="IIS133" s="56"/>
      <c r="IIT133" s="28"/>
      <c r="IIU133" s="28"/>
      <c r="IIV133" s="31"/>
      <c r="IIW133" s="35"/>
      <c r="IIX133" s="31"/>
      <c r="IIY133" s="26"/>
      <c r="IIZ133" s="14"/>
      <c r="IJA133" s="56"/>
      <c r="IJB133" s="28"/>
      <c r="IJC133" s="28"/>
      <c r="IJD133" s="31"/>
      <c r="IJE133" s="35"/>
      <c r="IJF133" s="31"/>
      <c r="IJG133" s="26"/>
      <c r="IJH133" s="14"/>
      <c r="IJI133" s="56"/>
      <c r="IJJ133" s="28"/>
      <c r="IJK133" s="28"/>
      <c r="IJL133" s="31"/>
      <c r="IJM133" s="35"/>
      <c r="IJN133" s="31"/>
      <c r="IJO133" s="26"/>
      <c r="IJP133" s="14"/>
      <c r="IJQ133" s="56"/>
      <c r="IJR133" s="28"/>
      <c r="IJS133" s="28"/>
      <c r="IJT133" s="31"/>
      <c r="IJU133" s="35"/>
      <c r="IJV133" s="31"/>
      <c r="IJW133" s="26"/>
      <c r="IJX133" s="14"/>
      <c r="IJY133" s="56"/>
      <c r="IJZ133" s="28"/>
      <c r="IKA133" s="28"/>
      <c r="IKB133" s="31"/>
      <c r="IKC133" s="35"/>
      <c r="IKD133" s="31"/>
      <c r="IKE133" s="26"/>
      <c r="IKF133" s="14"/>
      <c r="IKG133" s="56"/>
      <c r="IKH133" s="28"/>
      <c r="IKI133" s="28"/>
      <c r="IKJ133" s="31"/>
      <c r="IKK133" s="35"/>
      <c r="IKL133" s="31"/>
      <c r="IKM133" s="26"/>
      <c r="IKN133" s="14"/>
      <c r="IKO133" s="56"/>
      <c r="IKP133" s="28"/>
      <c r="IKQ133" s="28"/>
      <c r="IKR133" s="31"/>
      <c r="IKS133" s="35"/>
      <c r="IKT133" s="31"/>
      <c r="IKU133" s="26"/>
      <c r="IKV133" s="14"/>
      <c r="IKW133" s="56"/>
      <c r="IKX133" s="28"/>
      <c r="IKY133" s="28"/>
      <c r="IKZ133" s="31"/>
      <c r="ILA133" s="35"/>
      <c r="ILB133" s="31"/>
      <c r="ILC133" s="26"/>
      <c r="ILD133" s="14"/>
      <c r="ILE133" s="56"/>
      <c r="ILF133" s="28"/>
      <c r="ILG133" s="28"/>
      <c r="ILH133" s="31"/>
      <c r="ILI133" s="35"/>
      <c r="ILJ133" s="31"/>
      <c r="ILK133" s="26"/>
      <c r="ILL133" s="14"/>
      <c r="ILM133" s="56"/>
      <c r="ILN133" s="28"/>
      <c r="ILO133" s="28"/>
      <c r="ILP133" s="31"/>
      <c r="ILQ133" s="35"/>
      <c r="ILR133" s="31"/>
      <c r="ILS133" s="26"/>
      <c r="ILT133" s="14"/>
      <c r="ILU133" s="56"/>
      <c r="ILV133" s="28"/>
      <c r="ILW133" s="28"/>
      <c r="ILX133" s="31"/>
      <c r="ILY133" s="35"/>
      <c r="ILZ133" s="31"/>
      <c r="IMA133" s="26"/>
      <c r="IMB133" s="14"/>
      <c r="IMC133" s="56"/>
      <c r="IMD133" s="28"/>
      <c r="IME133" s="28"/>
      <c r="IMF133" s="31"/>
      <c r="IMG133" s="35"/>
      <c r="IMH133" s="31"/>
      <c r="IMI133" s="26"/>
      <c r="IMJ133" s="14"/>
      <c r="IMK133" s="56"/>
      <c r="IML133" s="28"/>
      <c r="IMM133" s="28"/>
      <c r="IMN133" s="31"/>
      <c r="IMO133" s="35"/>
      <c r="IMP133" s="31"/>
      <c r="IMQ133" s="26"/>
      <c r="IMR133" s="14"/>
      <c r="IMS133" s="56"/>
      <c r="IMT133" s="28"/>
      <c r="IMU133" s="28"/>
      <c r="IMV133" s="31"/>
      <c r="IMW133" s="35"/>
      <c r="IMX133" s="31"/>
      <c r="IMY133" s="26"/>
      <c r="IMZ133" s="14"/>
      <c r="INA133" s="56"/>
      <c r="INB133" s="28"/>
      <c r="INC133" s="28"/>
      <c r="IND133" s="31"/>
      <c r="INE133" s="35"/>
      <c r="INF133" s="31"/>
      <c r="ING133" s="26"/>
      <c r="INH133" s="14"/>
      <c r="INI133" s="56"/>
      <c r="INJ133" s="28"/>
      <c r="INK133" s="28"/>
      <c r="INL133" s="31"/>
      <c r="INM133" s="35"/>
      <c r="INN133" s="31"/>
      <c r="INO133" s="26"/>
      <c r="INP133" s="14"/>
      <c r="INQ133" s="56"/>
      <c r="INR133" s="28"/>
      <c r="INS133" s="28"/>
      <c r="INT133" s="31"/>
      <c r="INU133" s="35"/>
      <c r="INV133" s="31"/>
      <c r="INW133" s="26"/>
      <c r="INX133" s="14"/>
      <c r="INY133" s="56"/>
      <c r="INZ133" s="28"/>
      <c r="IOA133" s="28"/>
      <c r="IOB133" s="31"/>
      <c r="IOC133" s="35"/>
      <c r="IOD133" s="31"/>
      <c r="IOE133" s="26"/>
      <c r="IOF133" s="14"/>
      <c r="IOG133" s="56"/>
      <c r="IOH133" s="28"/>
      <c r="IOI133" s="28"/>
      <c r="IOJ133" s="31"/>
      <c r="IOK133" s="35"/>
      <c r="IOL133" s="31"/>
      <c r="IOM133" s="26"/>
      <c r="ION133" s="14"/>
      <c r="IOO133" s="56"/>
      <c r="IOP133" s="28"/>
      <c r="IOQ133" s="28"/>
      <c r="IOR133" s="31"/>
      <c r="IOS133" s="35"/>
      <c r="IOT133" s="31"/>
      <c r="IOU133" s="26"/>
      <c r="IOV133" s="14"/>
      <c r="IOW133" s="56"/>
      <c r="IOX133" s="28"/>
      <c r="IOY133" s="28"/>
      <c r="IOZ133" s="31"/>
      <c r="IPA133" s="35"/>
      <c r="IPB133" s="31"/>
      <c r="IPC133" s="26"/>
      <c r="IPD133" s="14"/>
      <c r="IPE133" s="56"/>
      <c r="IPF133" s="28"/>
      <c r="IPG133" s="28"/>
      <c r="IPH133" s="31"/>
      <c r="IPI133" s="35"/>
      <c r="IPJ133" s="31"/>
      <c r="IPK133" s="26"/>
      <c r="IPL133" s="14"/>
      <c r="IPM133" s="56"/>
      <c r="IPN133" s="28"/>
      <c r="IPO133" s="28"/>
      <c r="IPP133" s="31"/>
      <c r="IPQ133" s="35"/>
      <c r="IPR133" s="31"/>
      <c r="IPS133" s="26"/>
      <c r="IPT133" s="14"/>
      <c r="IPU133" s="56"/>
      <c r="IPV133" s="28"/>
      <c r="IPW133" s="28"/>
      <c r="IPX133" s="31"/>
      <c r="IPY133" s="35"/>
      <c r="IPZ133" s="31"/>
      <c r="IQA133" s="26"/>
      <c r="IQB133" s="14"/>
      <c r="IQC133" s="56"/>
      <c r="IQD133" s="28"/>
      <c r="IQE133" s="28"/>
      <c r="IQF133" s="31"/>
      <c r="IQG133" s="35"/>
      <c r="IQH133" s="31"/>
      <c r="IQI133" s="26"/>
      <c r="IQJ133" s="14"/>
      <c r="IQK133" s="56"/>
      <c r="IQL133" s="28"/>
      <c r="IQM133" s="28"/>
      <c r="IQN133" s="31"/>
      <c r="IQO133" s="35"/>
      <c r="IQP133" s="31"/>
      <c r="IQQ133" s="26"/>
      <c r="IQR133" s="14"/>
      <c r="IQS133" s="56"/>
      <c r="IQT133" s="28"/>
      <c r="IQU133" s="28"/>
      <c r="IQV133" s="31"/>
      <c r="IQW133" s="35"/>
      <c r="IQX133" s="31"/>
      <c r="IQY133" s="26"/>
      <c r="IQZ133" s="14"/>
      <c r="IRA133" s="56"/>
      <c r="IRB133" s="28"/>
      <c r="IRC133" s="28"/>
      <c r="IRD133" s="31"/>
      <c r="IRE133" s="35"/>
      <c r="IRF133" s="31"/>
      <c r="IRG133" s="26"/>
      <c r="IRH133" s="14"/>
      <c r="IRI133" s="56"/>
      <c r="IRJ133" s="28"/>
      <c r="IRK133" s="28"/>
      <c r="IRL133" s="31"/>
      <c r="IRM133" s="35"/>
      <c r="IRN133" s="31"/>
      <c r="IRO133" s="26"/>
      <c r="IRP133" s="14"/>
      <c r="IRQ133" s="56"/>
      <c r="IRR133" s="28"/>
      <c r="IRS133" s="28"/>
      <c r="IRT133" s="31"/>
      <c r="IRU133" s="35"/>
      <c r="IRV133" s="31"/>
      <c r="IRW133" s="26"/>
      <c r="IRX133" s="14"/>
      <c r="IRY133" s="56"/>
      <c r="IRZ133" s="28"/>
      <c r="ISA133" s="28"/>
      <c r="ISB133" s="31"/>
      <c r="ISC133" s="35"/>
      <c r="ISD133" s="31"/>
      <c r="ISE133" s="26"/>
      <c r="ISF133" s="14"/>
      <c r="ISG133" s="56"/>
      <c r="ISH133" s="28"/>
      <c r="ISI133" s="28"/>
      <c r="ISJ133" s="31"/>
      <c r="ISK133" s="35"/>
      <c r="ISL133" s="31"/>
      <c r="ISM133" s="26"/>
      <c r="ISN133" s="14"/>
      <c r="ISO133" s="56"/>
      <c r="ISP133" s="28"/>
      <c r="ISQ133" s="28"/>
      <c r="ISR133" s="31"/>
      <c r="ISS133" s="35"/>
      <c r="IST133" s="31"/>
      <c r="ISU133" s="26"/>
      <c r="ISV133" s="14"/>
      <c r="ISW133" s="56"/>
      <c r="ISX133" s="28"/>
      <c r="ISY133" s="28"/>
      <c r="ISZ133" s="31"/>
      <c r="ITA133" s="35"/>
      <c r="ITB133" s="31"/>
      <c r="ITC133" s="26"/>
      <c r="ITD133" s="14"/>
      <c r="ITE133" s="56"/>
      <c r="ITF133" s="28"/>
      <c r="ITG133" s="28"/>
      <c r="ITH133" s="31"/>
      <c r="ITI133" s="35"/>
      <c r="ITJ133" s="31"/>
      <c r="ITK133" s="26"/>
      <c r="ITL133" s="14"/>
      <c r="ITM133" s="56"/>
      <c r="ITN133" s="28"/>
      <c r="ITO133" s="28"/>
      <c r="ITP133" s="31"/>
      <c r="ITQ133" s="35"/>
      <c r="ITR133" s="31"/>
      <c r="ITS133" s="26"/>
      <c r="ITT133" s="14"/>
      <c r="ITU133" s="56"/>
      <c r="ITV133" s="28"/>
      <c r="ITW133" s="28"/>
      <c r="ITX133" s="31"/>
      <c r="ITY133" s="35"/>
      <c r="ITZ133" s="31"/>
      <c r="IUA133" s="26"/>
      <c r="IUB133" s="14"/>
      <c r="IUC133" s="56"/>
      <c r="IUD133" s="28"/>
      <c r="IUE133" s="28"/>
      <c r="IUF133" s="31"/>
      <c r="IUG133" s="35"/>
      <c r="IUH133" s="31"/>
      <c r="IUI133" s="26"/>
      <c r="IUJ133" s="14"/>
      <c r="IUK133" s="56"/>
      <c r="IUL133" s="28"/>
      <c r="IUM133" s="28"/>
      <c r="IUN133" s="31"/>
      <c r="IUO133" s="35"/>
      <c r="IUP133" s="31"/>
      <c r="IUQ133" s="26"/>
      <c r="IUR133" s="14"/>
      <c r="IUS133" s="56"/>
      <c r="IUT133" s="28"/>
      <c r="IUU133" s="28"/>
      <c r="IUV133" s="31"/>
      <c r="IUW133" s="35"/>
      <c r="IUX133" s="31"/>
      <c r="IUY133" s="26"/>
      <c r="IUZ133" s="14"/>
      <c r="IVA133" s="56"/>
      <c r="IVB133" s="28"/>
      <c r="IVC133" s="28"/>
      <c r="IVD133" s="31"/>
      <c r="IVE133" s="35"/>
      <c r="IVF133" s="31"/>
      <c r="IVG133" s="26"/>
      <c r="IVH133" s="14"/>
      <c r="IVI133" s="56"/>
      <c r="IVJ133" s="28"/>
      <c r="IVK133" s="28"/>
      <c r="IVL133" s="31"/>
      <c r="IVM133" s="35"/>
      <c r="IVN133" s="31"/>
      <c r="IVO133" s="26"/>
      <c r="IVP133" s="14"/>
      <c r="IVQ133" s="56"/>
      <c r="IVR133" s="28"/>
      <c r="IVS133" s="28"/>
      <c r="IVT133" s="31"/>
      <c r="IVU133" s="35"/>
      <c r="IVV133" s="31"/>
      <c r="IVW133" s="26"/>
      <c r="IVX133" s="14"/>
      <c r="IVY133" s="56"/>
      <c r="IVZ133" s="28"/>
      <c r="IWA133" s="28"/>
      <c r="IWB133" s="31"/>
      <c r="IWC133" s="35"/>
      <c r="IWD133" s="31"/>
      <c r="IWE133" s="26"/>
      <c r="IWF133" s="14"/>
      <c r="IWG133" s="56"/>
      <c r="IWH133" s="28"/>
      <c r="IWI133" s="28"/>
      <c r="IWJ133" s="31"/>
      <c r="IWK133" s="35"/>
      <c r="IWL133" s="31"/>
      <c r="IWM133" s="26"/>
      <c r="IWN133" s="14"/>
      <c r="IWO133" s="56"/>
      <c r="IWP133" s="28"/>
      <c r="IWQ133" s="28"/>
      <c r="IWR133" s="31"/>
      <c r="IWS133" s="35"/>
      <c r="IWT133" s="31"/>
      <c r="IWU133" s="26"/>
      <c r="IWV133" s="14"/>
      <c r="IWW133" s="56"/>
      <c r="IWX133" s="28"/>
      <c r="IWY133" s="28"/>
      <c r="IWZ133" s="31"/>
      <c r="IXA133" s="35"/>
      <c r="IXB133" s="31"/>
      <c r="IXC133" s="26"/>
      <c r="IXD133" s="14"/>
      <c r="IXE133" s="56"/>
      <c r="IXF133" s="28"/>
      <c r="IXG133" s="28"/>
      <c r="IXH133" s="31"/>
      <c r="IXI133" s="35"/>
      <c r="IXJ133" s="31"/>
      <c r="IXK133" s="26"/>
      <c r="IXL133" s="14"/>
      <c r="IXM133" s="56"/>
      <c r="IXN133" s="28"/>
      <c r="IXO133" s="28"/>
      <c r="IXP133" s="31"/>
      <c r="IXQ133" s="35"/>
      <c r="IXR133" s="31"/>
      <c r="IXS133" s="26"/>
      <c r="IXT133" s="14"/>
      <c r="IXU133" s="56"/>
      <c r="IXV133" s="28"/>
      <c r="IXW133" s="28"/>
      <c r="IXX133" s="31"/>
      <c r="IXY133" s="35"/>
      <c r="IXZ133" s="31"/>
      <c r="IYA133" s="26"/>
      <c r="IYB133" s="14"/>
      <c r="IYC133" s="56"/>
      <c r="IYD133" s="28"/>
      <c r="IYE133" s="28"/>
      <c r="IYF133" s="31"/>
      <c r="IYG133" s="35"/>
      <c r="IYH133" s="31"/>
      <c r="IYI133" s="26"/>
      <c r="IYJ133" s="14"/>
      <c r="IYK133" s="56"/>
      <c r="IYL133" s="28"/>
      <c r="IYM133" s="28"/>
      <c r="IYN133" s="31"/>
      <c r="IYO133" s="35"/>
      <c r="IYP133" s="31"/>
      <c r="IYQ133" s="26"/>
      <c r="IYR133" s="14"/>
      <c r="IYS133" s="56"/>
      <c r="IYT133" s="28"/>
      <c r="IYU133" s="28"/>
      <c r="IYV133" s="31"/>
      <c r="IYW133" s="35"/>
      <c r="IYX133" s="31"/>
      <c r="IYY133" s="26"/>
      <c r="IYZ133" s="14"/>
      <c r="IZA133" s="56"/>
      <c r="IZB133" s="28"/>
      <c r="IZC133" s="28"/>
      <c r="IZD133" s="31"/>
      <c r="IZE133" s="35"/>
      <c r="IZF133" s="31"/>
      <c r="IZG133" s="26"/>
      <c r="IZH133" s="14"/>
      <c r="IZI133" s="56"/>
      <c r="IZJ133" s="28"/>
      <c r="IZK133" s="28"/>
      <c r="IZL133" s="31"/>
      <c r="IZM133" s="35"/>
      <c r="IZN133" s="31"/>
      <c r="IZO133" s="26"/>
      <c r="IZP133" s="14"/>
      <c r="IZQ133" s="56"/>
      <c r="IZR133" s="28"/>
      <c r="IZS133" s="28"/>
      <c r="IZT133" s="31"/>
      <c r="IZU133" s="35"/>
      <c r="IZV133" s="31"/>
      <c r="IZW133" s="26"/>
      <c r="IZX133" s="14"/>
      <c r="IZY133" s="56"/>
      <c r="IZZ133" s="28"/>
      <c r="JAA133" s="28"/>
      <c r="JAB133" s="31"/>
      <c r="JAC133" s="35"/>
      <c r="JAD133" s="31"/>
      <c r="JAE133" s="26"/>
      <c r="JAF133" s="14"/>
      <c r="JAG133" s="56"/>
      <c r="JAH133" s="28"/>
      <c r="JAI133" s="28"/>
      <c r="JAJ133" s="31"/>
      <c r="JAK133" s="35"/>
      <c r="JAL133" s="31"/>
      <c r="JAM133" s="26"/>
      <c r="JAN133" s="14"/>
      <c r="JAO133" s="56"/>
      <c r="JAP133" s="28"/>
      <c r="JAQ133" s="28"/>
      <c r="JAR133" s="31"/>
      <c r="JAS133" s="35"/>
      <c r="JAT133" s="31"/>
      <c r="JAU133" s="26"/>
      <c r="JAV133" s="14"/>
      <c r="JAW133" s="56"/>
      <c r="JAX133" s="28"/>
      <c r="JAY133" s="28"/>
      <c r="JAZ133" s="31"/>
      <c r="JBA133" s="35"/>
      <c r="JBB133" s="31"/>
      <c r="JBC133" s="26"/>
      <c r="JBD133" s="14"/>
      <c r="JBE133" s="56"/>
      <c r="JBF133" s="28"/>
      <c r="JBG133" s="28"/>
      <c r="JBH133" s="31"/>
      <c r="JBI133" s="35"/>
      <c r="JBJ133" s="31"/>
      <c r="JBK133" s="26"/>
      <c r="JBL133" s="14"/>
      <c r="JBM133" s="56"/>
      <c r="JBN133" s="28"/>
      <c r="JBO133" s="28"/>
      <c r="JBP133" s="31"/>
      <c r="JBQ133" s="35"/>
      <c r="JBR133" s="31"/>
      <c r="JBS133" s="26"/>
      <c r="JBT133" s="14"/>
      <c r="JBU133" s="56"/>
      <c r="JBV133" s="28"/>
      <c r="JBW133" s="28"/>
      <c r="JBX133" s="31"/>
      <c r="JBY133" s="35"/>
      <c r="JBZ133" s="31"/>
      <c r="JCA133" s="26"/>
      <c r="JCB133" s="14"/>
      <c r="JCC133" s="56"/>
      <c r="JCD133" s="28"/>
      <c r="JCE133" s="28"/>
      <c r="JCF133" s="31"/>
      <c r="JCG133" s="35"/>
      <c r="JCH133" s="31"/>
      <c r="JCI133" s="26"/>
      <c r="JCJ133" s="14"/>
      <c r="JCK133" s="56"/>
      <c r="JCL133" s="28"/>
      <c r="JCM133" s="28"/>
      <c r="JCN133" s="31"/>
      <c r="JCO133" s="35"/>
      <c r="JCP133" s="31"/>
      <c r="JCQ133" s="26"/>
      <c r="JCR133" s="14"/>
      <c r="JCS133" s="56"/>
      <c r="JCT133" s="28"/>
      <c r="JCU133" s="28"/>
      <c r="JCV133" s="31"/>
      <c r="JCW133" s="35"/>
      <c r="JCX133" s="31"/>
      <c r="JCY133" s="26"/>
      <c r="JCZ133" s="14"/>
      <c r="JDA133" s="56"/>
      <c r="JDB133" s="28"/>
      <c r="JDC133" s="28"/>
      <c r="JDD133" s="31"/>
      <c r="JDE133" s="35"/>
      <c r="JDF133" s="31"/>
      <c r="JDG133" s="26"/>
      <c r="JDH133" s="14"/>
      <c r="JDI133" s="56"/>
      <c r="JDJ133" s="28"/>
      <c r="JDK133" s="28"/>
      <c r="JDL133" s="31"/>
      <c r="JDM133" s="35"/>
      <c r="JDN133" s="31"/>
      <c r="JDO133" s="26"/>
      <c r="JDP133" s="14"/>
      <c r="JDQ133" s="56"/>
      <c r="JDR133" s="28"/>
      <c r="JDS133" s="28"/>
      <c r="JDT133" s="31"/>
      <c r="JDU133" s="35"/>
      <c r="JDV133" s="31"/>
      <c r="JDW133" s="26"/>
      <c r="JDX133" s="14"/>
      <c r="JDY133" s="56"/>
      <c r="JDZ133" s="28"/>
      <c r="JEA133" s="28"/>
      <c r="JEB133" s="31"/>
      <c r="JEC133" s="35"/>
      <c r="JED133" s="31"/>
      <c r="JEE133" s="26"/>
      <c r="JEF133" s="14"/>
      <c r="JEG133" s="56"/>
      <c r="JEH133" s="28"/>
      <c r="JEI133" s="28"/>
      <c r="JEJ133" s="31"/>
      <c r="JEK133" s="35"/>
      <c r="JEL133" s="31"/>
      <c r="JEM133" s="26"/>
      <c r="JEN133" s="14"/>
      <c r="JEO133" s="56"/>
      <c r="JEP133" s="28"/>
      <c r="JEQ133" s="28"/>
      <c r="JER133" s="31"/>
      <c r="JES133" s="35"/>
      <c r="JET133" s="31"/>
      <c r="JEU133" s="26"/>
      <c r="JEV133" s="14"/>
      <c r="JEW133" s="56"/>
      <c r="JEX133" s="28"/>
      <c r="JEY133" s="28"/>
      <c r="JEZ133" s="31"/>
      <c r="JFA133" s="35"/>
      <c r="JFB133" s="31"/>
      <c r="JFC133" s="26"/>
      <c r="JFD133" s="14"/>
      <c r="JFE133" s="56"/>
      <c r="JFF133" s="28"/>
      <c r="JFG133" s="28"/>
      <c r="JFH133" s="31"/>
      <c r="JFI133" s="35"/>
      <c r="JFJ133" s="31"/>
      <c r="JFK133" s="26"/>
      <c r="JFL133" s="14"/>
      <c r="JFM133" s="56"/>
      <c r="JFN133" s="28"/>
      <c r="JFO133" s="28"/>
      <c r="JFP133" s="31"/>
      <c r="JFQ133" s="35"/>
      <c r="JFR133" s="31"/>
      <c r="JFS133" s="26"/>
      <c r="JFT133" s="14"/>
      <c r="JFU133" s="56"/>
      <c r="JFV133" s="28"/>
      <c r="JFW133" s="28"/>
      <c r="JFX133" s="31"/>
      <c r="JFY133" s="35"/>
      <c r="JFZ133" s="31"/>
      <c r="JGA133" s="26"/>
      <c r="JGB133" s="14"/>
      <c r="JGC133" s="56"/>
      <c r="JGD133" s="28"/>
      <c r="JGE133" s="28"/>
      <c r="JGF133" s="31"/>
      <c r="JGG133" s="35"/>
      <c r="JGH133" s="31"/>
      <c r="JGI133" s="26"/>
      <c r="JGJ133" s="14"/>
      <c r="JGK133" s="56"/>
      <c r="JGL133" s="28"/>
      <c r="JGM133" s="28"/>
      <c r="JGN133" s="31"/>
      <c r="JGO133" s="35"/>
      <c r="JGP133" s="31"/>
      <c r="JGQ133" s="26"/>
      <c r="JGR133" s="14"/>
      <c r="JGS133" s="56"/>
      <c r="JGT133" s="28"/>
      <c r="JGU133" s="28"/>
      <c r="JGV133" s="31"/>
      <c r="JGW133" s="35"/>
      <c r="JGX133" s="31"/>
      <c r="JGY133" s="26"/>
      <c r="JGZ133" s="14"/>
      <c r="JHA133" s="56"/>
      <c r="JHB133" s="28"/>
      <c r="JHC133" s="28"/>
      <c r="JHD133" s="31"/>
      <c r="JHE133" s="35"/>
      <c r="JHF133" s="31"/>
      <c r="JHG133" s="26"/>
      <c r="JHH133" s="14"/>
      <c r="JHI133" s="56"/>
      <c r="JHJ133" s="28"/>
      <c r="JHK133" s="28"/>
      <c r="JHL133" s="31"/>
      <c r="JHM133" s="35"/>
      <c r="JHN133" s="31"/>
      <c r="JHO133" s="26"/>
      <c r="JHP133" s="14"/>
      <c r="JHQ133" s="56"/>
      <c r="JHR133" s="28"/>
      <c r="JHS133" s="28"/>
      <c r="JHT133" s="31"/>
      <c r="JHU133" s="35"/>
      <c r="JHV133" s="31"/>
      <c r="JHW133" s="26"/>
      <c r="JHX133" s="14"/>
      <c r="JHY133" s="56"/>
      <c r="JHZ133" s="28"/>
      <c r="JIA133" s="28"/>
      <c r="JIB133" s="31"/>
      <c r="JIC133" s="35"/>
      <c r="JID133" s="31"/>
      <c r="JIE133" s="26"/>
      <c r="JIF133" s="14"/>
      <c r="JIG133" s="56"/>
      <c r="JIH133" s="28"/>
      <c r="JII133" s="28"/>
      <c r="JIJ133" s="31"/>
      <c r="JIK133" s="35"/>
      <c r="JIL133" s="31"/>
      <c r="JIM133" s="26"/>
      <c r="JIN133" s="14"/>
      <c r="JIO133" s="56"/>
      <c r="JIP133" s="28"/>
      <c r="JIQ133" s="28"/>
      <c r="JIR133" s="31"/>
      <c r="JIS133" s="35"/>
      <c r="JIT133" s="31"/>
      <c r="JIU133" s="26"/>
      <c r="JIV133" s="14"/>
      <c r="JIW133" s="56"/>
      <c r="JIX133" s="28"/>
      <c r="JIY133" s="28"/>
      <c r="JIZ133" s="31"/>
      <c r="JJA133" s="35"/>
      <c r="JJB133" s="31"/>
      <c r="JJC133" s="26"/>
      <c r="JJD133" s="14"/>
      <c r="JJE133" s="56"/>
      <c r="JJF133" s="28"/>
      <c r="JJG133" s="28"/>
      <c r="JJH133" s="31"/>
      <c r="JJI133" s="35"/>
      <c r="JJJ133" s="31"/>
      <c r="JJK133" s="26"/>
      <c r="JJL133" s="14"/>
      <c r="JJM133" s="56"/>
      <c r="JJN133" s="28"/>
      <c r="JJO133" s="28"/>
      <c r="JJP133" s="31"/>
      <c r="JJQ133" s="35"/>
      <c r="JJR133" s="31"/>
      <c r="JJS133" s="26"/>
      <c r="JJT133" s="14"/>
      <c r="JJU133" s="56"/>
      <c r="JJV133" s="28"/>
      <c r="JJW133" s="28"/>
      <c r="JJX133" s="31"/>
      <c r="JJY133" s="35"/>
      <c r="JJZ133" s="31"/>
      <c r="JKA133" s="26"/>
      <c r="JKB133" s="14"/>
      <c r="JKC133" s="56"/>
      <c r="JKD133" s="28"/>
      <c r="JKE133" s="28"/>
      <c r="JKF133" s="31"/>
      <c r="JKG133" s="35"/>
      <c r="JKH133" s="31"/>
      <c r="JKI133" s="26"/>
      <c r="JKJ133" s="14"/>
      <c r="JKK133" s="56"/>
      <c r="JKL133" s="28"/>
      <c r="JKM133" s="28"/>
      <c r="JKN133" s="31"/>
      <c r="JKO133" s="35"/>
      <c r="JKP133" s="31"/>
      <c r="JKQ133" s="26"/>
      <c r="JKR133" s="14"/>
      <c r="JKS133" s="56"/>
      <c r="JKT133" s="28"/>
      <c r="JKU133" s="28"/>
      <c r="JKV133" s="31"/>
      <c r="JKW133" s="35"/>
      <c r="JKX133" s="31"/>
      <c r="JKY133" s="26"/>
      <c r="JKZ133" s="14"/>
      <c r="JLA133" s="56"/>
      <c r="JLB133" s="28"/>
      <c r="JLC133" s="28"/>
      <c r="JLD133" s="31"/>
      <c r="JLE133" s="35"/>
      <c r="JLF133" s="31"/>
      <c r="JLG133" s="26"/>
      <c r="JLH133" s="14"/>
      <c r="JLI133" s="56"/>
      <c r="JLJ133" s="28"/>
      <c r="JLK133" s="28"/>
      <c r="JLL133" s="31"/>
      <c r="JLM133" s="35"/>
      <c r="JLN133" s="31"/>
      <c r="JLO133" s="26"/>
      <c r="JLP133" s="14"/>
      <c r="JLQ133" s="56"/>
      <c r="JLR133" s="28"/>
      <c r="JLS133" s="28"/>
      <c r="JLT133" s="31"/>
      <c r="JLU133" s="35"/>
      <c r="JLV133" s="31"/>
      <c r="JLW133" s="26"/>
      <c r="JLX133" s="14"/>
      <c r="JLY133" s="56"/>
      <c r="JLZ133" s="28"/>
      <c r="JMA133" s="28"/>
      <c r="JMB133" s="31"/>
      <c r="JMC133" s="35"/>
      <c r="JMD133" s="31"/>
      <c r="JME133" s="26"/>
      <c r="JMF133" s="14"/>
      <c r="JMG133" s="56"/>
      <c r="JMH133" s="28"/>
      <c r="JMI133" s="28"/>
      <c r="JMJ133" s="31"/>
      <c r="JMK133" s="35"/>
      <c r="JML133" s="31"/>
      <c r="JMM133" s="26"/>
      <c r="JMN133" s="14"/>
      <c r="JMO133" s="56"/>
      <c r="JMP133" s="28"/>
      <c r="JMQ133" s="28"/>
      <c r="JMR133" s="31"/>
      <c r="JMS133" s="35"/>
      <c r="JMT133" s="31"/>
      <c r="JMU133" s="26"/>
      <c r="JMV133" s="14"/>
      <c r="JMW133" s="56"/>
      <c r="JMX133" s="28"/>
      <c r="JMY133" s="28"/>
      <c r="JMZ133" s="31"/>
      <c r="JNA133" s="35"/>
      <c r="JNB133" s="31"/>
      <c r="JNC133" s="26"/>
      <c r="JND133" s="14"/>
      <c r="JNE133" s="56"/>
      <c r="JNF133" s="28"/>
      <c r="JNG133" s="28"/>
      <c r="JNH133" s="31"/>
      <c r="JNI133" s="35"/>
      <c r="JNJ133" s="31"/>
      <c r="JNK133" s="26"/>
      <c r="JNL133" s="14"/>
      <c r="JNM133" s="56"/>
      <c r="JNN133" s="28"/>
      <c r="JNO133" s="28"/>
      <c r="JNP133" s="31"/>
      <c r="JNQ133" s="35"/>
      <c r="JNR133" s="31"/>
      <c r="JNS133" s="26"/>
      <c r="JNT133" s="14"/>
      <c r="JNU133" s="56"/>
      <c r="JNV133" s="28"/>
      <c r="JNW133" s="28"/>
      <c r="JNX133" s="31"/>
      <c r="JNY133" s="35"/>
      <c r="JNZ133" s="31"/>
      <c r="JOA133" s="26"/>
      <c r="JOB133" s="14"/>
      <c r="JOC133" s="56"/>
      <c r="JOD133" s="28"/>
      <c r="JOE133" s="28"/>
      <c r="JOF133" s="31"/>
      <c r="JOG133" s="35"/>
      <c r="JOH133" s="31"/>
      <c r="JOI133" s="26"/>
      <c r="JOJ133" s="14"/>
      <c r="JOK133" s="56"/>
      <c r="JOL133" s="28"/>
      <c r="JOM133" s="28"/>
      <c r="JON133" s="31"/>
      <c r="JOO133" s="35"/>
      <c r="JOP133" s="31"/>
      <c r="JOQ133" s="26"/>
      <c r="JOR133" s="14"/>
      <c r="JOS133" s="56"/>
      <c r="JOT133" s="28"/>
      <c r="JOU133" s="28"/>
      <c r="JOV133" s="31"/>
      <c r="JOW133" s="35"/>
      <c r="JOX133" s="31"/>
      <c r="JOY133" s="26"/>
      <c r="JOZ133" s="14"/>
      <c r="JPA133" s="56"/>
      <c r="JPB133" s="28"/>
      <c r="JPC133" s="28"/>
      <c r="JPD133" s="31"/>
      <c r="JPE133" s="35"/>
      <c r="JPF133" s="31"/>
      <c r="JPG133" s="26"/>
      <c r="JPH133" s="14"/>
      <c r="JPI133" s="56"/>
      <c r="JPJ133" s="28"/>
      <c r="JPK133" s="28"/>
      <c r="JPL133" s="31"/>
      <c r="JPM133" s="35"/>
      <c r="JPN133" s="31"/>
      <c r="JPO133" s="26"/>
      <c r="JPP133" s="14"/>
      <c r="JPQ133" s="56"/>
      <c r="JPR133" s="28"/>
      <c r="JPS133" s="28"/>
      <c r="JPT133" s="31"/>
      <c r="JPU133" s="35"/>
      <c r="JPV133" s="31"/>
      <c r="JPW133" s="26"/>
      <c r="JPX133" s="14"/>
      <c r="JPY133" s="56"/>
      <c r="JPZ133" s="28"/>
      <c r="JQA133" s="28"/>
      <c r="JQB133" s="31"/>
      <c r="JQC133" s="35"/>
      <c r="JQD133" s="31"/>
      <c r="JQE133" s="26"/>
      <c r="JQF133" s="14"/>
      <c r="JQG133" s="56"/>
      <c r="JQH133" s="28"/>
      <c r="JQI133" s="28"/>
      <c r="JQJ133" s="31"/>
      <c r="JQK133" s="35"/>
      <c r="JQL133" s="31"/>
      <c r="JQM133" s="26"/>
      <c r="JQN133" s="14"/>
      <c r="JQO133" s="56"/>
      <c r="JQP133" s="28"/>
      <c r="JQQ133" s="28"/>
      <c r="JQR133" s="31"/>
      <c r="JQS133" s="35"/>
      <c r="JQT133" s="31"/>
      <c r="JQU133" s="26"/>
      <c r="JQV133" s="14"/>
      <c r="JQW133" s="56"/>
      <c r="JQX133" s="28"/>
      <c r="JQY133" s="28"/>
      <c r="JQZ133" s="31"/>
      <c r="JRA133" s="35"/>
      <c r="JRB133" s="31"/>
      <c r="JRC133" s="26"/>
      <c r="JRD133" s="14"/>
      <c r="JRE133" s="56"/>
      <c r="JRF133" s="28"/>
      <c r="JRG133" s="28"/>
      <c r="JRH133" s="31"/>
      <c r="JRI133" s="35"/>
      <c r="JRJ133" s="31"/>
      <c r="JRK133" s="26"/>
      <c r="JRL133" s="14"/>
      <c r="JRM133" s="56"/>
      <c r="JRN133" s="28"/>
      <c r="JRO133" s="28"/>
      <c r="JRP133" s="31"/>
      <c r="JRQ133" s="35"/>
      <c r="JRR133" s="31"/>
      <c r="JRS133" s="26"/>
      <c r="JRT133" s="14"/>
      <c r="JRU133" s="56"/>
      <c r="JRV133" s="28"/>
      <c r="JRW133" s="28"/>
      <c r="JRX133" s="31"/>
      <c r="JRY133" s="35"/>
      <c r="JRZ133" s="31"/>
      <c r="JSA133" s="26"/>
      <c r="JSB133" s="14"/>
      <c r="JSC133" s="56"/>
      <c r="JSD133" s="28"/>
      <c r="JSE133" s="28"/>
      <c r="JSF133" s="31"/>
      <c r="JSG133" s="35"/>
      <c r="JSH133" s="31"/>
      <c r="JSI133" s="26"/>
      <c r="JSJ133" s="14"/>
      <c r="JSK133" s="56"/>
      <c r="JSL133" s="28"/>
      <c r="JSM133" s="28"/>
      <c r="JSN133" s="31"/>
      <c r="JSO133" s="35"/>
      <c r="JSP133" s="31"/>
      <c r="JSQ133" s="26"/>
      <c r="JSR133" s="14"/>
      <c r="JSS133" s="56"/>
      <c r="JST133" s="28"/>
      <c r="JSU133" s="28"/>
      <c r="JSV133" s="31"/>
      <c r="JSW133" s="35"/>
      <c r="JSX133" s="31"/>
      <c r="JSY133" s="26"/>
      <c r="JSZ133" s="14"/>
      <c r="JTA133" s="56"/>
      <c r="JTB133" s="28"/>
      <c r="JTC133" s="28"/>
      <c r="JTD133" s="31"/>
      <c r="JTE133" s="35"/>
      <c r="JTF133" s="31"/>
      <c r="JTG133" s="26"/>
      <c r="JTH133" s="14"/>
      <c r="JTI133" s="56"/>
      <c r="JTJ133" s="28"/>
      <c r="JTK133" s="28"/>
      <c r="JTL133" s="31"/>
      <c r="JTM133" s="35"/>
      <c r="JTN133" s="31"/>
      <c r="JTO133" s="26"/>
      <c r="JTP133" s="14"/>
      <c r="JTQ133" s="56"/>
      <c r="JTR133" s="28"/>
      <c r="JTS133" s="28"/>
      <c r="JTT133" s="31"/>
      <c r="JTU133" s="35"/>
      <c r="JTV133" s="31"/>
      <c r="JTW133" s="26"/>
      <c r="JTX133" s="14"/>
      <c r="JTY133" s="56"/>
      <c r="JTZ133" s="28"/>
      <c r="JUA133" s="28"/>
      <c r="JUB133" s="31"/>
      <c r="JUC133" s="35"/>
      <c r="JUD133" s="31"/>
      <c r="JUE133" s="26"/>
      <c r="JUF133" s="14"/>
      <c r="JUG133" s="56"/>
      <c r="JUH133" s="28"/>
      <c r="JUI133" s="28"/>
      <c r="JUJ133" s="31"/>
      <c r="JUK133" s="35"/>
      <c r="JUL133" s="31"/>
      <c r="JUM133" s="26"/>
      <c r="JUN133" s="14"/>
      <c r="JUO133" s="56"/>
      <c r="JUP133" s="28"/>
      <c r="JUQ133" s="28"/>
      <c r="JUR133" s="31"/>
      <c r="JUS133" s="35"/>
      <c r="JUT133" s="31"/>
      <c r="JUU133" s="26"/>
      <c r="JUV133" s="14"/>
      <c r="JUW133" s="56"/>
      <c r="JUX133" s="28"/>
      <c r="JUY133" s="28"/>
      <c r="JUZ133" s="31"/>
      <c r="JVA133" s="35"/>
      <c r="JVB133" s="31"/>
      <c r="JVC133" s="26"/>
      <c r="JVD133" s="14"/>
      <c r="JVE133" s="56"/>
      <c r="JVF133" s="28"/>
      <c r="JVG133" s="28"/>
      <c r="JVH133" s="31"/>
      <c r="JVI133" s="35"/>
      <c r="JVJ133" s="31"/>
      <c r="JVK133" s="26"/>
      <c r="JVL133" s="14"/>
      <c r="JVM133" s="56"/>
      <c r="JVN133" s="28"/>
      <c r="JVO133" s="28"/>
      <c r="JVP133" s="31"/>
      <c r="JVQ133" s="35"/>
      <c r="JVR133" s="31"/>
      <c r="JVS133" s="26"/>
      <c r="JVT133" s="14"/>
      <c r="JVU133" s="56"/>
      <c r="JVV133" s="28"/>
      <c r="JVW133" s="28"/>
      <c r="JVX133" s="31"/>
      <c r="JVY133" s="35"/>
      <c r="JVZ133" s="31"/>
      <c r="JWA133" s="26"/>
      <c r="JWB133" s="14"/>
      <c r="JWC133" s="56"/>
      <c r="JWD133" s="28"/>
      <c r="JWE133" s="28"/>
      <c r="JWF133" s="31"/>
      <c r="JWG133" s="35"/>
      <c r="JWH133" s="31"/>
      <c r="JWI133" s="26"/>
      <c r="JWJ133" s="14"/>
      <c r="JWK133" s="56"/>
      <c r="JWL133" s="28"/>
      <c r="JWM133" s="28"/>
      <c r="JWN133" s="31"/>
      <c r="JWO133" s="35"/>
      <c r="JWP133" s="31"/>
      <c r="JWQ133" s="26"/>
      <c r="JWR133" s="14"/>
      <c r="JWS133" s="56"/>
      <c r="JWT133" s="28"/>
      <c r="JWU133" s="28"/>
      <c r="JWV133" s="31"/>
      <c r="JWW133" s="35"/>
      <c r="JWX133" s="31"/>
      <c r="JWY133" s="26"/>
      <c r="JWZ133" s="14"/>
      <c r="JXA133" s="56"/>
      <c r="JXB133" s="28"/>
      <c r="JXC133" s="28"/>
      <c r="JXD133" s="31"/>
      <c r="JXE133" s="35"/>
      <c r="JXF133" s="31"/>
      <c r="JXG133" s="26"/>
      <c r="JXH133" s="14"/>
      <c r="JXI133" s="56"/>
      <c r="JXJ133" s="28"/>
      <c r="JXK133" s="28"/>
      <c r="JXL133" s="31"/>
      <c r="JXM133" s="35"/>
      <c r="JXN133" s="31"/>
      <c r="JXO133" s="26"/>
      <c r="JXP133" s="14"/>
      <c r="JXQ133" s="56"/>
      <c r="JXR133" s="28"/>
      <c r="JXS133" s="28"/>
      <c r="JXT133" s="31"/>
      <c r="JXU133" s="35"/>
      <c r="JXV133" s="31"/>
      <c r="JXW133" s="26"/>
      <c r="JXX133" s="14"/>
      <c r="JXY133" s="56"/>
      <c r="JXZ133" s="28"/>
      <c r="JYA133" s="28"/>
      <c r="JYB133" s="31"/>
      <c r="JYC133" s="35"/>
      <c r="JYD133" s="31"/>
      <c r="JYE133" s="26"/>
      <c r="JYF133" s="14"/>
      <c r="JYG133" s="56"/>
      <c r="JYH133" s="28"/>
      <c r="JYI133" s="28"/>
      <c r="JYJ133" s="31"/>
      <c r="JYK133" s="35"/>
      <c r="JYL133" s="31"/>
      <c r="JYM133" s="26"/>
      <c r="JYN133" s="14"/>
      <c r="JYO133" s="56"/>
      <c r="JYP133" s="28"/>
      <c r="JYQ133" s="28"/>
      <c r="JYR133" s="31"/>
      <c r="JYS133" s="35"/>
      <c r="JYT133" s="31"/>
      <c r="JYU133" s="26"/>
      <c r="JYV133" s="14"/>
      <c r="JYW133" s="56"/>
      <c r="JYX133" s="28"/>
      <c r="JYY133" s="28"/>
      <c r="JYZ133" s="31"/>
      <c r="JZA133" s="35"/>
      <c r="JZB133" s="31"/>
      <c r="JZC133" s="26"/>
      <c r="JZD133" s="14"/>
      <c r="JZE133" s="56"/>
      <c r="JZF133" s="28"/>
      <c r="JZG133" s="28"/>
      <c r="JZH133" s="31"/>
      <c r="JZI133" s="35"/>
      <c r="JZJ133" s="31"/>
      <c r="JZK133" s="26"/>
      <c r="JZL133" s="14"/>
      <c r="JZM133" s="56"/>
      <c r="JZN133" s="28"/>
      <c r="JZO133" s="28"/>
      <c r="JZP133" s="31"/>
      <c r="JZQ133" s="35"/>
      <c r="JZR133" s="31"/>
      <c r="JZS133" s="26"/>
      <c r="JZT133" s="14"/>
      <c r="JZU133" s="56"/>
      <c r="JZV133" s="28"/>
      <c r="JZW133" s="28"/>
      <c r="JZX133" s="31"/>
      <c r="JZY133" s="35"/>
      <c r="JZZ133" s="31"/>
      <c r="KAA133" s="26"/>
      <c r="KAB133" s="14"/>
      <c r="KAC133" s="56"/>
      <c r="KAD133" s="28"/>
      <c r="KAE133" s="28"/>
      <c r="KAF133" s="31"/>
      <c r="KAG133" s="35"/>
      <c r="KAH133" s="31"/>
      <c r="KAI133" s="26"/>
      <c r="KAJ133" s="14"/>
      <c r="KAK133" s="56"/>
      <c r="KAL133" s="28"/>
      <c r="KAM133" s="28"/>
      <c r="KAN133" s="31"/>
      <c r="KAO133" s="35"/>
      <c r="KAP133" s="31"/>
      <c r="KAQ133" s="26"/>
      <c r="KAR133" s="14"/>
      <c r="KAS133" s="56"/>
      <c r="KAT133" s="28"/>
      <c r="KAU133" s="28"/>
      <c r="KAV133" s="31"/>
      <c r="KAW133" s="35"/>
      <c r="KAX133" s="31"/>
      <c r="KAY133" s="26"/>
      <c r="KAZ133" s="14"/>
      <c r="KBA133" s="56"/>
      <c r="KBB133" s="28"/>
      <c r="KBC133" s="28"/>
      <c r="KBD133" s="31"/>
      <c r="KBE133" s="35"/>
      <c r="KBF133" s="31"/>
      <c r="KBG133" s="26"/>
      <c r="KBH133" s="14"/>
      <c r="KBI133" s="56"/>
      <c r="KBJ133" s="28"/>
      <c r="KBK133" s="28"/>
      <c r="KBL133" s="31"/>
      <c r="KBM133" s="35"/>
      <c r="KBN133" s="31"/>
      <c r="KBO133" s="26"/>
      <c r="KBP133" s="14"/>
      <c r="KBQ133" s="56"/>
      <c r="KBR133" s="28"/>
      <c r="KBS133" s="28"/>
      <c r="KBT133" s="31"/>
      <c r="KBU133" s="35"/>
      <c r="KBV133" s="31"/>
      <c r="KBW133" s="26"/>
      <c r="KBX133" s="14"/>
      <c r="KBY133" s="56"/>
      <c r="KBZ133" s="28"/>
      <c r="KCA133" s="28"/>
      <c r="KCB133" s="31"/>
      <c r="KCC133" s="35"/>
      <c r="KCD133" s="31"/>
      <c r="KCE133" s="26"/>
      <c r="KCF133" s="14"/>
      <c r="KCG133" s="56"/>
      <c r="KCH133" s="28"/>
      <c r="KCI133" s="28"/>
      <c r="KCJ133" s="31"/>
      <c r="KCK133" s="35"/>
      <c r="KCL133" s="31"/>
      <c r="KCM133" s="26"/>
      <c r="KCN133" s="14"/>
      <c r="KCO133" s="56"/>
      <c r="KCP133" s="28"/>
      <c r="KCQ133" s="28"/>
      <c r="KCR133" s="31"/>
      <c r="KCS133" s="35"/>
      <c r="KCT133" s="31"/>
      <c r="KCU133" s="26"/>
      <c r="KCV133" s="14"/>
      <c r="KCW133" s="56"/>
      <c r="KCX133" s="28"/>
      <c r="KCY133" s="28"/>
      <c r="KCZ133" s="31"/>
      <c r="KDA133" s="35"/>
      <c r="KDB133" s="31"/>
      <c r="KDC133" s="26"/>
      <c r="KDD133" s="14"/>
      <c r="KDE133" s="56"/>
      <c r="KDF133" s="28"/>
      <c r="KDG133" s="28"/>
      <c r="KDH133" s="31"/>
      <c r="KDI133" s="35"/>
      <c r="KDJ133" s="31"/>
      <c r="KDK133" s="26"/>
      <c r="KDL133" s="14"/>
      <c r="KDM133" s="56"/>
      <c r="KDN133" s="28"/>
      <c r="KDO133" s="28"/>
      <c r="KDP133" s="31"/>
      <c r="KDQ133" s="35"/>
      <c r="KDR133" s="31"/>
      <c r="KDS133" s="26"/>
      <c r="KDT133" s="14"/>
      <c r="KDU133" s="56"/>
      <c r="KDV133" s="28"/>
      <c r="KDW133" s="28"/>
      <c r="KDX133" s="31"/>
      <c r="KDY133" s="35"/>
      <c r="KDZ133" s="31"/>
      <c r="KEA133" s="26"/>
      <c r="KEB133" s="14"/>
      <c r="KEC133" s="56"/>
      <c r="KED133" s="28"/>
      <c r="KEE133" s="28"/>
      <c r="KEF133" s="31"/>
      <c r="KEG133" s="35"/>
      <c r="KEH133" s="31"/>
      <c r="KEI133" s="26"/>
      <c r="KEJ133" s="14"/>
      <c r="KEK133" s="56"/>
      <c r="KEL133" s="28"/>
      <c r="KEM133" s="28"/>
      <c r="KEN133" s="31"/>
      <c r="KEO133" s="35"/>
      <c r="KEP133" s="31"/>
      <c r="KEQ133" s="26"/>
      <c r="KER133" s="14"/>
      <c r="KES133" s="56"/>
      <c r="KET133" s="28"/>
      <c r="KEU133" s="28"/>
      <c r="KEV133" s="31"/>
      <c r="KEW133" s="35"/>
      <c r="KEX133" s="31"/>
      <c r="KEY133" s="26"/>
      <c r="KEZ133" s="14"/>
      <c r="KFA133" s="56"/>
      <c r="KFB133" s="28"/>
      <c r="KFC133" s="28"/>
      <c r="KFD133" s="31"/>
      <c r="KFE133" s="35"/>
      <c r="KFF133" s="31"/>
      <c r="KFG133" s="26"/>
      <c r="KFH133" s="14"/>
      <c r="KFI133" s="56"/>
      <c r="KFJ133" s="28"/>
      <c r="KFK133" s="28"/>
      <c r="KFL133" s="31"/>
      <c r="KFM133" s="35"/>
      <c r="KFN133" s="31"/>
      <c r="KFO133" s="26"/>
      <c r="KFP133" s="14"/>
      <c r="KFQ133" s="56"/>
      <c r="KFR133" s="28"/>
      <c r="KFS133" s="28"/>
      <c r="KFT133" s="31"/>
      <c r="KFU133" s="35"/>
      <c r="KFV133" s="31"/>
      <c r="KFW133" s="26"/>
      <c r="KFX133" s="14"/>
      <c r="KFY133" s="56"/>
      <c r="KFZ133" s="28"/>
      <c r="KGA133" s="28"/>
      <c r="KGB133" s="31"/>
      <c r="KGC133" s="35"/>
      <c r="KGD133" s="31"/>
      <c r="KGE133" s="26"/>
      <c r="KGF133" s="14"/>
      <c r="KGG133" s="56"/>
      <c r="KGH133" s="28"/>
      <c r="KGI133" s="28"/>
      <c r="KGJ133" s="31"/>
      <c r="KGK133" s="35"/>
      <c r="KGL133" s="31"/>
      <c r="KGM133" s="26"/>
      <c r="KGN133" s="14"/>
      <c r="KGO133" s="56"/>
      <c r="KGP133" s="28"/>
      <c r="KGQ133" s="28"/>
      <c r="KGR133" s="31"/>
      <c r="KGS133" s="35"/>
      <c r="KGT133" s="31"/>
      <c r="KGU133" s="26"/>
      <c r="KGV133" s="14"/>
      <c r="KGW133" s="56"/>
      <c r="KGX133" s="28"/>
      <c r="KGY133" s="28"/>
      <c r="KGZ133" s="31"/>
      <c r="KHA133" s="35"/>
      <c r="KHB133" s="31"/>
      <c r="KHC133" s="26"/>
      <c r="KHD133" s="14"/>
      <c r="KHE133" s="56"/>
      <c r="KHF133" s="28"/>
      <c r="KHG133" s="28"/>
      <c r="KHH133" s="31"/>
      <c r="KHI133" s="35"/>
      <c r="KHJ133" s="31"/>
      <c r="KHK133" s="26"/>
      <c r="KHL133" s="14"/>
      <c r="KHM133" s="56"/>
      <c r="KHN133" s="28"/>
      <c r="KHO133" s="28"/>
      <c r="KHP133" s="31"/>
      <c r="KHQ133" s="35"/>
      <c r="KHR133" s="31"/>
      <c r="KHS133" s="26"/>
      <c r="KHT133" s="14"/>
      <c r="KHU133" s="56"/>
      <c r="KHV133" s="28"/>
      <c r="KHW133" s="28"/>
      <c r="KHX133" s="31"/>
      <c r="KHY133" s="35"/>
      <c r="KHZ133" s="31"/>
      <c r="KIA133" s="26"/>
      <c r="KIB133" s="14"/>
      <c r="KIC133" s="56"/>
      <c r="KID133" s="28"/>
      <c r="KIE133" s="28"/>
      <c r="KIF133" s="31"/>
      <c r="KIG133" s="35"/>
      <c r="KIH133" s="31"/>
      <c r="KII133" s="26"/>
      <c r="KIJ133" s="14"/>
      <c r="KIK133" s="56"/>
      <c r="KIL133" s="28"/>
      <c r="KIM133" s="28"/>
      <c r="KIN133" s="31"/>
      <c r="KIO133" s="35"/>
      <c r="KIP133" s="31"/>
      <c r="KIQ133" s="26"/>
      <c r="KIR133" s="14"/>
      <c r="KIS133" s="56"/>
      <c r="KIT133" s="28"/>
      <c r="KIU133" s="28"/>
      <c r="KIV133" s="31"/>
      <c r="KIW133" s="35"/>
      <c r="KIX133" s="31"/>
      <c r="KIY133" s="26"/>
      <c r="KIZ133" s="14"/>
      <c r="KJA133" s="56"/>
      <c r="KJB133" s="28"/>
      <c r="KJC133" s="28"/>
      <c r="KJD133" s="31"/>
      <c r="KJE133" s="35"/>
      <c r="KJF133" s="31"/>
      <c r="KJG133" s="26"/>
      <c r="KJH133" s="14"/>
      <c r="KJI133" s="56"/>
      <c r="KJJ133" s="28"/>
      <c r="KJK133" s="28"/>
      <c r="KJL133" s="31"/>
      <c r="KJM133" s="35"/>
      <c r="KJN133" s="31"/>
      <c r="KJO133" s="26"/>
      <c r="KJP133" s="14"/>
      <c r="KJQ133" s="56"/>
      <c r="KJR133" s="28"/>
      <c r="KJS133" s="28"/>
      <c r="KJT133" s="31"/>
      <c r="KJU133" s="35"/>
      <c r="KJV133" s="31"/>
      <c r="KJW133" s="26"/>
      <c r="KJX133" s="14"/>
      <c r="KJY133" s="56"/>
      <c r="KJZ133" s="28"/>
      <c r="KKA133" s="28"/>
      <c r="KKB133" s="31"/>
      <c r="KKC133" s="35"/>
      <c r="KKD133" s="31"/>
      <c r="KKE133" s="26"/>
      <c r="KKF133" s="14"/>
      <c r="KKG133" s="56"/>
      <c r="KKH133" s="28"/>
      <c r="KKI133" s="28"/>
      <c r="KKJ133" s="31"/>
      <c r="KKK133" s="35"/>
      <c r="KKL133" s="31"/>
      <c r="KKM133" s="26"/>
      <c r="KKN133" s="14"/>
      <c r="KKO133" s="56"/>
      <c r="KKP133" s="28"/>
      <c r="KKQ133" s="28"/>
      <c r="KKR133" s="31"/>
      <c r="KKS133" s="35"/>
      <c r="KKT133" s="31"/>
      <c r="KKU133" s="26"/>
      <c r="KKV133" s="14"/>
      <c r="KKW133" s="56"/>
      <c r="KKX133" s="28"/>
      <c r="KKY133" s="28"/>
      <c r="KKZ133" s="31"/>
      <c r="KLA133" s="35"/>
      <c r="KLB133" s="31"/>
      <c r="KLC133" s="26"/>
      <c r="KLD133" s="14"/>
      <c r="KLE133" s="56"/>
      <c r="KLF133" s="28"/>
      <c r="KLG133" s="28"/>
      <c r="KLH133" s="31"/>
      <c r="KLI133" s="35"/>
      <c r="KLJ133" s="31"/>
      <c r="KLK133" s="26"/>
      <c r="KLL133" s="14"/>
      <c r="KLM133" s="56"/>
      <c r="KLN133" s="28"/>
      <c r="KLO133" s="28"/>
      <c r="KLP133" s="31"/>
      <c r="KLQ133" s="35"/>
      <c r="KLR133" s="31"/>
      <c r="KLS133" s="26"/>
      <c r="KLT133" s="14"/>
      <c r="KLU133" s="56"/>
      <c r="KLV133" s="28"/>
      <c r="KLW133" s="28"/>
      <c r="KLX133" s="31"/>
      <c r="KLY133" s="35"/>
      <c r="KLZ133" s="31"/>
      <c r="KMA133" s="26"/>
      <c r="KMB133" s="14"/>
      <c r="KMC133" s="56"/>
      <c r="KMD133" s="28"/>
      <c r="KME133" s="28"/>
      <c r="KMF133" s="31"/>
      <c r="KMG133" s="35"/>
      <c r="KMH133" s="31"/>
      <c r="KMI133" s="26"/>
      <c r="KMJ133" s="14"/>
      <c r="KMK133" s="56"/>
      <c r="KML133" s="28"/>
      <c r="KMM133" s="28"/>
      <c r="KMN133" s="31"/>
      <c r="KMO133" s="35"/>
      <c r="KMP133" s="31"/>
      <c r="KMQ133" s="26"/>
      <c r="KMR133" s="14"/>
      <c r="KMS133" s="56"/>
      <c r="KMT133" s="28"/>
      <c r="KMU133" s="28"/>
      <c r="KMV133" s="31"/>
      <c r="KMW133" s="35"/>
      <c r="KMX133" s="31"/>
      <c r="KMY133" s="26"/>
      <c r="KMZ133" s="14"/>
      <c r="KNA133" s="56"/>
      <c r="KNB133" s="28"/>
      <c r="KNC133" s="28"/>
      <c r="KND133" s="31"/>
      <c r="KNE133" s="35"/>
      <c r="KNF133" s="31"/>
      <c r="KNG133" s="26"/>
      <c r="KNH133" s="14"/>
      <c r="KNI133" s="56"/>
      <c r="KNJ133" s="28"/>
      <c r="KNK133" s="28"/>
      <c r="KNL133" s="31"/>
      <c r="KNM133" s="35"/>
      <c r="KNN133" s="31"/>
      <c r="KNO133" s="26"/>
      <c r="KNP133" s="14"/>
      <c r="KNQ133" s="56"/>
      <c r="KNR133" s="28"/>
      <c r="KNS133" s="28"/>
      <c r="KNT133" s="31"/>
      <c r="KNU133" s="35"/>
      <c r="KNV133" s="31"/>
      <c r="KNW133" s="26"/>
      <c r="KNX133" s="14"/>
      <c r="KNY133" s="56"/>
      <c r="KNZ133" s="28"/>
      <c r="KOA133" s="28"/>
      <c r="KOB133" s="31"/>
      <c r="KOC133" s="35"/>
      <c r="KOD133" s="31"/>
      <c r="KOE133" s="26"/>
      <c r="KOF133" s="14"/>
      <c r="KOG133" s="56"/>
      <c r="KOH133" s="28"/>
      <c r="KOI133" s="28"/>
      <c r="KOJ133" s="31"/>
      <c r="KOK133" s="35"/>
      <c r="KOL133" s="31"/>
      <c r="KOM133" s="26"/>
      <c r="KON133" s="14"/>
      <c r="KOO133" s="56"/>
      <c r="KOP133" s="28"/>
      <c r="KOQ133" s="28"/>
      <c r="KOR133" s="31"/>
      <c r="KOS133" s="35"/>
      <c r="KOT133" s="31"/>
      <c r="KOU133" s="26"/>
      <c r="KOV133" s="14"/>
      <c r="KOW133" s="56"/>
      <c r="KOX133" s="28"/>
      <c r="KOY133" s="28"/>
      <c r="KOZ133" s="31"/>
      <c r="KPA133" s="35"/>
      <c r="KPB133" s="31"/>
      <c r="KPC133" s="26"/>
      <c r="KPD133" s="14"/>
      <c r="KPE133" s="56"/>
      <c r="KPF133" s="28"/>
      <c r="KPG133" s="28"/>
      <c r="KPH133" s="31"/>
      <c r="KPI133" s="35"/>
      <c r="KPJ133" s="31"/>
      <c r="KPK133" s="26"/>
      <c r="KPL133" s="14"/>
      <c r="KPM133" s="56"/>
      <c r="KPN133" s="28"/>
      <c r="KPO133" s="28"/>
      <c r="KPP133" s="31"/>
      <c r="KPQ133" s="35"/>
      <c r="KPR133" s="31"/>
      <c r="KPS133" s="26"/>
      <c r="KPT133" s="14"/>
      <c r="KPU133" s="56"/>
      <c r="KPV133" s="28"/>
      <c r="KPW133" s="28"/>
      <c r="KPX133" s="31"/>
      <c r="KPY133" s="35"/>
      <c r="KPZ133" s="31"/>
      <c r="KQA133" s="26"/>
      <c r="KQB133" s="14"/>
      <c r="KQC133" s="56"/>
      <c r="KQD133" s="28"/>
      <c r="KQE133" s="28"/>
      <c r="KQF133" s="31"/>
      <c r="KQG133" s="35"/>
      <c r="KQH133" s="31"/>
      <c r="KQI133" s="26"/>
      <c r="KQJ133" s="14"/>
      <c r="KQK133" s="56"/>
      <c r="KQL133" s="28"/>
      <c r="KQM133" s="28"/>
      <c r="KQN133" s="31"/>
      <c r="KQO133" s="35"/>
      <c r="KQP133" s="31"/>
      <c r="KQQ133" s="26"/>
      <c r="KQR133" s="14"/>
      <c r="KQS133" s="56"/>
      <c r="KQT133" s="28"/>
      <c r="KQU133" s="28"/>
      <c r="KQV133" s="31"/>
      <c r="KQW133" s="35"/>
      <c r="KQX133" s="31"/>
      <c r="KQY133" s="26"/>
      <c r="KQZ133" s="14"/>
      <c r="KRA133" s="56"/>
      <c r="KRB133" s="28"/>
      <c r="KRC133" s="28"/>
      <c r="KRD133" s="31"/>
      <c r="KRE133" s="35"/>
      <c r="KRF133" s="31"/>
      <c r="KRG133" s="26"/>
      <c r="KRH133" s="14"/>
      <c r="KRI133" s="56"/>
      <c r="KRJ133" s="28"/>
      <c r="KRK133" s="28"/>
      <c r="KRL133" s="31"/>
      <c r="KRM133" s="35"/>
      <c r="KRN133" s="31"/>
      <c r="KRO133" s="26"/>
      <c r="KRP133" s="14"/>
      <c r="KRQ133" s="56"/>
      <c r="KRR133" s="28"/>
      <c r="KRS133" s="28"/>
      <c r="KRT133" s="31"/>
      <c r="KRU133" s="35"/>
      <c r="KRV133" s="31"/>
      <c r="KRW133" s="26"/>
      <c r="KRX133" s="14"/>
      <c r="KRY133" s="56"/>
      <c r="KRZ133" s="28"/>
      <c r="KSA133" s="28"/>
      <c r="KSB133" s="31"/>
      <c r="KSC133" s="35"/>
      <c r="KSD133" s="31"/>
      <c r="KSE133" s="26"/>
      <c r="KSF133" s="14"/>
      <c r="KSG133" s="56"/>
      <c r="KSH133" s="28"/>
      <c r="KSI133" s="28"/>
      <c r="KSJ133" s="31"/>
      <c r="KSK133" s="35"/>
      <c r="KSL133" s="31"/>
      <c r="KSM133" s="26"/>
      <c r="KSN133" s="14"/>
      <c r="KSO133" s="56"/>
      <c r="KSP133" s="28"/>
      <c r="KSQ133" s="28"/>
      <c r="KSR133" s="31"/>
      <c r="KSS133" s="35"/>
      <c r="KST133" s="31"/>
      <c r="KSU133" s="26"/>
      <c r="KSV133" s="14"/>
      <c r="KSW133" s="56"/>
      <c r="KSX133" s="28"/>
      <c r="KSY133" s="28"/>
      <c r="KSZ133" s="31"/>
      <c r="KTA133" s="35"/>
      <c r="KTB133" s="31"/>
      <c r="KTC133" s="26"/>
      <c r="KTD133" s="14"/>
      <c r="KTE133" s="56"/>
      <c r="KTF133" s="28"/>
      <c r="KTG133" s="28"/>
      <c r="KTH133" s="31"/>
      <c r="KTI133" s="35"/>
      <c r="KTJ133" s="31"/>
      <c r="KTK133" s="26"/>
      <c r="KTL133" s="14"/>
      <c r="KTM133" s="56"/>
      <c r="KTN133" s="28"/>
      <c r="KTO133" s="28"/>
      <c r="KTP133" s="31"/>
      <c r="KTQ133" s="35"/>
      <c r="KTR133" s="31"/>
      <c r="KTS133" s="26"/>
      <c r="KTT133" s="14"/>
      <c r="KTU133" s="56"/>
      <c r="KTV133" s="28"/>
      <c r="KTW133" s="28"/>
      <c r="KTX133" s="31"/>
      <c r="KTY133" s="35"/>
      <c r="KTZ133" s="31"/>
      <c r="KUA133" s="26"/>
      <c r="KUB133" s="14"/>
      <c r="KUC133" s="56"/>
      <c r="KUD133" s="28"/>
      <c r="KUE133" s="28"/>
      <c r="KUF133" s="31"/>
      <c r="KUG133" s="35"/>
      <c r="KUH133" s="31"/>
      <c r="KUI133" s="26"/>
      <c r="KUJ133" s="14"/>
      <c r="KUK133" s="56"/>
      <c r="KUL133" s="28"/>
      <c r="KUM133" s="28"/>
      <c r="KUN133" s="31"/>
      <c r="KUO133" s="35"/>
      <c r="KUP133" s="31"/>
      <c r="KUQ133" s="26"/>
      <c r="KUR133" s="14"/>
      <c r="KUS133" s="56"/>
      <c r="KUT133" s="28"/>
      <c r="KUU133" s="28"/>
      <c r="KUV133" s="31"/>
      <c r="KUW133" s="35"/>
      <c r="KUX133" s="31"/>
      <c r="KUY133" s="26"/>
      <c r="KUZ133" s="14"/>
      <c r="KVA133" s="56"/>
      <c r="KVB133" s="28"/>
      <c r="KVC133" s="28"/>
      <c r="KVD133" s="31"/>
      <c r="KVE133" s="35"/>
      <c r="KVF133" s="31"/>
      <c r="KVG133" s="26"/>
      <c r="KVH133" s="14"/>
      <c r="KVI133" s="56"/>
      <c r="KVJ133" s="28"/>
      <c r="KVK133" s="28"/>
      <c r="KVL133" s="31"/>
      <c r="KVM133" s="35"/>
      <c r="KVN133" s="31"/>
      <c r="KVO133" s="26"/>
      <c r="KVP133" s="14"/>
      <c r="KVQ133" s="56"/>
      <c r="KVR133" s="28"/>
      <c r="KVS133" s="28"/>
      <c r="KVT133" s="31"/>
      <c r="KVU133" s="35"/>
      <c r="KVV133" s="31"/>
      <c r="KVW133" s="26"/>
      <c r="KVX133" s="14"/>
      <c r="KVY133" s="56"/>
      <c r="KVZ133" s="28"/>
      <c r="KWA133" s="28"/>
      <c r="KWB133" s="31"/>
      <c r="KWC133" s="35"/>
      <c r="KWD133" s="31"/>
      <c r="KWE133" s="26"/>
      <c r="KWF133" s="14"/>
      <c r="KWG133" s="56"/>
      <c r="KWH133" s="28"/>
      <c r="KWI133" s="28"/>
      <c r="KWJ133" s="31"/>
      <c r="KWK133" s="35"/>
      <c r="KWL133" s="31"/>
      <c r="KWM133" s="26"/>
      <c r="KWN133" s="14"/>
      <c r="KWO133" s="56"/>
      <c r="KWP133" s="28"/>
      <c r="KWQ133" s="28"/>
      <c r="KWR133" s="31"/>
      <c r="KWS133" s="35"/>
      <c r="KWT133" s="31"/>
      <c r="KWU133" s="26"/>
      <c r="KWV133" s="14"/>
      <c r="KWW133" s="56"/>
      <c r="KWX133" s="28"/>
      <c r="KWY133" s="28"/>
      <c r="KWZ133" s="31"/>
      <c r="KXA133" s="35"/>
      <c r="KXB133" s="31"/>
      <c r="KXC133" s="26"/>
      <c r="KXD133" s="14"/>
      <c r="KXE133" s="56"/>
      <c r="KXF133" s="28"/>
      <c r="KXG133" s="28"/>
      <c r="KXH133" s="31"/>
      <c r="KXI133" s="35"/>
      <c r="KXJ133" s="31"/>
      <c r="KXK133" s="26"/>
      <c r="KXL133" s="14"/>
      <c r="KXM133" s="56"/>
      <c r="KXN133" s="28"/>
      <c r="KXO133" s="28"/>
      <c r="KXP133" s="31"/>
      <c r="KXQ133" s="35"/>
      <c r="KXR133" s="31"/>
      <c r="KXS133" s="26"/>
      <c r="KXT133" s="14"/>
      <c r="KXU133" s="56"/>
      <c r="KXV133" s="28"/>
      <c r="KXW133" s="28"/>
      <c r="KXX133" s="31"/>
      <c r="KXY133" s="35"/>
      <c r="KXZ133" s="31"/>
      <c r="KYA133" s="26"/>
      <c r="KYB133" s="14"/>
      <c r="KYC133" s="56"/>
      <c r="KYD133" s="28"/>
      <c r="KYE133" s="28"/>
      <c r="KYF133" s="31"/>
      <c r="KYG133" s="35"/>
      <c r="KYH133" s="31"/>
      <c r="KYI133" s="26"/>
      <c r="KYJ133" s="14"/>
      <c r="KYK133" s="56"/>
      <c r="KYL133" s="28"/>
      <c r="KYM133" s="28"/>
      <c r="KYN133" s="31"/>
      <c r="KYO133" s="35"/>
      <c r="KYP133" s="31"/>
      <c r="KYQ133" s="26"/>
      <c r="KYR133" s="14"/>
      <c r="KYS133" s="56"/>
      <c r="KYT133" s="28"/>
      <c r="KYU133" s="28"/>
      <c r="KYV133" s="31"/>
      <c r="KYW133" s="35"/>
      <c r="KYX133" s="31"/>
      <c r="KYY133" s="26"/>
      <c r="KYZ133" s="14"/>
      <c r="KZA133" s="56"/>
      <c r="KZB133" s="28"/>
      <c r="KZC133" s="28"/>
      <c r="KZD133" s="31"/>
      <c r="KZE133" s="35"/>
      <c r="KZF133" s="31"/>
      <c r="KZG133" s="26"/>
      <c r="KZH133" s="14"/>
      <c r="KZI133" s="56"/>
      <c r="KZJ133" s="28"/>
      <c r="KZK133" s="28"/>
      <c r="KZL133" s="31"/>
      <c r="KZM133" s="35"/>
      <c r="KZN133" s="31"/>
      <c r="KZO133" s="26"/>
      <c r="KZP133" s="14"/>
      <c r="KZQ133" s="56"/>
      <c r="KZR133" s="28"/>
      <c r="KZS133" s="28"/>
      <c r="KZT133" s="31"/>
      <c r="KZU133" s="35"/>
      <c r="KZV133" s="31"/>
      <c r="KZW133" s="26"/>
      <c r="KZX133" s="14"/>
      <c r="KZY133" s="56"/>
      <c r="KZZ133" s="28"/>
      <c r="LAA133" s="28"/>
      <c r="LAB133" s="31"/>
      <c r="LAC133" s="35"/>
      <c r="LAD133" s="31"/>
      <c r="LAE133" s="26"/>
      <c r="LAF133" s="14"/>
      <c r="LAG133" s="56"/>
      <c r="LAH133" s="28"/>
      <c r="LAI133" s="28"/>
      <c r="LAJ133" s="31"/>
      <c r="LAK133" s="35"/>
      <c r="LAL133" s="31"/>
      <c r="LAM133" s="26"/>
      <c r="LAN133" s="14"/>
      <c r="LAO133" s="56"/>
      <c r="LAP133" s="28"/>
      <c r="LAQ133" s="28"/>
      <c r="LAR133" s="31"/>
      <c r="LAS133" s="35"/>
      <c r="LAT133" s="31"/>
      <c r="LAU133" s="26"/>
      <c r="LAV133" s="14"/>
      <c r="LAW133" s="56"/>
      <c r="LAX133" s="28"/>
      <c r="LAY133" s="28"/>
      <c r="LAZ133" s="31"/>
      <c r="LBA133" s="35"/>
      <c r="LBB133" s="31"/>
      <c r="LBC133" s="26"/>
      <c r="LBD133" s="14"/>
      <c r="LBE133" s="56"/>
      <c r="LBF133" s="28"/>
      <c r="LBG133" s="28"/>
      <c r="LBH133" s="31"/>
      <c r="LBI133" s="35"/>
      <c r="LBJ133" s="31"/>
      <c r="LBK133" s="26"/>
      <c r="LBL133" s="14"/>
      <c r="LBM133" s="56"/>
      <c r="LBN133" s="28"/>
      <c r="LBO133" s="28"/>
      <c r="LBP133" s="31"/>
      <c r="LBQ133" s="35"/>
      <c r="LBR133" s="31"/>
      <c r="LBS133" s="26"/>
      <c r="LBT133" s="14"/>
      <c r="LBU133" s="56"/>
      <c r="LBV133" s="28"/>
      <c r="LBW133" s="28"/>
      <c r="LBX133" s="31"/>
      <c r="LBY133" s="35"/>
      <c r="LBZ133" s="31"/>
      <c r="LCA133" s="26"/>
      <c r="LCB133" s="14"/>
      <c r="LCC133" s="56"/>
      <c r="LCD133" s="28"/>
      <c r="LCE133" s="28"/>
      <c r="LCF133" s="31"/>
      <c r="LCG133" s="35"/>
      <c r="LCH133" s="31"/>
      <c r="LCI133" s="26"/>
      <c r="LCJ133" s="14"/>
      <c r="LCK133" s="56"/>
      <c r="LCL133" s="28"/>
      <c r="LCM133" s="28"/>
      <c r="LCN133" s="31"/>
      <c r="LCO133" s="35"/>
      <c r="LCP133" s="31"/>
      <c r="LCQ133" s="26"/>
      <c r="LCR133" s="14"/>
      <c r="LCS133" s="56"/>
      <c r="LCT133" s="28"/>
      <c r="LCU133" s="28"/>
      <c r="LCV133" s="31"/>
      <c r="LCW133" s="35"/>
      <c r="LCX133" s="31"/>
      <c r="LCY133" s="26"/>
      <c r="LCZ133" s="14"/>
      <c r="LDA133" s="56"/>
      <c r="LDB133" s="28"/>
      <c r="LDC133" s="28"/>
      <c r="LDD133" s="31"/>
      <c r="LDE133" s="35"/>
      <c r="LDF133" s="31"/>
      <c r="LDG133" s="26"/>
      <c r="LDH133" s="14"/>
      <c r="LDI133" s="56"/>
      <c r="LDJ133" s="28"/>
      <c r="LDK133" s="28"/>
      <c r="LDL133" s="31"/>
      <c r="LDM133" s="35"/>
      <c r="LDN133" s="31"/>
      <c r="LDO133" s="26"/>
      <c r="LDP133" s="14"/>
      <c r="LDQ133" s="56"/>
      <c r="LDR133" s="28"/>
      <c r="LDS133" s="28"/>
      <c r="LDT133" s="31"/>
      <c r="LDU133" s="35"/>
      <c r="LDV133" s="31"/>
      <c r="LDW133" s="26"/>
      <c r="LDX133" s="14"/>
      <c r="LDY133" s="56"/>
      <c r="LDZ133" s="28"/>
      <c r="LEA133" s="28"/>
      <c r="LEB133" s="31"/>
      <c r="LEC133" s="35"/>
      <c r="LED133" s="31"/>
      <c r="LEE133" s="26"/>
      <c r="LEF133" s="14"/>
      <c r="LEG133" s="56"/>
      <c r="LEH133" s="28"/>
      <c r="LEI133" s="28"/>
      <c r="LEJ133" s="31"/>
      <c r="LEK133" s="35"/>
      <c r="LEL133" s="31"/>
      <c r="LEM133" s="26"/>
      <c r="LEN133" s="14"/>
      <c r="LEO133" s="56"/>
      <c r="LEP133" s="28"/>
      <c r="LEQ133" s="28"/>
      <c r="LER133" s="31"/>
      <c r="LES133" s="35"/>
      <c r="LET133" s="31"/>
      <c r="LEU133" s="26"/>
      <c r="LEV133" s="14"/>
      <c r="LEW133" s="56"/>
      <c r="LEX133" s="28"/>
      <c r="LEY133" s="28"/>
      <c r="LEZ133" s="31"/>
      <c r="LFA133" s="35"/>
      <c r="LFB133" s="31"/>
      <c r="LFC133" s="26"/>
      <c r="LFD133" s="14"/>
      <c r="LFE133" s="56"/>
      <c r="LFF133" s="28"/>
      <c r="LFG133" s="28"/>
      <c r="LFH133" s="31"/>
      <c r="LFI133" s="35"/>
      <c r="LFJ133" s="31"/>
      <c r="LFK133" s="26"/>
      <c r="LFL133" s="14"/>
      <c r="LFM133" s="56"/>
      <c r="LFN133" s="28"/>
      <c r="LFO133" s="28"/>
      <c r="LFP133" s="31"/>
      <c r="LFQ133" s="35"/>
      <c r="LFR133" s="31"/>
      <c r="LFS133" s="26"/>
      <c r="LFT133" s="14"/>
      <c r="LFU133" s="56"/>
      <c r="LFV133" s="28"/>
      <c r="LFW133" s="28"/>
      <c r="LFX133" s="31"/>
      <c r="LFY133" s="35"/>
      <c r="LFZ133" s="31"/>
      <c r="LGA133" s="26"/>
      <c r="LGB133" s="14"/>
      <c r="LGC133" s="56"/>
      <c r="LGD133" s="28"/>
      <c r="LGE133" s="28"/>
      <c r="LGF133" s="31"/>
      <c r="LGG133" s="35"/>
      <c r="LGH133" s="31"/>
      <c r="LGI133" s="26"/>
      <c r="LGJ133" s="14"/>
      <c r="LGK133" s="56"/>
      <c r="LGL133" s="28"/>
      <c r="LGM133" s="28"/>
      <c r="LGN133" s="31"/>
      <c r="LGO133" s="35"/>
      <c r="LGP133" s="31"/>
      <c r="LGQ133" s="26"/>
      <c r="LGR133" s="14"/>
      <c r="LGS133" s="56"/>
      <c r="LGT133" s="28"/>
      <c r="LGU133" s="28"/>
      <c r="LGV133" s="31"/>
      <c r="LGW133" s="35"/>
      <c r="LGX133" s="31"/>
      <c r="LGY133" s="26"/>
      <c r="LGZ133" s="14"/>
      <c r="LHA133" s="56"/>
      <c r="LHB133" s="28"/>
      <c r="LHC133" s="28"/>
      <c r="LHD133" s="31"/>
      <c r="LHE133" s="35"/>
      <c r="LHF133" s="31"/>
      <c r="LHG133" s="26"/>
      <c r="LHH133" s="14"/>
      <c r="LHI133" s="56"/>
      <c r="LHJ133" s="28"/>
      <c r="LHK133" s="28"/>
      <c r="LHL133" s="31"/>
      <c r="LHM133" s="35"/>
      <c r="LHN133" s="31"/>
      <c r="LHO133" s="26"/>
      <c r="LHP133" s="14"/>
      <c r="LHQ133" s="56"/>
      <c r="LHR133" s="28"/>
      <c r="LHS133" s="28"/>
      <c r="LHT133" s="31"/>
      <c r="LHU133" s="35"/>
      <c r="LHV133" s="31"/>
      <c r="LHW133" s="26"/>
      <c r="LHX133" s="14"/>
      <c r="LHY133" s="56"/>
      <c r="LHZ133" s="28"/>
      <c r="LIA133" s="28"/>
      <c r="LIB133" s="31"/>
      <c r="LIC133" s="35"/>
      <c r="LID133" s="31"/>
      <c r="LIE133" s="26"/>
      <c r="LIF133" s="14"/>
      <c r="LIG133" s="56"/>
      <c r="LIH133" s="28"/>
      <c r="LII133" s="28"/>
      <c r="LIJ133" s="31"/>
      <c r="LIK133" s="35"/>
      <c r="LIL133" s="31"/>
      <c r="LIM133" s="26"/>
      <c r="LIN133" s="14"/>
      <c r="LIO133" s="56"/>
      <c r="LIP133" s="28"/>
      <c r="LIQ133" s="28"/>
      <c r="LIR133" s="31"/>
      <c r="LIS133" s="35"/>
      <c r="LIT133" s="31"/>
      <c r="LIU133" s="26"/>
      <c r="LIV133" s="14"/>
      <c r="LIW133" s="56"/>
      <c r="LIX133" s="28"/>
      <c r="LIY133" s="28"/>
      <c r="LIZ133" s="31"/>
      <c r="LJA133" s="35"/>
      <c r="LJB133" s="31"/>
      <c r="LJC133" s="26"/>
      <c r="LJD133" s="14"/>
      <c r="LJE133" s="56"/>
      <c r="LJF133" s="28"/>
      <c r="LJG133" s="28"/>
      <c r="LJH133" s="31"/>
      <c r="LJI133" s="35"/>
      <c r="LJJ133" s="31"/>
      <c r="LJK133" s="26"/>
      <c r="LJL133" s="14"/>
      <c r="LJM133" s="56"/>
      <c r="LJN133" s="28"/>
      <c r="LJO133" s="28"/>
      <c r="LJP133" s="31"/>
      <c r="LJQ133" s="35"/>
      <c r="LJR133" s="31"/>
      <c r="LJS133" s="26"/>
      <c r="LJT133" s="14"/>
      <c r="LJU133" s="56"/>
      <c r="LJV133" s="28"/>
      <c r="LJW133" s="28"/>
      <c r="LJX133" s="31"/>
      <c r="LJY133" s="35"/>
      <c r="LJZ133" s="31"/>
      <c r="LKA133" s="26"/>
      <c r="LKB133" s="14"/>
      <c r="LKC133" s="56"/>
      <c r="LKD133" s="28"/>
      <c r="LKE133" s="28"/>
      <c r="LKF133" s="31"/>
      <c r="LKG133" s="35"/>
      <c r="LKH133" s="31"/>
      <c r="LKI133" s="26"/>
      <c r="LKJ133" s="14"/>
      <c r="LKK133" s="56"/>
      <c r="LKL133" s="28"/>
      <c r="LKM133" s="28"/>
      <c r="LKN133" s="31"/>
      <c r="LKO133" s="35"/>
      <c r="LKP133" s="31"/>
      <c r="LKQ133" s="26"/>
      <c r="LKR133" s="14"/>
      <c r="LKS133" s="56"/>
      <c r="LKT133" s="28"/>
      <c r="LKU133" s="28"/>
      <c r="LKV133" s="31"/>
      <c r="LKW133" s="35"/>
      <c r="LKX133" s="31"/>
      <c r="LKY133" s="26"/>
      <c r="LKZ133" s="14"/>
      <c r="LLA133" s="56"/>
      <c r="LLB133" s="28"/>
      <c r="LLC133" s="28"/>
      <c r="LLD133" s="31"/>
      <c r="LLE133" s="35"/>
      <c r="LLF133" s="31"/>
      <c r="LLG133" s="26"/>
      <c r="LLH133" s="14"/>
      <c r="LLI133" s="56"/>
      <c r="LLJ133" s="28"/>
      <c r="LLK133" s="28"/>
      <c r="LLL133" s="31"/>
      <c r="LLM133" s="35"/>
      <c r="LLN133" s="31"/>
      <c r="LLO133" s="26"/>
      <c r="LLP133" s="14"/>
      <c r="LLQ133" s="56"/>
      <c r="LLR133" s="28"/>
      <c r="LLS133" s="28"/>
      <c r="LLT133" s="31"/>
      <c r="LLU133" s="35"/>
      <c r="LLV133" s="31"/>
      <c r="LLW133" s="26"/>
      <c r="LLX133" s="14"/>
      <c r="LLY133" s="56"/>
      <c r="LLZ133" s="28"/>
      <c r="LMA133" s="28"/>
      <c r="LMB133" s="31"/>
      <c r="LMC133" s="35"/>
      <c r="LMD133" s="31"/>
      <c r="LME133" s="26"/>
      <c r="LMF133" s="14"/>
      <c r="LMG133" s="56"/>
      <c r="LMH133" s="28"/>
      <c r="LMI133" s="28"/>
      <c r="LMJ133" s="31"/>
      <c r="LMK133" s="35"/>
      <c r="LML133" s="31"/>
      <c r="LMM133" s="26"/>
      <c r="LMN133" s="14"/>
      <c r="LMO133" s="56"/>
      <c r="LMP133" s="28"/>
      <c r="LMQ133" s="28"/>
      <c r="LMR133" s="31"/>
      <c r="LMS133" s="35"/>
      <c r="LMT133" s="31"/>
      <c r="LMU133" s="26"/>
      <c r="LMV133" s="14"/>
      <c r="LMW133" s="56"/>
      <c r="LMX133" s="28"/>
      <c r="LMY133" s="28"/>
      <c r="LMZ133" s="31"/>
      <c r="LNA133" s="35"/>
      <c r="LNB133" s="31"/>
      <c r="LNC133" s="26"/>
      <c r="LND133" s="14"/>
      <c r="LNE133" s="56"/>
      <c r="LNF133" s="28"/>
      <c r="LNG133" s="28"/>
      <c r="LNH133" s="31"/>
      <c r="LNI133" s="35"/>
      <c r="LNJ133" s="31"/>
      <c r="LNK133" s="26"/>
      <c r="LNL133" s="14"/>
      <c r="LNM133" s="56"/>
      <c r="LNN133" s="28"/>
      <c r="LNO133" s="28"/>
      <c r="LNP133" s="31"/>
      <c r="LNQ133" s="35"/>
      <c r="LNR133" s="31"/>
      <c r="LNS133" s="26"/>
      <c r="LNT133" s="14"/>
      <c r="LNU133" s="56"/>
      <c r="LNV133" s="28"/>
      <c r="LNW133" s="28"/>
      <c r="LNX133" s="31"/>
      <c r="LNY133" s="35"/>
      <c r="LNZ133" s="31"/>
      <c r="LOA133" s="26"/>
      <c r="LOB133" s="14"/>
      <c r="LOC133" s="56"/>
      <c r="LOD133" s="28"/>
      <c r="LOE133" s="28"/>
      <c r="LOF133" s="31"/>
      <c r="LOG133" s="35"/>
      <c r="LOH133" s="31"/>
      <c r="LOI133" s="26"/>
      <c r="LOJ133" s="14"/>
      <c r="LOK133" s="56"/>
      <c r="LOL133" s="28"/>
      <c r="LOM133" s="28"/>
      <c r="LON133" s="31"/>
      <c r="LOO133" s="35"/>
      <c r="LOP133" s="31"/>
      <c r="LOQ133" s="26"/>
      <c r="LOR133" s="14"/>
      <c r="LOS133" s="56"/>
      <c r="LOT133" s="28"/>
      <c r="LOU133" s="28"/>
      <c r="LOV133" s="31"/>
      <c r="LOW133" s="35"/>
      <c r="LOX133" s="31"/>
      <c r="LOY133" s="26"/>
      <c r="LOZ133" s="14"/>
      <c r="LPA133" s="56"/>
      <c r="LPB133" s="28"/>
      <c r="LPC133" s="28"/>
      <c r="LPD133" s="31"/>
      <c r="LPE133" s="35"/>
      <c r="LPF133" s="31"/>
      <c r="LPG133" s="26"/>
      <c r="LPH133" s="14"/>
      <c r="LPI133" s="56"/>
      <c r="LPJ133" s="28"/>
      <c r="LPK133" s="28"/>
      <c r="LPL133" s="31"/>
      <c r="LPM133" s="35"/>
      <c r="LPN133" s="31"/>
      <c r="LPO133" s="26"/>
      <c r="LPP133" s="14"/>
      <c r="LPQ133" s="56"/>
      <c r="LPR133" s="28"/>
      <c r="LPS133" s="28"/>
      <c r="LPT133" s="31"/>
      <c r="LPU133" s="35"/>
      <c r="LPV133" s="31"/>
      <c r="LPW133" s="26"/>
      <c r="LPX133" s="14"/>
      <c r="LPY133" s="56"/>
      <c r="LPZ133" s="28"/>
      <c r="LQA133" s="28"/>
      <c r="LQB133" s="31"/>
      <c r="LQC133" s="35"/>
      <c r="LQD133" s="31"/>
      <c r="LQE133" s="26"/>
      <c r="LQF133" s="14"/>
      <c r="LQG133" s="56"/>
      <c r="LQH133" s="28"/>
      <c r="LQI133" s="28"/>
      <c r="LQJ133" s="31"/>
      <c r="LQK133" s="35"/>
      <c r="LQL133" s="31"/>
      <c r="LQM133" s="26"/>
      <c r="LQN133" s="14"/>
      <c r="LQO133" s="56"/>
      <c r="LQP133" s="28"/>
      <c r="LQQ133" s="28"/>
      <c r="LQR133" s="31"/>
      <c r="LQS133" s="35"/>
      <c r="LQT133" s="31"/>
      <c r="LQU133" s="26"/>
      <c r="LQV133" s="14"/>
      <c r="LQW133" s="56"/>
      <c r="LQX133" s="28"/>
      <c r="LQY133" s="28"/>
      <c r="LQZ133" s="31"/>
      <c r="LRA133" s="35"/>
      <c r="LRB133" s="31"/>
      <c r="LRC133" s="26"/>
      <c r="LRD133" s="14"/>
      <c r="LRE133" s="56"/>
      <c r="LRF133" s="28"/>
      <c r="LRG133" s="28"/>
      <c r="LRH133" s="31"/>
      <c r="LRI133" s="35"/>
      <c r="LRJ133" s="31"/>
      <c r="LRK133" s="26"/>
      <c r="LRL133" s="14"/>
      <c r="LRM133" s="56"/>
      <c r="LRN133" s="28"/>
      <c r="LRO133" s="28"/>
      <c r="LRP133" s="31"/>
      <c r="LRQ133" s="35"/>
      <c r="LRR133" s="31"/>
      <c r="LRS133" s="26"/>
      <c r="LRT133" s="14"/>
      <c r="LRU133" s="56"/>
      <c r="LRV133" s="28"/>
      <c r="LRW133" s="28"/>
      <c r="LRX133" s="31"/>
      <c r="LRY133" s="35"/>
      <c r="LRZ133" s="31"/>
      <c r="LSA133" s="26"/>
      <c r="LSB133" s="14"/>
      <c r="LSC133" s="56"/>
      <c r="LSD133" s="28"/>
      <c r="LSE133" s="28"/>
      <c r="LSF133" s="31"/>
      <c r="LSG133" s="35"/>
      <c r="LSH133" s="31"/>
      <c r="LSI133" s="26"/>
      <c r="LSJ133" s="14"/>
      <c r="LSK133" s="56"/>
      <c r="LSL133" s="28"/>
      <c r="LSM133" s="28"/>
      <c r="LSN133" s="31"/>
      <c r="LSO133" s="35"/>
      <c r="LSP133" s="31"/>
      <c r="LSQ133" s="26"/>
      <c r="LSR133" s="14"/>
      <c r="LSS133" s="56"/>
      <c r="LST133" s="28"/>
      <c r="LSU133" s="28"/>
      <c r="LSV133" s="31"/>
      <c r="LSW133" s="35"/>
      <c r="LSX133" s="31"/>
      <c r="LSY133" s="26"/>
      <c r="LSZ133" s="14"/>
      <c r="LTA133" s="56"/>
      <c r="LTB133" s="28"/>
      <c r="LTC133" s="28"/>
      <c r="LTD133" s="31"/>
      <c r="LTE133" s="35"/>
      <c r="LTF133" s="31"/>
      <c r="LTG133" s="26"/>
      <c r="LTH133" s="14"/>
      <c r="LTI133" s="56"/>
      <c r="LTJ133" s="28"/>
      <c r="LTK133" s="28"/>
      <c r="LTL133" s="31"/>
      <c r="LTM133" s="35"/>
      <c r="LTN133" s="31"/>
      <c r="LTO133" s="26"/>
      <c r="LTP133" s="14"/>
      <c r="LTQ133" s="56"/>
      <c r="LTR133" s="28"/>
      <c r="LTS133" s="28"/>
      <c r="LTT133" s="31"/>
      <c r="LTU133" s="35"/>
      <c r="LTV133" s="31"/>
      <c r="LTW133" s="26"/>
      <c r="LTX133" s="14"/>
      <c r="LTY133" s="56"/>
      <c r="LTZ133" s="28"/>
      <c r="LUA133" s="28"/>
      <c r="LUB133" s="31"/>
      <c r="LUC133" s="35"/>
      <c r="LUD133" s="31"/>
      <c r="LUE133" s="26"/>
      <c r="LUF133" s="14"/>
      <c r="LUG133" s="56"/>
      <c r="LUH133" s="28"/>
      <c r="LUI133" s="28"/>
      <c r="LUJ133" s="31"/>
      <c r="LUK133" s="35"/>
      <c r="LUL133" s="31"/>
      <c r="LUM133" s="26"/>
      <c r="LUN133" s="14"/>
      <c r="LUO133" s="56"/>
      <c r="LUP133" s="28"/>
      <c r="LUQ133" s="28"/>
      <c r="LUR133" s="31"/>
      <c r="LUS133" s="35"/>
      <c r="LUT133" s="31"/>
      <c r="LUU133" s="26"/>
      <c r="LUV133" s="14"/>
      <c r="LUW133" s="56"/>
      <c r="LUX133" s="28"/>
      <c r="LUY133" s="28"/>
      <c r="LUZ133" s="31"/>
      <c r="LVA133" s="35"/>
      <c r="LVB133" s="31"/>
      <c r="LVC133" s="26"/>
      <c r="LVD133" s="14"/>
      <c r="LVE133" s="56"/>
      <c r="LVF133" s="28"/>
      <c r="LVG133" s="28"/>
      <c r="LVH133" s="31"/>
      <c r="LVI133" s="35"/>
      <c r="LVJ133" s="31"/>
      <c r="LVK133" s="26"/>
      <c r="LVL133" s="14"/>
      <c r="LVM133" s="56"/>
      <c r="LVN133" s="28"/>
      <c r="LVO133" s="28"/>
      <c r="LVP133" s="31"/>
      <c r="LVQ133" s="35"/>
      <c r="LVR133" s="31"/>
      <c r="LVS133" s="26"/>
      <c r="LVT133" s="14"/>
      <c r="LVU133" s="56"/>
      <c r="LVV133" s="28"/>
      <c r="LVW133" s="28"/>
      <c r="LVX133" s="31"/>
      <c r="LVY133" s="35"/>
      <c r="LVZ133" s="31"/>
      <c r="LWA133" s="26"/>
      <c r="LWB133" s="14"/>
      <c r="LWC133" s="56"/>
      <c r="LWD133" s="28"/>
      <c r="LWE133" s="28"/>
      <c r="LWF133" s="31"/>
      <c r="LWG133" s="35"/>
      <c r="LWH133" s="31"/>
      <c r="LWI133" s="26"/>
      <c r="LWJ133" s="14"/>
      <c r="LWK133" s="56"/>
      <c r="LWL133" s="28"/>
      <c r="LWM133" s="28"/>
      <c r="LWN133" s="31"/>
      <c r="LWO133" s="35"/>
      <c r="LWP133" s="31"/>
      <c r="LWQ133" s="26"/>
      <c r="LWR133" s="14"/>
      <c r="LWS133" s="56"/>
      <c r="LWT133" s="28"/>
      <c r="LWU133" s="28"/>
      <c r="LWV133" s="31"/>
      <c r="LWW133" s="35"/>
      <c r="LWX133" s="31"/>
      <c r="LWY133" s="26"/>
      <c r="LWZ133" s="14"/>
      <c r="LXA133" s="56"/>
      <c r="LXB133" s="28"/>
      <c r="LXC133" s="28"/>
      <c r="LXD133" s="31"/>
      <c r="LXE133" s="35"/>
      <c r="LXF133" s="31"/>
      <c r="LXG133" s="26"/>
      <c r="LXH133" s="14"/>
      <c r="LXI133" s="56"/>
      <c r="LXJ133" s="28"/>
      <c r="LXK133" s="28"/>
      <c r="LXL133" s="31"/>
      <c r="LXM133" s="35"/>
      <c r="LXN133" s="31"/>
      <c r="LXO133" s="26"/>
      <c r="LXP133" s="14"/>
      <c r="LXQ133" s="56"/>
      <c r="LXR133" s="28"/>
      <c r="LXS133" s="28"/>
      <c r="LXT133" s="31"/>
      <c r="LXU133" s="35"/>
      <c r="LXV133" s="31"/>
      <c r="LXW133" s="26"/>
      <c r="LXX133" s="14"/>
      <c r="LXY133" s="56"/>
      <c r="LXZ133" s="28"/>
      <c r="LYA133" s="28"/>
      <c r="LYB133" s="31"/>
      <c r="LYC133" s="35"/>
      <c r="LYD133" s="31"/>
      <c r="LYE133" s="26"/>
      <c r="LYF133" s="14"/>
      <c r="LYG133" s="56"/>
      <c r="LYH133" s="28"/>
      <c r="LYI133" s="28"/>
      <c r="LYJ133" s="31"/>
      <c r="LYK133" s="35"/>
      <c r="LYL133" s="31"/>
      <c r="LYM133" s="26"/>
      <c r="LYN133" s="14"/>
      <c r="LYO133" s="56"/>
      <c r="LYP133" s="28"/>
      <c r="LYQ133" s="28"/>
      <c r="LYR133" s="31"/>
      <c r="LYS133" s="35"/>
      <c r="LYT133" s="31"/>
      <c r="LYU133" s="26"/>
      <c r="LYV133" s="14"/>
      <c r="LYW133" s="56"/>
      <c r="LYX133" s="28"/>
      <c r="LYY133" s="28"/>
      <c r="LYZ133" s="31"/>
      <c r="LZA133" s="35"/>
      <c r="LZB133" s="31"/>
      <c r="LZC133" s="26"/>
      <c r="LZD133" s="14"/>
      <c r="LZE133" s="56"/>
      <c r="LZF133" s="28"/>
      <c r="LZG133" s="28"/>
      <c r="LZH133" s="31"/>
      <c r="LZI133" s="35"/>
      <c r="LZJ133" s="31"/>
      <c r="LZK133" s="26"/>
      <c r="LZL133" s="14"/>
      <c r="LZM133" s="56"/>
      <c r="LZN133" s="28"/>
      <c r="LZO133" s="28"/>
      <c r="LZP133" s="31"/>
      <c r="LZQ133" s="35"/>
      <c r="LZR133" s="31"/>
      <c r="LZS133" s="26"/>
      <c r="LZT133" s="14"/>
      <c r="LZU133" s="56"/>
      <c r="LZV133" s="28"/>
      <c r="LZW133" s="28"/>
      <c r="LZX133" s="31"/>
      <c r="LZY133" s="35"/>
      <c r="LZZ133" s="31"/>
      <c r="MAA133" s="26"/>
      <c r="MAB133" s="14"/>
      <c r="MAC133" s="56"/>
      <c r="MAD133" s="28"/>
      <c r="MAE133" s="28"/>
      <c r="MAF133" s="31"/>
      <c r="MAG133" s="35"/>
      <c r="MAH133" s="31"/>
      <c r="MAI133" s="26"/>
      <c r="MAJ133" s="14"/>
      <c r="MAK133" s="56"/>
      <c r="MAL133" s="28"/>
      <c r="MAM133" s="28"/>
      <c r="MAN133" s="31"/>
      <c r="MAO133" s="35"/>
      <c r="MAP133" s="31"/>
      <c r="MAQ133" s="26"/>
      <c r="MAR133" s="14"/>
      <c r="MAS133" s="56"/>
      <c r="MAT133" s="28"/>
      <c r="MAU133" s="28"/>
      <c r="MAV133" s="31"/>
      <c r="MAW133" s="35"/>
      <c r="MAX133" s="31"/>
      <c r="MAY133" s="26"/>
      <c r="MAZ133" s="14"/>
      <c r="MBA133" s="56"/>
      <c r="MBB133" s="28"/>
      <c r="MBC133" s="28"/>
      <c r="MBD133" s="31"/>
      <c r="MBE133" s="35"/>
      <c r="MBF133" s="31"/>
      <c r="MBG133" s="26"/>
      <c r="MBH133" s="14"/>
      <c r="MBI133" s="56"/>
      <c r="MBJ133" s="28"/>
      <c r="MBK133" s="28"/>
      <c r="MBL133" s="31"/>
      <c r="MBM133" s="35"/>
      <c r="MBN133" s="31"/>
      <c r="MBO133" s="26"/>
      <c r="MBP133" s="14"/>
      <c r="MBQ133" s="56"/>
      <c r="MBR133" s="28"/>
      <c r="MBS133" s="28"/>
      <c r="MBT133" s="31"/>
      <c r="MBU133" s="35"/>
      <c r="MBV133" s="31"/>
      <c r="MBW133" s="26"/>
      <c r="MBX133" s="14"/>
      <c r="MBY133" s="56"/>
      <c r="MBZ133" s="28"/>
      <c r="MCA133" s="28"/>
      <c r="MCB133" s="31"/>
      <c r="MCC133" s="35"/>
      <c r="MCD133" s="31"/>
      <c r="MCE133" s="26"/>
      <c r="MCF133" s="14"/>
      <c r="MCG133" s="56"/>
      <c r="MCH133" s="28"/>
      <c r="MCI133" s="28"/>
      <c r="MCJ133" s="31"/>
      <c r="MCK133" s="35"/>
      <c r="MCL133" s="31"/>
      <c r="MCM133" s="26"/>
      <c r="MCN133" s="14"/>
      <c r="MCO133" s="56"/>
      <c r="MCP133" s="28"/>
      <c r="MCQ133" s="28"/>
      <c r="MCR133" s="31"/>
      <c r="MCS133" s="35"/>
      <c r="MCT133" s="31"/>
      <c r="MCU133" s="26"/>
      <c r="MCV133" s="14"/>
      <c r="MCW133" s="56"/>
      <c r="MCX133" s="28"/>
      <c r="MCY133" s="28"/>
      <c r="MCZ133" s="31"/>
      <c r="MDA133" s="35"/>
      <c r="MDB133" s="31"/>
      <c r="MDC133" s="26"/>
      <c r="MDD133" s="14"/>
      <c r="MDE133" s="56"/>
      <c r="MDF133" s="28"/>
      <c r="MDG133" s="28"/>
      <c r="MDH133" s="31"/>
      <c r="MDI133" s="35"/>
      <c r="MDJ133" s="31"/>
      <c r="MDK133" s="26"/>
      <c r="MDL133" s="14"/>
      <c r="MDM133" s="56"/>
      <c r="MDN133" s="28"/>
      <c r="MDO133" s="28"/>
      <c r="MDP133" s="31"/>
      <c r="MDQ133" s="35"/>
      <c r="MDR133" s="31"/>
      <c r="MDS133" s="26"/>
      <c r="MDT133" s="14"/>
      <c r="MDU133" s="56"/>
      <c r="MDV133" s="28"/>
      <c r="MDW133" s="28"/>
      <c r="MDX133" s="31"/>
      <c r="MDY133" s="35"/>
      <c r="MDZ133" s="31"/>
      <c r="MEA133" s="26"/>
      <c r="MEB133" s="14"/>
      <c r="MEC133" s="56"/>
      <c r="MED133" s="28"/>
      <c r="MEE133" s="28"/>
      <c r="MEF133" s="31"/>
      <c r="MEG133" s="35"/>
      <c r="MEH133" s="31"/>
      <c r="MEI133" s="26"/>
      <c r="MEJ133" s="14"/>
      <c r="MEK133" s="56"/>
      <c r="MEL133" s="28"/>
      <c r="MEM133" s="28"/>
      <c r="MEN133" s="31"/>
      <c r="MEO133" s="35"/>
      <c r="MEP133" s="31"/>
      <c r="MEQ133" s="26"/>
      <c r="MER133" s="14"/>
      <c r="MES133" s="56"/>
      <c r="MET133" s="28"/>
      <c r="MEU133" s="28"/>
      <c r="MEV133" s="31"/>
      <c r="MEW133" s="35"/>
      <c r="MEX133" s="31"/>
      <c r="MEY133" s="26"/>
      <c r="MEZ133" s="14"/>
      <c r="MFA133" s="56"/>
      <c r="MFB133" s="28"/>
      <c r="MFC133" s="28"/>
      <c r="MFD133" s="31"/>
      <c r="MFE133" s="35"/>
      <c r="MFF133" s="31"/>
      <c r="MFG133" s="26"/>
      <c r="MFH133" s="14"/>
      <c r="MFI133" s="56"/>
      <c r="MFJ133" s="28"/>
      <c r="MFK133" s="28"/>
      <c r="MFL133" s="31"/>
      <c r="MFM133" s="35"/>
      <c r="MFN133" s="31"/>
      <c r="MFO133" s="26"/>
      <c r="MFP133" s="14"/>
      <c r="MFQ133" s="56"/>
      <c r="MFR133" s="28"/>
      <c r="MFS133" s="28"/>
      <c r="MFT133" s="31"/>
      <c r="MFU133" s="35"/>
      <c r="MFV133" s="31"/>
      <c r="MFW133" s="26"/>
      <c r="MFX133" s="14"/>
      <c r="MFY133" s="56"/>
      <c r="MFZ133" s="28"/>
      <c r="MGA133" s="28"/>
      <c r="MGB133" s="31"/>
      <c r="MGC133" s="35"/>
      <c r="MGD133" s="31"/>
      <c r="MGE133" s="26"/>
      <c r="MGF133" s="14"/>
      <c r="MGG133" s="56"/>
      <c r="MGH133" s="28"/>
      <c r="MGI133" s="28"/>
      <c r="MGJ133" s="31"/>
      <c r="MGK133" s="35"/>
      <c r="MGL133" s="31"/>
      <c r="MGM133" s="26"/>
      <c r="MGN133" s="14"/>
      <c r="MGO133" s="56"/>
      <c r="MGP133" s="28"/>
      <c r="MGQ133" s="28"/>
      <c r="MGR133" s="31"/>
      <c r="MGS133" s="35"/>
      <c r="MGT133" s="31"/>
      <c r="MGU133" s="26"/>
      <c r="MGV133" s="14"/>
      <c r="MGW133" s="56"/>
      <c r="MGX133" s="28"/>
      <c r="MGY133" s="28"/>
      <c r="MGZ133" s="31"/>
      <c r="MHA133" s="35"/>
      <c r="MHB133" s="31"/>
      <c r="MHC133" s="26"/>
      <c r="MHD133" s="14"/>
      <c r="MHE133" s="56"/>
      <c r="MHF133" s="28"/>
      <c r="MHG133" s="28"/>
      <c r="MHH133" s="31"/>
      <c r="MHI133" s="35"/>
      <c r="MHJ133" s="31"/>
      <c r="MHK133" s="26"/>
      <c r="MHL133" s="14"/>
      <c r="MHM133" s="56"/>
      <c r="MHN133" s="28"/>
      <c r="MHO133" s="28"/>
      <c r="MHP133" s="31"/>
      <c r="MHQ133" s="35"/>
      <c r="MHR133" s="31"/>
      <c r="MHS133" s="26"/>
      <c r="MHT133" s="14"/>
      <c r="MHU133" s="56"/>
      <c r="MHV133" s="28"/>
      <c r="MHW133" s="28"/>
      <c r="MHX133" s="31"/>
      <c r="MHY133" s="35"/>
      <c r="MHZ133" s="31"/>
      <c r="MIA133" s="26"/>
      <c r="MIB133" s="14"/>
      <c r="MIC133" s="56"/>
      <c r="MID133" s="28"/>
      <c r="MIE133" s="28"/>
      <c r="MIF133" s="31"/>
      <c r="MIG133" s="35"/>
      <c r="MIH133" s="31"/>
      <c r="MII133" s="26"/>
      <c r="MIJ133" s="14"/>
      <c r="MIK133" s="56"/>
      <c r="MIL133" s="28"/>
      <c r="MIM133" s="28"/>
      <c r="MIN133" s="31"/>
      <c r="MIO133" s="35"/>
      <c r="MIP133" s="31"/>
      <c r="MIQ133" s="26"/>
      <c r="MIR133" s="14"/>
      <c r="MIS133" s="56"/>
      <c r="MIT133" s="28"/>
      <c r="MIU133" s="28"/>
      <c r="MIV133" s="31"/>
      <c r="MIW133" s="35"/>
      <c r="MIX133" s="31"/>
      <c r="MIY133" s="26"/>
      <c r="MIZ133" s="14"/>
      <c r="MJA133" s="56"/>
      <c r="MJB133" s="28"/>
      <c r="MJC133" s="28"/>
      <c r="MJD133" s="31"/>
      <c r="MJE133" s="35"/>
      <c r="MJF133" s="31"/>
      <c r="MJG133" s="26"/>
      <c r="MJH133" s="14"/>
      <c r="MJI133" s="56"/>
      <c r="MJJ133" s="28"/>
      <c r="MJK133" s="28"/>
      <c r="MJL133" s="31"/>
      <c r="MJM133" s="35"/>
      <c r="MJN133" s="31"/>
      <c r="MJO133" s="26"/>
      <c r="MJP133" s="14"/>
      <c r="MJQ133" s="56"/>
      <c r="MJR133" s="28"/>
      <c r="MJS133" s="28"/>
      <c r="MJT133" s="31"/>
      <c r="MJU133" s="35"/>
      <c r="MJV133" s="31"/>
      <c r="MJW133" s="26"/>
      <c r="MJX133" s="14"/>
      <c r="MJY133" s="56"/>
      <c r="MJZ133" s="28"/>
      <c r="MKA133" s="28"/>
      <c r="MKB133" s="31"/>
      <c r="MKC133" s="35"/>
      <c r="MKD133" s="31"/>
      <c r="MKE133" s="26"/>
      <c r="MKF133" s="14"/>
      <c r="MKG133" s="56"/>
      <c r="MKH133" s="28"/>
      <c r="MKI133" s="28"/>
      <c r="MKJ133" s="31"/>
      <c r="MKK133" s="35"/>
      <c r="MKL133" s="31"/>
      <c r="MKM133" s="26"/>
      <c r="MKN133" s="14"/>
      <c r="MKO133" s="56"/>
      <c r="MKP133" s="28"/>
      <c r="MKQ133" s="28"/>
      <c r="MKR133" s="31"/>
      <c r="MKS133" s="35"/>
      <c r="MKT133" s="31"/>
      <c r="MKU133" s="26"/>
      <c r="MKV133" s="14"/>
      <c r="MKW133" s="56"/>
      <c r="MKX133" s="28"/>
      <c r="MKY133" s="28"/>
      <c r="MKZ133" s="31"/>
      <c r="MLA133" s="35"/>
      <c r="MLB133" s="31"/>
      <c r="MLC133" s="26"/>
      <c r="MLD133" s="14"/>
      <c r="MLE133" s="56"/>
      <c r="MLF133" s="28"/>
      <c r="MLG133" s="28"/>
      <c r="MLH133" s="31"/>
      <c r="MLI133" s="35"/>
      <c r="MLJ133" s="31"/>
      <c r="MLK133" s="26"/>
      <c r="MLL133" s="14"/>
      <c r="MLM133" s="56"/>
      <c r="MLN133" s="28"/>
      <c r="MLO133" s="28"/>
      <c r="MLP133" s="31"/>
      <c r="MLQ133" s="35"/>
      <c r="MLR133" s="31"/>
      <c r="MLS133" s="26"/>
      <c r="MLT133" s="14"/>
      <c r="MLU133" s="56"/>
      <c r="MLV133" s="28"/>
      <c r="MLW133" s="28"/>
      <c r="MLX133" s="31"/>
      <c r="MLY133" s="35"/>
      <c r="MLZ133" s="31"/>
      <c r="MMA133" s="26"/>
      <c r="MMB133" s="14"/>
      <c r="MMC133" s="56"/>
      <c r="MMD133" s="28"/>
      <c r="MME133" s="28"/>
      <c r="MMF133" s="31"/>
      <c r="MMG133" s="35"/>
      <c r="MMH133" s="31"/>
      <c r="MMI133" s="26"/>
      <c r="MMJ133" s="14"/>
      <c r="MMK133" s="56"/>
      <c r="MML133" s="28"/>
      <c r="MMM133" s="28"/>
      <c r="MMN133" s="31"/>
      <c r="MMO133" s="35"/>
      <c r="MMP133" s="31"/>
      <c r="MMQ133" s="26"/>
      <c r="MMR133" s="14"/>
      <c r="MMS133" s="56"/>
      <c r="MMT133" s="28"/>
      <c r="MMU133" s="28"/>
      <c r="MMV133" s="31"/>
      <c r="MMW133" s="35"/>
      <c r="MMX133" s="31"/>
      <c r="MMY133" s="26"/>
      <c r="MMZ133" s="14"/>
      <c r="MNA133" s="56"/>
      <c r="MNB133" s="28"/>
      <c r="MNC133" s="28"/>
      <c r="MND133" s="31"/>
      <c r="MNE133" s="35"/>
      <c r="MNF133" s="31"/>
      <c r="MNG133" s="26"/>
      <c r="MNH133" s="14"/>
      <c r="MNI133" s="56"/>
      <c r="MNJ133" s="28"/>
      <c r="MNK133" s="28"/>
      <c r="MNL133" s="31"/>
      <c r="MNM133" s="35"/>
      <c r="MNN133" s="31"/>
      <c r="MNO133" s="26"/>
      <c r="MNP133" s="14"/>
      <c r="MNQ133" s="56"/>
      <c r="MNR133" s="28"/>
      <c r="MNS133" s="28"/>
      <c r="MNT133" s="31"/>
      <c r="MNU133" s="35"/>
      <c r="MNV133" s="31"/>
      <c r="MNW133" s="26"/>
      <c r="MNX133" s="14"/>
      <c r="MNY133" s="56"/>
      <c r="MNZ133" s="28"/>
      <c r="MOA133" s="28"/>
      <c r="MOB133" s="31"/>
      <c r="MOC133" s="35"/>
      <c r="MOD133" s="31"/>
      <c r="MOE133" s="26"/>
      <c r="MOF133" s="14"/>
      <c r="MOG133" s="56"/>
      <c r="MOH133" s="28"/>
      <c r="MOI133" s="28"/>
      <c r="MOJ133" s="31"/>
      <c r="MOK133" s="35"/>
      <c r="MOL133" s="31"/>
      <c r="MOM133" s="26"/>
      <c r="MON133" s="14"/>
      <c r="MOO133" s="56"/>
      <c r="MOP133" s="28"/>
      <c r="MOQ133" s="28"/>
      <c r="MOR133" s="31"/>
      <c r="MOS133" s="35"/>
      <c r="MOT133" s="31"/>
      <c r="MOU133" s="26"/>
      <c r="MOV133" s="14"/>
      <c r="MOW133" s="56"/>
      <c r="MOX133" s="28"/>
      <c r="MOY133" s="28"/>
      <c r="MOZ133" s="31"/>
      <c r="MPA133" s="35"/>
      <c r="MPB133" s="31"/>
      <c r="MPC133" s="26"/>
      <c r="MPD133" s="14"/>
      <c r="MPE133" s="56"/>
      <c r="MPF133" s="28"/>
      <c r="MPG133" s="28"/>
      <c r="MPH133" s="31"/>
      <c r="MPI133" s="35"/>
      <c r="MPJ133" s="31"/>
      <c r="MPK133" s="26"/>
      <c r="MPL133" s="14"/>
      <c r="MPM133" s="56"/>
      <c r="MPN133" s="28"/>
      <c r="MPO133" s="28"/>
      <c r="MPP133" s="31"/>
      <c r="MPQ133" s="35"/>
      <c r="MPR133" s="31"/>
      <c r="MPS133" s="26"/>
      <c r="MPT133" s="14"/>
      <c r="MPU133" s="56"/>
      <c r="MPV133" s="28"/>
      <c r="MPW133" s="28"/>
      <c r="MPX133" s="31"/>
      <c r="MPY133" s="35"/>
      <c r="MPZ133" s="31"/>
      <c r="MQA133" s="26"/>
      <c r="MQB133" s="14"/>
      <c r="MQC133" s="56"/>
      <c r="MQD133" s="28"/>
      <c r="MQE133" s="28"/>
      <c r="MQF133" s="31"/>
      <c r="MQG133" s="35"/>
      <c r="MQH133" s="31"/>
      <c r="MQI133" s="26"/>
      <c r="MQJ133" s="14"/>
      <c r="MQK133" s="56"/>
      <c r="MQL133" s="28"/>
      <c r="MQM133" s="28"/>
      <c r="MQN133" s="31"/>
      <c r="MQO133" s="35"/>
      <c r="MQP133" s="31"/>
      <c r="MQQ133" s="26"/>
      <c r="MQR133" s="14"/>
      <c r="MQS133" s="56"/>
      <c r="MQT133" s="28"/>
      <c r="MQU133" s="28"/>
      <c r="MQV133" s="31"/>
      <c r="MQW133" s="35"/>
      <c r="MQX133" s="31"/>
      <c r="MQY133" s="26"/>
      <c r="MQZ133" s="14"/>
      <c r="MRA133" s="56"/>
      <c r="MRB133" s="28"/>
      <c r="MRC133" s="28"/>
      <c r="MRD133" s="31"/>
      <c r="MRE133" s="35"/>
      <c r="MRF133" s="31"/>
      <c r="MRG133" s="26"/>
      <c r="MRH133" s="14"/>
      <c r="MRI133" s="56"/>
      <c r="MRJ133" s="28"/>
      <c r="MRK133" s="28"/>
      <c r="MRL133" s="31"/>
      <c r="MRM133" s="35"/>
      <c r="MRN133" s="31"/>
      <c r="MRO133" s="26"/>
      <c r="MRP133" s="14"/>
      <c r="MRQ133" s="56"/>
      <c r="MRR133" s="28"/>
      <c r="MRS133" s="28"/>
      <c r="MRT133" s="31"/>
      <c r="MRU133" s="35"/>
      <c r="MRV133" s="31"/>
      <c r="MRW133" s="26"/>
      <c r="MRX133" s="14"/>
      <c r="MRY133" s="56"/>
      <c r="MRZ133" s="28"/>
      <c r="MSA133" s="28"/>
      <c r="MSB133" s="31"/>
      <c r="MSC133" s="35"/>
      <c r="MSD133" s="31"/>
      <c r="MSE133" s="26"/>
      <c r="MSF133" s="14"/>
      <c r="MSG133" s="56"/>
      <c r="MSH133" s="28"/>
      <c r="MSI133" s="28"/>
      <c r="MSJ133" s="31"/>
      <c r="MSK133" s="35"/>
      <c r="MSL133" s="31"/>
      <c r="MSM133" s="26"/>
      <c r="MSN133" s="14"/>
      <c r="MSO133" s="56"/>
      <c r="MSP133" s="28"/>
      <c r="MSQ133" s="28"/>
      <c r="MSR133" s="31"/>
      <c r="MSS133" s="35"/>
      <c r="MST133" s="31"/>
      <c r="MSU133" s="26"/>
      <c r="MSV133" s="14"/>
      <c r="MSW133" s="56"/>
      <c r="MSX133" s="28"/>
      <c r="MSY133" s="28"/>
      <c r="MSZ133" s="31"/>
      <c r="MTA133" s="35"/>
      <c r="MTB133" s="31"/>
      <c r="MTC133" s="26"/>
      <c r="MTD133" s="14"/>
      <c r="MTE133" s="56"/>
      <c r="MTF133" s="28"/>
      <c r="MTG133" s="28"/>
      <c r="MTH133" s="31"/>
      <c r="MTI133" s="35"/>
      <c r="MTJ133" s="31"/>
      <c r="MTK133" s="26"/>
      <c r="MTL133" s="14"/>
      <c r="MTM133" s="56"/>
      <c r="MTN133" s="28"/>
      <c r="MTO133" s="28"/>
      <c r="MTP133" s="31"/>
      <c r="MTQ133" s="35"/>
      <c r="MTR133" s="31"/>
      <c r="MTS133" s="26"/>
      <c r="MTT133" s="14"/>
      <c r="MTU133" s="56"/>
      <c r="MTV133" s="28"/>
      <c r="MTW133" s="28"/>
      <c r="MTX133" s="31"/>
      <c r="MTY133" s="35"/>
      <c r="MTZ133" s="31"/>
      <c r="MUA133" s="26"/>
      <c r="MUB133" s="14"/>
      <c r="MUC133" s="56"/>
      <c r="MUD133" s="28"/>
      <c r="MUE133" s="28"/>
      <c r="MUF133" s="31"/>
      <c r="MUG133" s="35"/>
      <c r="MUH133" s="31"/>
      <c r="MUI133" s="26"/>
      <c r="MUJ133" s="14"/>
      <c r="MUK133" s="56"/>
      <c r="MUL133" s="28"/>
      <c r="MUM133" s="28"/>
      <c r="MUN133" s="31"/>
      <c r="MUO133" s="35"/>
      <c r="MUP133" s="31"/>
      <c r="MUQ133" s="26"/>
      <c r="MUR133" s="14"/>
      <c r="MUS133" s="56"/>
      <c r="MUT133" s="28"/>
      <c r="MUU133" s="28"/>
      <c r="MUV133" s="31"/>
      <c r="MUW133" s="35"/>
      <c r="MUX133" s="31"/>
      <c r="MUY133" s="26"/>
      <c r="MUZ133" s="14"/>
      <c r="MVA133" s="56"/>
      <c r="MVB133" s="28"/>
      <c r="MVC133" s="28"/>
      <c r="MVD133" s="31"/>
      <c r="MVE133" s="35"/>
      <c r="MVF133" s="31"/>
      <c r="MVG133" s="26"/>
      <c r="MVH133" s="14"/>
      <c r="MVI133" s="56"/>
      <c r="MVJ133" s="28"/>
      <c r="MVK133" s="28"/>
      <c r="MVL133" s="31"/>
      <c r="MVM133" s="35"/>
      <c r="MVN133" s="31"/>
      <c r="MVO133" s="26"/>
      <c r="MVP133" s="14"/>
      <c r="MVQ133" s="56"/>
      <c r="MVR133" s="28"/>
      <c r="MVS133" s="28"/>
      <c r="MVT133" s="31"/>
      <c r="MVU133" s="35"/>
      <c r="MVV133" s="31"/>
      <c r="MVW133" s="26"/>
      <c r="MVX133" s="14"/>
      <c r="MVY133" s="56"/>
      <c r="MVZ133" s="28"/>
      <c r="MWA133" s="28"/>
      <c r="MWB133" s="31"/>
      <c r="MWC133" s="35"/>
      <c r="MWD133" s="31"/>
      <c r="MWE133" s="26"/>
      <c r="MWF133" s="14"/>
      <c r="MWG133" s="56"/>
      <c r="MWH133" s="28"/>
      <c r="MWI133" s="28"/>
      <c r="MWJ133" s="31"/>
      <c r="MWK133" s="35"/>
      <c r="MWL133" s="31"/>
      <c r="MWM133" s="26"/>
      <c r="MWN133" s="14"/>
      <c r="MWO133" s="56"/>
      <c r="MWP133" s="28"/>
      <c r="MWQ133" s="28"/>
      <c r="MWR133" s="31"/>
      <c r="MWS133" s="35"/>
      <c r="MWT133" s="31"/>
      <c r="MWU133" s="26"/>
      <c r="MWV133" s="14"/>
      <c r="MWW133" s="56"/>
      <c r="MWX133" s="28"/>
      <c r="MWY133" s="28"/>
      <c r="MWZ133" s="31"/>
      <c r="MXA133" s="35"/>
      <c r="MXB133" s="31"/>
      <c r="MXC133" s="26"/>
      <c r="MXD133" s="14"/>
      <c r="MXE133" s="56"/>
      <c r="MXF133" s="28"/>
      <c r="MXG133" s="28"/>
      <c r="MXH133" s="31"/>
      <c r="MXI133" s="35"/>
      <c r="MXJ133" s="31"/>
      <c r="MXK133" s="26"/>
      <c r="MXL133" s="14"/>
      <c r="MXM133" s="56"/>
      <c r="MXN133" s="28"/>
      <c r="MXO133" s="28"/>
      <c r="MXP133" s="31"/>
      <c r="MXQ133" s="35"/>
      <c r="MXR133" s="31"/>
      <c r="MXS133" s="26"/>
      <c r="MXT133" s="14"/>
      <c r="MXU133" s="56"/>
      <c r="MXV133" s="28"/>
      <c r="MXW133" s="28"/>
      <c r="MXX133" s="31"/>
      <c r="MXY133" s="35"/>
      <c r="MXZ133" s="31"/>
      <c r="MYA133" s="26"/>
      <c r="MYB133" s="14"/>
      <c r="MYC133" s="56"/>
      <c r="MYD133" s="28"/>
      <c r="MYE133" s="28"/>
      <c r="MYF133" s="31"/>
      <c r="MYG133" s="35"/>
      <c r="MYH133" s="31"/>
      <c r="MYI133" s="26"/>
      <c r="MYJ133" s="14"/>
      <c r="MYK133" s="56"/>
      <c r="MYL133" s="28"/>
      <c r="MYM133" s="28"/>
      <c r="MYN133" s="31"/>
      <c r="MYO133" s="35"/>
      <c r="MYP133" s="31"/>
      <c r="MYQ133" s="26"/>
      <c r="MYR133" s="14"/>
      <c r="MYS133" s="56"/>
      <c r="MYT133" s="28"/>
      <c r="MYU133" s="28"/>
      <c r="MYV133" s="31"/>
      <c r="MYW133" s="35"/>
      <c r="MYX133" s="31"/>
      <c r="MYY133" s="26"/>
      <c r="MYZ133" s="14"/>
      <c r="MZA133" s="56"/>
      <c r="MZB133" s="28"/>
      <c r="MZC133" s="28"/>
      <c r="MZD133" s="31"/>
      <c r="MZE133" s="35"/>
      <c r="MZF133" s="31"/>
      <c r="MZG133" s="26"/>
      <c r="MZH133" s="14"/>
      <c r="MZI133" s="56"/>
      <c r="MZJ133" s="28"/>
      <c r="MZK133" s="28"/>
      <c r="MZL133" s="31"/>
      <c r="MZM133" s="35"/>
      <c r="MZN133" s="31"/>
      <c r="MZO133" s="26"/>
      <c r="MZP133" s="14"/>
      <c r="MZQ133" s="56"/>
      <c r="MZR133" s="28"/>
      <c r="MZS133" s="28"/>
      <c r="MZT133" s="31"/>
      <c r="MZU133" s="35"/>
      <c r="MZV133" s="31"/>
      <c r="MZW133" s="26"/>
      <c r="MZX133" s="14"/>
      <c r="MZY133" s="56"/>
      <c r="MZZ133" s="28"/>
      <c r="NAA133" s="28"/>
      <c r="NAB133" s="31"/>
      <c r="NAC133" s="35"/>
      <c r="NAD133" s="31"/>
      <c r="NAE133" s="26"/>
      <c r="NAF133" s="14"/>
      <c r="NAG133" s="56"/>
      <c r="NAH133" s="28"/>
      <c r="NAI133" s="28"/>
      <c r="NAJ133" s="31"/>
      <c r="NAK133" s="35"/>
      <c r="NAL133" s="31"/>
      <c r="NAM133" s="26"/>
      <c r="NAN133" s="14"/>
      <c r="NAO133" s="56"/>
      <c r="NAP133" s="28"/>
      <c r="NAQ133" s="28"/>
      <c r="NAR133" s="31"/>
      <c r="NAS133" s="35"/>
      <c r="NAT133" s="31"/>
      <c r="NAU133" s="26"/>
      <c r="NAV133" s="14"/>
      <c r="NAW133" s="56"/>
      <c r="NAX133" s="28"/>
      <c r="NAY133" s="28"/>
      <c r="NAZ133" s="31"/>
      <c r="NBA133" s="35"/>
      <c r="NBB133" s="31"/>
      <c r="NBC133" s="26"/>
      <c r="NBD133" s="14"/>
      <c r="NBE133" s="56"/>
      <c r="NBF133" s="28"/>
      <c r="NBG133" s="28"/>
      <c r="NBH133" s="31"/>
      <c r="NBI133" s="35"/>
      <c r="NBJ133" s="31"/>
      <c r="NBK133" s="26"/>
      <c r="NBL133" s="14"/>
      <c r="NBM133" s="56"/>
      <c r="NBN133" s="28"/>
      <c r="NBO133" s="28"/>
      <c r="NBP133" s="31"/>
      <c r="NBQ133" s="35"/>
      <c r="NBR133" s="31"/>
      <c r="NBS133" s="26"/>
      <c r="NBT133" s="14"/>
      <c r="NBU133" s="56"/>
      <c r="NBV133" s="28"/>
      <c r="NBW133" s="28"/>
      <c r="NBX133" s="31"/>
      <c r="NBY133" s="35"/>
      <c r="NBZ133" s="31"/>
      <c r="NCA133" s="26"/>
      <c r="NCB133" s="14"/>
      <c r="NCC133" s="56"/>
      <c r="NCD133" s="28"/>
      <c r="NCE133" s="28"/>
      <c r="NCF133" s="31"/>
      <c r="NCG133" s="35"/>
      <c r="NCH133" s="31"/>
      <c r="NCI133" s="26"/>
      <c r="NCJ133" s="14"/>
      <c r="NCK133" s="56"/>
      <c r="NCL133" s="28"/>
      <c r="NCM133" s="28"/>
      <c r="NCN133" s="31"/>
      <c r="NCO133" s="35"/>
      <c r="NCP133" s="31"/>
      <c r="NCQ133" s="26"/>
      <c r="NCR133" s="14"/>
      <c r="NCS133" s="56"/>
      <c r="NCT133" s="28"/>
      <c r="NCU133" s="28"/>
      <c r="NCV133" s="31"/>
      <c r="NCW133" s="35"/>
      <c r="NCX133" s="31"/>
      <c r="NCY133" s="26"/>
      <c r="NCZ133" s="14"/>
      <c r="NDA133" s="56"/>
      <c r="NDB133" s="28"/>
      <c r="NDC133" s="28"/>
      <c r="NDD133" s="31"/>
      <c r="NDE133" s="35"/>
      <c r="NDF133" s="31"/>
      <c r="NDG133" s="26"/>
      <c r="NDH133" s="14"/>
      <c r="NDI133" s="56"/>
      <c r="NDJ133" s="28"/>
      <c r="NDK133" s="28"/>
      <c r="NDL133" s="31"/>
      <c r="NDM133" s="35"/>
      <c r="NDN133" s="31"/>
      <c r="NDO133" s="26"/>
      <c r="NDP133" s="14"/>
      <c r="NDQ133" s="56"/>
      <c r="NDR133" s="28"/>
      <c r="NDS133" s="28"/>
      <c r="NDT133" s="31"/>
      <c r="NDU133" s="35"/>
      <c r="NDV133" s="31"/>
      <c r="NDW133" s="26"/>
      <c r="NDX133" s="14"/>
      <c r="NDY133" s="56"/>
      <c r="NDZ133" s="28"/>
      <c r="NEA133" s="28"/>
      <c r="NEB133" s="31"/>
      <c r="NEC133" s="35"/>
      <c r="NED133" s="31"/>
      <c r="NEE133" s="26"/>
      <c r="NEF133" s="14"/>
      <c r="NEG133" s="56"/>
      <c r="NEH133" s="28"/>
      <c r="NEI133" s="28"/>
      <c r="NEJ133" s="31"/>
      <c r="NEK133" s="35"/>
      <c r="NEL133" s="31"/>
      <c r="NEM133" s="26"/>
      <c r="NEN133" s="14"/>
      <c r="NEO133" s="56"/>
      <c r="NEP133" s="28"/>
      <c r="NEQ133" s="28"/>
      <c r="NER133" s="31"/>
      <c r="NES133" s="35"/>
      <c r="NET133" s="31"/>
      <c r="NEU133" s="26"/>
      <c r="NEV133" s="14"/>
      <c r="NEW133" s="56"/>
      <c r="NEX133" s="28"/>
      <c r="NEY133" s="28"/>
      <c r="NEZ133" s="31"/>
      <c r="NFA133" s="35"/>
      <c r="NFB133" s="31"/>
      <c r="NFC133" s="26"/>
      <c r="NFD133" s="14"/>
      <c r="NFE133" s="56"/>
      <c r="NFF133" s="28"/>
      <c r="NFG133" s="28"/>
      <c r="NFH133" s="31"/>
      <c r="NFI133" s="35"/>
      <c r="NFJ133" s="31"/>
      <c r="NFK133" s="26"/>
      <c r="NFL133" s="14"/>
      <c r="NFM133" s="56"/>
      <c r="NFN133" s="28"/>
      <c r="NFO133" s="28"/>
      <c r="NFP133" s="31"/>
      <c r="NFQ133" s="35"/>
      <c r="NFR133" s="31"/>
      <c r="NFS133" s="26"/>
      <c r="NFT133" s="14"/>
      <c r="NFU133" s="56"/>
      <c r="NFV133" s="28"/>
      <c r="NFW133" s="28"/>
      <c r="NFX133" s="31"/>
      <c r="NFY133" s="35"/>
      <c r="NFZ133" s="31"/>
      <c r="NGA133" s="26"/>
      <c r="NGB133" s="14"/>
      <c r="NGC133" s="56"/>
      <c r="NGD133" s="28"/>
      <c r="NGE133" s="28"/>
      <c r="NGF133" s="31"/>
      <c r="NGG133" s="35"/>
      <c r="NGH133" s="31"/>
      <c r="NGI133" s="26"/>
      <c r="NGJ133" s="14"/>
      <c r="NGK133" s="56"/>
      <c r="NGL133" s="28"/>
      <c r="NGM133" s="28"/>
      <c r="NGN133" s="31"/>
      <c r="NGO133" s="35"/>
      <c r="NGP133" s="31"/>
      <c r="NGQ133" s="26"/>
      <c r="NGR133" s="14"/>
      <c r="NGS133" s="56"/>
      <c r="NGT133" s="28"/>
      <c r="NGU133" s="28"/>
      <c r="NGV133" s="31"/>
      <c r="NGW133" s="35"/>
      <c r="NGX133" s="31"/>
      <c r="NGY133" s="26"/>
      <c r="NGZ133" s="14"/>
      <c r="NHA133" s="56"/>
      <c r="NHB133" s="28"/>
      <c r="NHC133" s="28"/>
      <c r="NHD133" s="31"/>
      <c r="NHE133" s="35"/>
      <c r="NHF133" s="31"/>
      <c r="NHG133" s="26"/>
      <c r="NHH133" s="14"/>
      <c r="NHI133" s="56"/>
      <c r="NHJ133" s="28"/>
      <c r="NHK133" s="28"/>
      <c r="NHL133" s="31"/>
      <c r="NHM133" s="35"/>
      <c r="NHN133" s="31"/>
      <c r="NHO133" s="26"/>
      <c r="NHP133" s="14"/>
      <c r="NHQ133" s="56"/>
      <c r="NHR133" s="28"/>
      <c r="NHS133" s="28"/>
      <c r="NHT133" s="31"/>
      <c r="NHU133" s="35"/>
      <c r="NHV133" s="31"/>
      <c r="NHW133" s="26"/>
      <c r="NHX133" s="14"/>
      <c r="NHY133" s="56"/>
      <c r="NHZ133" s="28"/>
      <c r="NIA133" s="28"/>
      <c r="NIB133" s="31"/>
      <c r="NIC133" s="35"/>
      <c r="NID133" s="31"/>
      <c r="NIE133" s="26"/>
      <c r="NIF133" s="14"/>
      <c r="NIG133" s="56"/>
      <c r="NIH133" s="28"/>
      <c r="NII133" s="28"/>
      <c r="NIJ133" s="31"/>
      <c r="NIK133" s="35"/>
      <c r="NIL133" s="31"/>
      <c r="NIM133" s="26"/>
      <c r="NIN133" s="14"/>
      <c r="NIO133" s="56"/>
      <c r="NIP133" s="28"/>
      <c r="NIQ133" s="28"/>
      <c r="NIR133" s="31"/>
      <c r="NIS133" s="35"/>
      <c r="NIT133" s="31"/>
      <c r="NIU133" s="26"/>
      <c r="NIV133" s="14"/>
      <c r="NIW133" s="56"/>
      <c r="NIX133" s="28"/>
      <c r="NIY133" s="28"/>
      <c r="NIZ133" s="31"/>
      <c r="NJA133" s="35"/>
      <c r="NJB133" s="31"/>
      <c r="NJC133" s="26"/>
      <c r="NJD133" s="14"/>
      <c r="NJE133" s="56"/>
      <c r="NJF133" s="28"/>
      <c r="NJG133" s="28"/>
      <c r="NJH133" s="31"/>
      <c r="NJI133" s="35"/>
      <c r="NJJ133" s="31"/>
      <c r="NJK133" s="26"/>
      <c r="NJL133" s="14"/>
      <c r="NJM133" s="56"/>
      <c r="NJN133" s="28"/>
      <c r="NJO133" s="28"/>
      <c r="NJP133" s="31"/>
      <c r="NJQ133" s="35"/>
      <c r="NJR133" s="31"/>
      <c r="NJS133" s="26"/>
      <c r="NJT133" s="14"/>
      <c r="NJU133" s="56"/>
      <c r="NJV133" s="28"/>
      <c r="NJW133" s="28"/>
      <c r="NJX133" s="31"/>
      <c r="NJY133" s="35"/>
      <c r="NJZ133" s="31"/>
      <c r="NKA133" s="26"/>
      <c r="NKB133" s="14"/>
      <c r="NKC133" s="56"/>
      <c r="NKD133" s="28"/>
      <c r="NKE133" s="28"/>
      <c r="NKF133" s="31"/>
      <c r="NKG133" s="35"/>
      <c r="NKH133" s="31"/>
      <c r="NKI133" s="26"/>
      <c r="NKJ133" s="14"/>
      <c r="NKK133" s="56"/>
      <c r="NKL133" s="28"/>
      <c r="NKM133" s="28"/>
      <c r="NKN133" s="31"/>
      <c r="NKO133" s="35"/>
      <c r="NKP133" s="31"/>
      <c r="NKQ133" s="26"/>
      <c r="NKR133" s="14"/>
      <c r="NKS133" s="56"/>
      <c r="NKT133" s="28"/>
      <c r="NKU133" s="28"/>
      <c r="NKV133" s="31"/>
      <c r="NKW133" s="35"/>
      <c r="NKX133" s="31"/>
      <c r="NKY133" s="26"/>
      <c r="NKZ133" s="14"/>
      <c r="NLA133" s="56"/>
      <c r="NLB133" s="28"/>
      <c r="NLC133" s="28"/>
      <c r="NLD133" s="31"/>
      <c r="NLE133" s="35"/>
      <c r="NLF133" s="31"/>
      <c r="NLG133" s="26"/>
      <c r="NLH133" s="14"/>
      <c r="NLI133" s="56"/>
      <c r="NLJ133" s="28"/>
      <c r="NLK133" s="28"/>
      <c r="NLL133" s="31"/>
      <c r="NLM133" s="35"/>
      <c r="NLN133" s="31"/>
      <c r="NLO133" s="26"/>
      <c r="NLP133" s="14"/>
      <c r="NLQ133" s="56"/>
      <c r="NLR133" s="28"/>
      <c r="NLS133" s="28"/>
      <c r="NLT133" s="31"/>
      <c r="NLU133" s="35"/>
      <c r="NLV133" s="31"/>
      <c r="NLW133" s="26"/>
      <c r="NLX133" s="14"/>
      <c r="NLY133" s="56"/>
      <c r="NLZ133" s="28"/>
      <c r="NMA133" s="28"/>
      <c r="NMB133" s="31"/>
      <c r="NMC133" s="35"/>
      <c r="NMD133" s="31"/>
      <c r="NME133" s="26"/>
      <c r="NMF133" s="14"/>
      <c r="NMG133" s="56"/>
      <c r="NMH133" s="28"/>
      <c r="NMI133" s="28"/>
      <c r="NMJ133" s="31"/>
      <c r="NMK133" s="35"/>
      <c r="NML133" s="31"/>
      <c r="NMM133" s="26"/>
      <c r="NMN133" s="14"/>
      <c r="NMO133" s="56"/>
      <c r="NMP133" s="28"/>
      <c r="NMQ133" s="28"/>
      <c r="NMR133" s="31"/>
      <c r="NMS133" s="35"/>
      <c r="NMT133" s="31"/>
      <c r="NMU133" s="26"/>
      <c r="NMV133" s="14"/>
      <c r="NMW133" s="56"/>
      <c r="NMX133" s="28"/>
      <c r="NMY133" s="28"/>
      <c r="NMZ133" s="31"/>
      <c r="NNA133" s="35"/>
      <c r="NNB133" s="31"/>
      <c r="NNC133" s="26"/>
      <c r="NND133" s="14"/>
      <c r="NNE133" s="56"/>
      <c r="NNF133" s="28"/>
      <c r="NNG133" s="28"/>
      <c r="NNH133" s="31"/>
      <c r="NNI133" s="35"/>
      <c r="NNJ133" s="31"/>
      <c r="NNK133" s="26"/>
      <c r="NNL133" s="14"/>
      <c r="NNM133" s="56"/>
      <c r="NNN133" s="28"/>
      <c r="NNO133" s="28"/>
      <c r="NNP133" s="31"/>
      <c r="NNQ133" s="35"/>
      <c r="NNR133" s="31"/>
      <c r="NNS133" s="26"/>
      <c r="NNT133" s="14"/>
      <c r="NNU133" s="56"/>
      <c r="NNV133" s="28"/>
      <c r="NNW133" s="28"/>
      <c r="NNX133" s="31"/>
      <c r="NNY133" s="35"/>
      <c r="NNZ133" s="31"/>
      <c r="NOA133" s="26"/>
      <c r="NOB133" s="14"/>
      <c r="NOC133" s="56"/>
      <c r="NOD133" s="28"/>
      <c r="NOE133" s="28"/>
      <c r="NOF133" s="31"/>
      <c r="NOG133" s="35"/>
      <c r="NOH133" s="31"/>
      <c r="NOI133" s="26"/>
      <c r="NOJ133" s="14"/>
      <c r="NOK133" s="56"/>
      <c r="NOL133" s="28"/>
      <c r="NOM133" s="28"/>
      <c r="NON133" s="31"/>
      <c r="NOO133" s="35"/>
      <c r="NOP133" s="31"/>
      <c r="NOQ133" s="26"/>
      <c r="NOR133" s="14"/>
      <c r="NOS133" s="56"/>
      <c r="NOT133" s="28"/>
      <c r="NOU133" s="28"/>
      <c r="NOV133" s="31"/>
      <c r="NOW133" s="35"/>
      <c r="NOX133" s="31"/>
      <c r="NOY133" s="26"/>
      <c r="NOZ133" s="14"/>
      <c r="NPA133" s="56"/>
      <c r="NPB133" s="28"/>
      <c r="NPC133" s="28"/>
      <c r="NPD133" s="31"/>
      <c r="NPE133" s="35"/>
      <c r="NPF133" s="31"/>
      <c r="NPG133" s="26"/>
      <c r="NPH133" s="14"/>
      <c r="NPI133" s="56"/>
      <c r="NPJ133" s="28"/>
      <c r="NPK133" s="28"/>
      <c r="NPL133" s="31"/>
      <c r="NPM133" s="35"/>
      <c r="NPN133" s="31"/>
      <c r="NPO133" s="26"/>
      <c r="NPP133" s="14"/>
      <c r="NPQ133" s="56"/>
      <c r="NPR133" s="28"/>
      <c r="NPS133" s="28"/>
      <c r="NPT133" s="31"/>
      <c r="NPU133" s="35"/>
      <c r="NPV133" s="31"/>
      <c r="NPW133" s="26"/>
      <c r="NPX133" s="14"/>
      <c r="NPY133" s="56"/>
      <c r="NPZ133" s="28"/>
      <c r="NQA133" s="28"/>
      <c r="NQB133" s="31"/>
      <c r="NQC133" s="35"/>
      <c r="NQD133" s="31"/>
      <c r="NQE133" s="26"/>
      <c r="NQF133" s="14"/>
      <c r="NQG133" s="56"/>
      <c r="NQH133" s="28"/>
      <c r="NQI133" s="28"/>
      <c r="NQJ133" s="31"/>
      <c r="NQK133" s="35"/>
      <c r="NQL133" s="31"/>
      <c r="NQM133" s="26"/>
      <c r="NQN133" s="14"/>
      <c r="NQO133" s="56"/>
      <c r="NQP133" s="28"/>
      <c r="NQQ133" s="28"/>
      <c r="NQR133" s="31"/>
      <c r="NQS133" s="35"/>
      <c r="NQT133" s="31"/>
      <c r="NQU133" s="26"/>
      <c r="NQV133" s="14"/>
      <c r="NQW133" s="56"/>
      <c r="NQX133" s="28"/>
      <c r="NQY133" s="28"/>
      <c r="NQZ133" s="31"/>
      <c r="NRA133" s="35"/>
      <c r="NRB133" s="31"/>
      <c r="NRC133" s="26"/>
      <c r="NRD133" s="14"/>
      <c r="NRE133" s="56"/>
      <c r="NRF133" s="28"/>
      <c r="NRG133" s="28"/>
      <c r="NRH133" s="31"/>
      <c r="NRI133" s="35"/>
      <c r="NRJ133" s="31"/>
      <c r="NRK133" s="26"/>
      <c r="NRL133" s="14"/>
      <c r="NRM133" s="56"/>
      <c r="NRN133" s="28"/>
      <c r="NRO133" s="28"/>
      <c r="NRP133" s="31"/>
      <c r="NRQ133" s="35"/>
      <c r="NRR133" s="31"/>
      <c r="NRS133" s="26"/>
      <c r="NRT133" s="14"/>
      <c r="NRU133" s="56"/>
      <c r="NRV133" s="28"/>
      <c r="NRW133" s="28"/>
      <c r="NRX133" s="31"/>
      <c r="NRY133" s="35"/>
      <c r="NRZ133" s="31"/>
      <c r="NSA133" s="26"/>
      <c r="NSB133" s="14"/>
      <c r="NSC133" s="56"/>
      <c r="NSD133" s="28"/>
      <c r="NSE133" s="28"/>
      <c r="NSF133" s="31"/>
      <c r="NSG133" s="35"/>
      <c r="NSH133" s="31"/>
      <c r="NSI133" s="26"/>
      <c r="NSJ133" s="14"/>
      <c r="NSK133" s="56"/>
      <c r="NSL133" s="28"/>
      <c r="NSM133" s="28"/>
      <c r="NSN133" s="31"/>
      <c r="NSO133" s="35"/>
      <c r="NSP133" s="31"/>
      <c r="NSQ133" s="26"/>
      <c r="NSR133" s="14"/>
      <c r="NSS133" s="56"/>
      <c r="NST133" s="28"/>
      <c r="NSU133" s="28"/>
      <c r="NSV133" s="31"/>
      <c r="NSW133" s="35"/>
      <c r="NSX133" s="31"/>
      <c r="NSY133" s="26"/>
      <c r="NSZ133" s="14"/>
      <c r="NTA133" s="56"/>
      <c r="NTB133" s="28"/>
      <c r="NTC133" s="28"/>
      <c r="NTD133" s="31"/>
      <c r="NTE133" s="35"/>
      <c r="NTF133" s="31"/>
      <c r="NTG133" s="26"/>
      <c r="NTH133" s="14"/>
      <c r="NTI133" s="56"/>
      <c r="NTJ133" s="28"/>
      <c r="NTK133" s="28"/>
      <c r="NTL133" s="31"/>
      <c r="NTM133" s="35"/>
      <c r="NTN133" s="31"/>
      <c r="NTO133" s="26"/>
      <c r="NTP133" s="14"/>
      <c r="NTQ133" s="56"/>
      <c r="NTR133" s="28"/>
      <c r="NTS133" s="28"/>
      <c r="NTT133" s="31"/>
      <c r="NTU133" s="35"/>
      <c r="NTV133" s="31"/>
      <c r="NTW133" s="26"/>
      <c r="NTX133" s="14"/>
      <c r="NTY133" s="56"/>
      <c r="NTZ133" s="28"/>
      <c r="NUA133" s="28"/>
      <c r="NUB133" s="31"/>
      <c r="NUC133" s="35"/>
      <c r="NUD133" s="31"/>
      <c r="NUE133" s="26"/>
      <c r="NUF133" s="14"/>
      <c r="NUG133" s="56"/>
      <c r="NUH133" s="28"/>
      <c r="NUI133" s="28"/>
      <c r="NUJ133" s="31"/>
      <c r="NUK133" s="35"/>
      <c r="NUL133" s="31"/>
      <c r="NUM133" s="26"/>
      <c r="NUN133" s="14"/>
      <c r="NUO133" s="56"/>
      <c r="NUP133" s="28"/>
      <c r="NUQ133" s="28"/>
      <c r="NUR133" s="31"/>
      <c r="NUS133" s="35"/>
      <c r="NUT133" s="31"/>
      <c r="NUU133" s="26"/>
      <c r="NUV133" s="14"/>
      <c r="NUW133" s="56"/>
      <c r="NUX133" s="28"/>
      <c r="NUY133" s="28"/>
      <c r="NUZ133" s="31"/>
      <c r="NVA133" s="35"/>
      <c r="NVB133" s="31"/>
      <c r="NVC133" s="26"/>
      <c r="NVD133" s="14"/>
      <c r="NVE133" s="56"/>
      <c r="NVF133" s="28"/>
      <c r="NVG133" s="28"/>
      <c r="NVH133" s="31"/>
      <c r="NVI133" s="35"/>
      <c r="NVJ133" s="31"/>
      <c r="NVK133" s="26"/>
      <c r="NVL133" s="14"/>
      <c r="NVM133" s="56"/>
      <c r="NVN133" s="28"/>
      <c r="NVO133" s="28"/>
      <c r="NVP133" s="31"/>
      <c r="NVQ133" s="35"/>
      <c r="NVR133" s="31"/>
      <c r="NVS133" s="26"/>
      <c r="NVT133" s="14"/>
      <c r="NVU133" s="56"/>
      <c r="NVV133" s="28"/>
      <c r="NVW133" s="28"/>
      <c r="NVX133" s="31"/>
      <c r="NVY133" s="35"/>
      <c r="NVZ133" s="31"/>
      <c r="NWA133" s="26"/>
      <c r="NWB133" s="14"/>
      <c r="NWC133" s="56"/>
      <c r="NWD133" s="28"/>
      <c r="NWE133" s="28"/>
      <c r="NWF133" s="31"/>
      <c r="NWG133" s="35"/>
      <c r="NWH133" s="31"/>
      <c r="NWI133" s="26"/>
      <c r="NWJ133" s="14"/>
      <c r="NWK133" s="56"/>
      <c r="NWL133" s="28"/>
      <c r="NWM133" s="28"/>
      <c r="NWN133" s="31"/>
      <c r="NWO133" s="35"/>
      <c r="NWP133" s="31"/>
      <c r="NWQ133" s="26"/>
      <c r="NWR133" s="14"/>
      <c r="NWS133" s="56"/>
      <c r="NWT133" s="28"/>
      <c r="NWU133" s="28"/>
      <c r="NWV133" s="31"/>
      <c r="NWW133" s="35"/>
      <c r="NWX133" s="31"/>
      <c r="NWY133" s="26"/>
      <c r="NWZ133" s="14"/>
      <c r="NXA133" s="56"/>
      <c r="NXB133" s="28"/>
      <c r="NXC133" s="28"/>
      <c r="NXD133" s="31"/>
      <c r="NXE133" s="35"/>
      <c r="NXF133" s="31"/>
      <c r="NXG133" s="26"/>
      <c r="NXH133" s="14"/>
      <c r="NXI133" s="56"/>
      <c r="NXJ133" s="28"/>
      <c r="NXK133" s="28"/>
      <c r="NXL133" s="31"/>
      <c r="NXM133" s="35"/>
      <c r="NXN133" s="31"/>
      <c r="NXO133" s="26"/>
      <c r="NXP133" s="14"/>
      <c r="NXQ133" s="56"/>
      <c r="NXR133" s="28"/>
      <c r="NXS133" s="28"/>
      <c r="NXT133" s="31"/>
      <c r="NXU133" s="35"/>
      <c r="NXV133" s="31"/>
      <c r="NXW133" s="26"/>
      <c r="NXX133" s="14"/>
      <c r="NXY133" s="56"/>
      <c r="NXZ133" s="28"/>
      <c r="NYA133" s="28"/>
      <c r="NYB133" s="31"/>
      <c r="NYC133" s="35"/>
      <c r="NYD133" s="31"/>
      <c r="NYE133" s="26"/>
      <c r="NYF133" s="14"/>
      <c r="NYG133" s="56"/>
      <c r="NYH133" s="28"/>
      <c r="NYI133" s="28"/>
      <c r="NYJ133" s="31"/>
      <c r="NYK133" s="35"/>
      <c r="NYL133" s="31"/>
      <c r="NYM133" s="26"/>
      <c r="NYN133" s="14"/>
      <c r="NYO133" s="56"/>
      <c r="NYP133" s="28"/>
      <c r="NYQ133" s="28"/>
      <c r="NYR133" s="31"/>
      <c r="NYS133" s="35"/>
      <c r="NYT133" s="31"/>
      <c r="NYU133" s="26"/>
      <c r="NYV133" s="14"/>
      <c r="NYW133" s="56"/>
      <c r="NYX133" s="28"/>
      <c r="NYY133" s="28"/>
      <c r="NYZ133" s="31"/>
      <c r="NZA133" s="35"/>
      <c r="NZB133" s="31"/>
      <c r="NZC133" s="26"/>
      <c r="NZD133" s="14"/>
      <c r="NZE133" s="56"/>
      <c r="NZF133" s="28"/>
      <c r="NZG133" s="28"/>
      <c r="NZH133" s="31"/>
      <c r="NZI133" s="35"/>
      <c r="NZJ133" s="31"/>
      <c r="NZK133" s="26"/>
      <c r="NZL133" s="14"/>
      <c r="NZM133" s="56"/>
      <c r="NZN133" s="28"/>
      <c r="NZO133" s="28"/>
      <c r="NZP133" s="31"/>
      <c r="NZQ133" s="35"/>
      <c r="NZR133" s="31"/>
      <c r="NZS133" s="26"/>
      <c r="NZT133" s="14"/>
      <c r="NZU133" s="56"/>
      <c r="NZV133" s="28"/>
      <c r="NZW133" s="28"/>
      <c r="NZX133" s="31"/>
      <c r="NZY133" s="35"/>
      <c r="NZZ133" s="31"/>
      <c r="OAA133" s="26"/>
      <c r="OAB133" s="14"/>
      <c r="OAC133" s="56"/>
      <c r="OAD133" s="28"/>
      <c r="OAE133" s="28"/>
      <c r="OAF133" s="31"/>
      <c r="OAG133" s="35"/>
      <c r="OAH133" s="31"/>
      <c r="OAI133" s="26"/>
      <c r="OAJ133" s="14"/>
      <c r="OAK133" s="56"/>
      <c r="OAL133" s="28"/>
      <c r="OAM133" s="28"/>
      <c r="OAN133" s="31"/>
      <c r="OAO133" s="35"/>
      <c r="OAP133" s="31"/>
      <c r="OAQ133" s="26"/>
      <c r="OAR133" s="14"/>
      <c r="OAS133" s="56"/>
      <c r="OAT133" s="28"/>
      <c r="OAU133" s="28"/>
      <c r="OAV133" s="31"/>
      <c r="OAW133" s="35"/>
      <c r="OAX133" s="31"/>
      <c r="OAY133" s="26"/>
      <c r="OAZ133" s="14"/>
      <c r="OBA133" s="56"/>
      <c r="OBB133" s="28"/>
      <c r="OBC133" s="28"/>
      <c r="OBD133" s="31"/>
      <c r="OBE133" s="35"/>
      <c r="OBF133" s="31"/>
      <c r="OBG133" s="26"/>
      <c r="OBH133" s="14"/>
      <c r="OBI133" s="56"/>
      <c r="OBJ133" s="28"/>
      <c r="OBK133" s="28"/>
      <c r="OBL133" s="31"/>
      <c r="OBM133" s="35"/>
      <c r="OBN133" s="31"/>
      <c r="OBO133" s="26"/>
      <c r="OBP133" s="14"/>
      <c r="OBQ133" s="56"/>
      <c r="OBR133" s="28"/>
      <c r="OBS133" s="28"/>
      <c r="OBT133" s="31"/>
      <c r="OBU133" s="35"/>
      <c r="OBV133" s="31"/>
      <c r="OBW133" s="26"/>
      <c r="OBX133" s="14"/>
      <c r="OBY133" s="56"/>
      <c r="OBZ133" s="28"/>
      <c r="OCA133" s="28"/>
      <c r="OCB133" s="31"/>
      <c r="OCC133" s="35"/>
      <c r="OCD133" s="31"/>
      <c r="OCE133" s="26"/>
      <c r="OCF133" s="14"/>
      <c r="OCG133" s="56"/>
      <c r="OCH133" s="28"/>
      <c r="OCI133" s="28"/>
      <c r="OCJ133" s="31"/>
      <c r="OCK133" s="35"/>
      <c r="OCL133" s="31"/>
      <c r="OCM133" s="26"/>
      <c r="OCN133" s="14"/>
      <c r="OCO133" s="56"/>
      <c r="OCP133" s="28"/>
      <c r="OCQ133" s="28"/>
      <c r="OCR133" s="31"/>
      <c r="OCS133" s="35"/>
      <c r="OCT133" s="31"/>
      <c r="OCU133" s="26"/>
      <c r="OCV133" s="14"/>
      <c r="OCW133" s="56"/>
      <c r="OCX133" s="28"/>
      <c r="OCY133" s="28"/>
      <c r="OCZ133" s="31"/>
      <c r="ODA133" s="35"/>
      <c r="ODB133" s="31"/>
      <c r="ODC133" s="26"/>
      <c r="ODD133" s="14"/>
      <c r="ODE133" s="56"/>
      <c r="ODF133" s="28"/>
      <c r="ODG133" s="28"/>
      <c r="ODH133" s="31"/>
      <c r="ODI133" s="35"/>
      <c r="ODJ133" s="31"/>
      <c r="ODK133" s="26"/>
      <c r="ODL133" s="14"/>
      <c r="ODM133" s="56"/>
      <c r="ODN133" s="28"/>
      <c r="ODO133" s="28"/>
      <c r="ODP133" s="31"/>
      <c r="ODQ133" s="35"/>
      <c r="ODR133" s="31"/>
      <c r="ODS133" s="26"/>
      <c r="ODT133" s="14"/>
      <c r="ODU133" s="56"/>
      <c r="ODV133" s="28"/>
      <c r="ODW133" s="28"/>
      <c r="ODX133" s="31"/>
      <c r="ODY133" s="35"/>
      <c r="ODZ133" s="31"/>
      <c r="OEA133" s="26"/>
      <c r="OEB133" s="14"/>
      <c r="OEC133" s="56"/>
      <c r="OED133" s="28"/>
      <c r="OEE133" s="28"/>
      <c r="OEF133" s="31"/>
      <c r="OEG133" s="35"/>
      <c r="OEH133" s="31"/>
      <c r="OEI133" s="26"/>
      <c r="OEJ133" s="14"/>
      <c r="OEK133" s="56"/>
      <c r="OEL133" s="28"/>
      <c r="OEM133" s="28"/>
      <c r="OEN133" s="31"/>
      <c r="OEO133" s="35"/>
      <c r="OEP133" s="31"/>
      <c r="OEQ133" s="26"/>
      <c r="OER133" s="14"/>
      <c r="OES133" s="56"/>
      <c r="OET133" s="28"/>
      <c r="OEU133" s="28"/>
      <c r="OEV133" s="31"/>
      <c r="OEW133" s="35"/>
      <c r="OEX133" s="31"/>
      <c r="OEY133" s="26"/>
      <c r="OEZ133" s="14"/>
      <c r="OFA133" s="56"/>
      <c r="OFB133" s="28"/>
      <c r="OFC133" s="28"/>
      <c r="OFD133" s="31"/>
      <c r="OFE133" s="35"/>
      <c r="OFF133" s="31"/>
      <c r="OFG133" s="26"/>
      <c r="OFH133" s="14"/>
      <c r="OFI133" s="56"/>
      <c r="OFJ133" s="28"/>
      <c r="OFK133" s="28"/>
      <c r="OFL133" s="31"/>
      <c r="OFM133" s="35"/>
      <c r="OFN133" s="31"/>
      <c r="OFO133" s="26"/>
      <c r="OFP133" s="14"/>
      <c r="OFQ133" s="56"/>
      <c r="OFR133" s="28"/>
      <c r="OFS133" s="28"/>
      <c r="OFT133" s="31"/>
      <c r="OFU133" s="35"/>
      <c r="OFV133" s="31"/>
      <c r="OFW133" s="26"/>
      <c r="OFX133" s="14"/>
      <c r="OFY133" s="56"/>
      <c r="OFZ133" s="28"/>
      <c r="OGA133" s="28"/>
      <c r="OGB133" s="31"/>
      <c r="OGC133" s="35"/>
      <c r="OGD133" s="31"/>
      <c r="OGE133" s="26"/>
      <c r="OGF133" s="14"/>
      <c r="OGG133" s="56"/>
      <c r="OGH133" s="28"/>
      <c r="OGI133" s="28"/>
      <c r="OGJ133" s="31"/>
      <c r="OGK133" s="35"/>
      <c r="OGL133" s="31"/>
      <c r="OGM133" s="26"/>
      <c r="OGN133" s="14"/>
      <c r="OGO133" s="56"/>
      <c r="OGP133" s="28"/>
      <c r="OGQ133" s="28"/>
      <c r="OGR133" s="31"/>
      <c r="OGS133" s="35"/>
      <c r="OGT133" s="31"/>
      <c r="OGU133" s="26"/>
      <c r="OGV133" s="14"/>
      <c r="OGW133" s="56"/>
      <c r="OGX133" s="28"/>
      <c r="OGY133" s="28"/>
      <c r="OGZ133" s="31"/>
      <c r="OHA133" s="35"/>
      <c r="OHB133" s="31"/>
      <c r="OHC133" s="26"/>
      <c r="OHD133" s="14"/>
      <c r="OHE133" s="56"/>
      <c r="OHF133" s="28"/>
      <c r="OHG133" s="28"/>
      <c r="OHH133" s="31"/>
      <c r="OHI133" s="35"/>
      <c r="OHJ133" s="31"/>
      <c r="OHK133" s="26"/>
      <c r="OHL133" s="14"/>
      <c r="OHM133" s="56"/>
      <c r="OHN133" s="28"/>
      <c r="OHO133" s="28"/>
      <c r="OHP133" s="31"/>
      <c r="OHQ133" s="35"/>
      <c r="OHR133" s="31"/>
      <c r="OHS133" s="26"/>
      <c r="OHT133" s="14"/>
      <c r="OHU133" s="56"/>
      <c r="OHV133" s="28"/>
      <c r="OHW133" s="28"/>
      <c r="OHX133" s="31"/>
      <c r="OHY133" s="35"/>
      <c r="OHZ133" s="31"/>
      <c r="OIA133" s="26"/>
      <c r="OIB133" s="14"/>
      <c r="OIC133" s="56"/>
      <c r="OID133" s="28"/>
      <c r="OIE133" s="28"/>
      <c r="OIF133" s="31"/>
      <c r="OIG133" s="35"/>
      <c r="OIH133" s="31"/>
      <c r="OII133" s="26"/>
      <c r="OIJ133" s="14"/>
      <c r="OIK133" s="56"/>
      <c r="OIL133" s="28"/>
      <c r="OIM133" s="28"/>
      <c r="OIN133" s="31"/>
      <c r="OIO133" s="35"/>
      <c r="OIP133" s="31"/>
      <c r="OIQ133" s="26"/>
      <c r="OIR133" s="14"/>
      <c r="OIS133" s="56"/>
      <c r="OIT133" s="28"/>
      <c r="OIU133" s="28"/>
      <c r="OIV133" s="31"/>
      <c r="OIW133" s="35"/>
      <c r="OIX133" s="31"/>
      <c r="OIY133" s="26"/>
      <c r="OIZ133" s="14"/>
      <c r="OJA133" s="56"/>
      <c r="OJB133" s="28"/>
      <c r="OJC133" s="28"/>
      <c r="OJD133" s="31"/>
      <c r="OJE133" s="35"/>
      <c r="OJF133" s="31"/>
      <c r="OJG133" s="26"/>
      <c r="OJH133" s="14"/>
      <c r="OJI133" s="56"/>
      <c r="OJJ133" s="28"/>
      <c r="OJK133" s="28"/>
      <c r="OJL133" s="31"/>
      <c r="OJM133" s="35"/>
      <c r="OJN133" s="31"/>
      <c r="OJO133" s="26"/>
      <c r="OJP133" s="14"/>
      <c r="OJQ133" s="56"/>
      <c r="OJR133" s="28"/>
      <c r="OJS133" s="28"/>
      <c r="OJT133" s="31"/>
      <c r="OJU133" s="35"/>
      <c r="OJV133" s="31"/>
      <c r="OJW133" s="26"/>
      <c r="OJX133" s="14"/>
      <c r="OJY133" s="56"/>
      <c r="OJZ133" s="28"/>
      <c r="OKA133" s="28"/>
      <c r="OKB133" s="31"/>
      <c r="OKC133" s="35"/>
      <c r="OKD133" s="31"/>
      <c r="OKE133" s="26"/>
      <c r="OKF133" s="14"/>
      <c r="OKG133" s="56"/>
      <c r="OKH133" s="28"/>
      <c r="OKI133" s="28"/>
      <c r="OKJ133" s="31"/>
      <c r="OKK133" s="35"/>
      <c r="OKL133" s="31"/>
      <c r="OKM133" s="26"/>
      <c r="OKN133" s="14"/>
      <c r="OKO133" s="56"/>
      <c r="OKP133" s="28"/>
      <c r="OKQ133" s="28"/>
      <c r="OKR133" s="31"/>
      <c r="OKS133" s="35"/>
      <c r="OKT133" s="31"/>
      <c r="OKU133" s="26"/>
      <c r="OKV133" s="14"/>
      <c r="OKW133" s="56"/>
      <c r="OKX133" s="28"/>
      <c r="OKY133" s="28"/>
      <c r="OKZ133" s="31"/>
      <c r="OLA133" s="35"/>
      <c r="OLB133" s="31"/>
      <c r="OLC133" s="26"/>
      <c r="OLD133" s="14"/>
      <c r="OLE133" s="56"/>
      <c r="OLF133" s="28"/>
      <c r="OLG133" s="28"/>
      <c r="OLH133" s="31"/>
      <c r="OLI133" s="35"/>
      <c r="OLJ133" s="31"/>
      <c r="OLK133" s="26"/>
      <c r="OLL133" s="14"/>
      <c r="OLM133" s="56"/>
      <c r="OLN133" s="28"/>
      <c r="OLO133" s="28"/>
      <c r="OLP133" s="31"/>
      <c r="OLQ133" s="35"/>
      <c r="OLR133" s="31"/>
      <c r="OLS133" s="26"/>
      <c r="OLT133" s="14"/>
      <c r="OLU133" s="56"/>
      <c r="OLV133" s="28"/>
      <c r="OLW133" s="28"/>
      <c r="OLX133" s="31"/>
      <c r="OLY133" s="35"/>
      <c r="OLZ133" s="31"/>
      <c r="OMA133" s="26"/>
      <c r="OMB133" s="14"/>
      <c r="OMC133" s="56"/>
      <c r="OMD133" s="28"/>
      <c r="OME133" s="28"/>
      <c r="OMF133" s="31"/>
      <c r="OMG133" s="35"/>
      <c r="OMH133" s="31"/>
      <c r="OMI133" s="26"/>
      <c r="OMJ133" s="14"/>
      <c r="OMK133" s="56"/>
      <c r="OML133" s="28"/>
      <c r="OMM133" s="28"/>
      <c r="OMN133" s="31"/>
      <c r="OMO133" s="35"/>
      <c r="OMP133" s="31"/>
      <c r="OMQ133" s="26"/>
      <c r="OMR133" s="14"/>
      <c r="OMS133" s="56"/>
      <c r="OMT133" s="28"/>
      <c r="OMU133" s="28"/>
      <c r="OMV133" s="31"/>
      <c r="OMW133" s="35"/>
      <c r="OMX133" s="31"/>
      <c r="OMY133" s="26"/>
      <c r="OMZ133" s="14"/>
      <c r="ONA133" s="56"/>
      <c r="ONB133" s="28"/>
      <c r="ONC133" s="28"/>
      <c r="OND133" s="31"/>
      <c r="ONE133" s="35"/>
      <c r="ONF133" s="31"/>
      <c r="ONG133" s="26"/>
      <c r="ONH133" s="14"/>
      <c r="ONI133" s="56"/>
      <c r="ONJ133" s="28"/>
      <c r="ONK133" s="28"/>
      <c r="ONL133" s="31"/>
      <c r="ONM133" s="35"/>
      <c r="ONN133" s="31"/>
      <c r="ONO133" s="26"/>
      <c r="ONP133" s="14"/>
      <c r="ONQ133" s="56"/>
      <c r="ONR133" s="28"/>
      <c r="ONS133" s="28"/>
      <c r="ONT133" s="31"/>
      <c r="ONU133" s="35"/>
      <c r="ONV133" s="31"/>
      <c r="ONW133" s="26"/>
      <c r="ONX133" s="14"/>
      <c r="ONY133" s="56"/>
      <c r="ONZ133" s="28"/>
      <c r="OOA133" s="28"/>
      <c r="OOB133" s="31"/>
      <c r="OOC133" s="35"/>
      <c r="OOD133" s="31"/>
      <c r="OOE133" s="26"/>
      <c r="OOF133" s="14"/>
      <c r="OOG133" s="56"/>
      <c r="OOH133" s="28"/>
      <c r="OOI133" s="28"/>
      <c r="OOJ133" s="31"/>
      <c r="OOK133" s="35"/>
      <c r="OOL133" s="31"/>
      <c r="OOM133" s="26"/>
      <c r="OON133" s="14"/>
      <c r="OOO133" s="56"/>
      <c r="OOP133" s="28"/>
      <c r="OOQ133" s="28"/>
      <c r="OOR133" s="31"/>
      <c r="OOS133" s="35"/>
      <c r="OOT133" s="31"/>
      <c r="OOU133" s="26"/>
      <c r="OOV133" s="14"/>
      <c r="OOW133" s="56"/>
      <c r="OOX133" s="28"/>
      <c r="OOY133" s="28"/>
      <c r="OOZ133" s="31"/>
      <c r="OPA133" s="35"/>
      <c r="OPB133" s="31"/>
      <c r="OPC133" s="26"/>
      <c r="OPD133" s="14"/>
      <c r="OPE133" s="56"/>
      <c r="OPF133" s="28"/>
      <c r="OPG133" s="28"/>
      <c r="OPH133" s="31"/>
      <c r="OPI133" s="35"/>
      <c r="OPJ133" s="31"/>
      <c r="OPK133" s="26"/>
      <c r="OPL133" s="14"/>
      <c r="OPM133" s="56"/>
      <c r="OPN133" s="28"/>
      <c r="OPO133" s="28"/>
      <c r="OPP133" s="31"/>
      <c r="OPQ133" s="35"/>
      <c r="OPR133" s="31"/>
      <c r="OPS133" s="26"/>
      <c r="OPT133" s="14"/>
      <c r="OPU133" s="56"/>
      <c r="OPV133" s="28"/>
      <c r="OPW133" s="28"/>
      <c r="OPX133" s="31"/>
      <c r="OPY133" s="35"/>
      <c r="OPZ133" s="31"/>
      <c r="OQA133" s="26"/>
      <c r="OQB133" s="14"/>
      <c r="OQC133" s="56"/>
      <c r="OQD133" s="28"/>
      <c r="OQE133" s="28"/>
      <c r="OQF133" s="31"/>
      <c r="OQG133" s="35"/>
      <c r="OQH133" s="31"/>
      <c r="OQI133" s="26"/>
      <c r="OQJ133" s="14"/>
      <c r="OQK133" s="56"/>
      <c r="OQL133" s="28"/>
      <c r="OQM133" s="28"/>
      <c r="OQN133" s="31"/>
      <c r="OQO133" s="35"/>
      <c r="OQP133" s="31"/>
      <c r="OQQ133" s="26"/>
      <c r="OQR133" s="14"/>
      <c r="OQS133" s="56"/>
      <c r="OQT133" s="28"/>
      <c r="OQU133" s="28"/>
      <c r="OQV133" s="31"/>
      <c r="OQW133" s="35"/>
      <c r="OQX133" s="31"/>
      <c r="OQY133" s="26"/>
      <c r="OQZ133" s="14"/>
      <c r="ORA133" s="56"/>
      <c r="ORB133" s="28"/>
      <c r="ORC133" s="28"/>
      <c r="ORD133" s="31"/>
      <c r="ORE133" s="35"/>
      <c r="ORF133" s="31"/>
      <c r="ORG133" s="26"/>
      <c r="ORH133" s="14"/>
      <c r="ORI133" s="56"/>
      <c r="ORJ133" s="28"/>
      <c r="ORK133" s="28"/>
      <c r="ORL133" s="31"/>
      <c r="ORM133" s="35"/>
      <c r="ORN133" s="31"/>
      <c r="ORO133" s="26"/>
      <c r="ORP133" s="14"/>
      <c r="ORQ133" s="56"/>
      <c r="ORR133" s="28"/>
      <c r="ORS133" s="28"/>
      <c r="ORT133" s="31"/>
      <c r="ORU133" s="35"/>
      <c r="ORV133" s="31"/>
      <c r="ORW133" s="26"/>
      <c r="ORX133" s="14"/>
      <c r="ORY133" s="56"/>
      <c r="ORZ133" s="28"/>
      <c r="OSA133" s="28"/>
      <c r="OSB133" s="31"/>
      <c r="OSC133" s="35"/>
      <c r="OSD133" s="31"/>
      <c r="OSE133" s="26"/>
      <c r="OSF133" s="14"/>
      <c r="OSG133" s="56"/>
      <c r="OSH133" s="28"/>
      <c r="OSI133" s="28"/>
      <c r="OSJ133" s="31"/>
      <c r="OSK133" s="35"/>
      <c r="OSL133" s="31"/>
      <c r="OSM133" s="26"/>
      <c r="OSN133" s="14"/>
      <c r="OSO133" s="56"/>
      <c r="OSP133" s="28"/>
      <c r="OSQ133" s="28"/>
      <c r="OSR133" s="31"/>
      <c r="OSS133" s="35"/>
      <c r="OST133" s="31"/>
      <c r="OSU133" s="26"/>
      <c r="OSV133" s="14"/>
      <c r="OSW133" s="56"/>
      <c r="OSX133" s="28"/>
      <c r="OSY133" s="28"/>
      <c r="OSZ133" s="31"/>
      <c r="OTA133" s="35"/>
      <c r="OTB133" s="31"/>
      <c r="OTC133" s="26"/>
      <c r="OTD133" s="14"/>
      <c r="OTE133" s="56"/>
      <c r="OTF133" s="28"/>
      <c r="OTG133" s="28"/>
      <c r="OTH133" s="31"/>
      <c r="OTI133" s="35"/>
      <c r="OTJ133" s="31"/>
      <c r="OTK133" s="26"/>
      <c r="OTL133" s="14"/>
      <c r="OTM133" s="56"/>
      <c r="OTN133" s="28"/>
      <c r="OTO133" s="28"/>
      <c r="OTP133" s="31"/>
      <c r="OTQ133" s="35"/>
      <c r="OTR133" s="31"/>
      <c r="OTS133" s="26"/>
      <c r="OTT133" s="14"/>
      <c r="OTU133" s="56"/>
      <c r="OTV133" s="28"/>
      <c r="OTW133" s="28"/>
      <c r="OTX133" s="31"/>
      <c r="OTY133" s="35"/>
      <c r="OTZ133" s="31"/>
      <c r="OUA133" s="26"/>
      <c r="OUB133" s="14"/>
      <c r="OUC133" s="56"/>
      <c r="OUD133" s="28"/>
      <c r="OUE133" s="28"/>
      <c r="OUF133" s="31"/>
      <c r="OUG133" s="35"/>
      <c r="OUH133" s="31"/>
      <c r="OUI133" s="26"/>
      <c r="OUJ133" s="14"/>
      <c r="OUK133" s="56"/>
      <c r="OUL133" s="28"/>
      <c r="OUM133" s="28"/>
      <c r="OUN133" s="31"/>
      <c r="OUO133" s="35"/>
      <c r="OUP133" s="31"/>
      <c r="OUQ133" s="26"/>
      <c r="OUR133" s="14"/>
      <c r="OUS133" s="56"/>
      <c r="OUT133" s="28"/>
      <c r="OUU133" s="28"/>
      <c r="OUV133" s="31"/>
      <c r="OUW133" s="35"/>
      <c r="OUX133" s="31"/>
      <c r="OUY133" s="26"/>
      <c r="OUZ133" s="14"/>
      <c r="OVA133" s="56"/>
      <c r="OVB133" s="28"/>
      <c r="OVC133" s="28"/>
      <c r="OVD133" s="31"/>
      <c r="OVE133" s="35"/>
      <c r="OVF133" s="31"/>
      <c r="OVG133" s="26"/>
      <c r="OVH133" s="14"/>
      <c r="OVI133" s="56"/>
      <c r="OVJ133" s="28"/>
      <c r="OVK133" s="28"/>
      <c r="OVL133" s="31"/>
      <c r="OVM133" s="35"/>
      <c r="OVN133" s="31"/>
      <c r="OVO133" s="26"/>
      <c r="OVP133" s="14"/>
      <c r="OVQ133" s="56"/>
      <c r="OVR133" s="28"/>
      <c r="OVS133" s="28"/>
      <c r="OVT133" s="31"/>
      <c r="OVU133" s="35"/>
      <c r="OVV133" s="31"/>
      <c r="OVW133" s="26"/>
      <c r="OVX133" s="14"/>
      <c r="OVY133" s="56"/>
      <c r="OVZ133" s="28"/>
      <c r="OWA133" s="28"/>
      <c r="OWB133" s="31"/>
      <c r="OWC133" s="35"/>
      <c r="OWD133" s="31"/>
      <c r="OWE133" s="26"/>
      <c r="OWF133" s="14"/>
      <c r="OWG133" s="56"/>
      <c r="OWH133" s="28"/>
      <c r="OWI133" s="28"/>
      <c r="OWJ133" s="31"/>
      <c r="OWK133" s="35"/>
      <c r="OWL133" s="31"/>
      <c r="OWM133" s="26"/>
      <c r="OWN133" s="14"/>
      <c r="OWO133" s="56"/>
      <c r="OWP133" s="28"/>
      <c r="OWQ133" s="28"/>
      <c r="OWR133" s="31"/>
      <c r="OWS133" s="35"/>
      <c r="OWT133" s="31"/>
      <c r="OWU133" s="26"/>
      <c r="OWV133" s="14"/>
      <c r="OWW133" s="56"/>
      <c r="OWX133" s="28"/>
      <c r="OWY133" s="28"/>
      <c r="OWZ133" s="31"/>
      <c r="OXA133" s="35"/>
      <c r="OXB133" s="31"/>
      <c r="OXC133" s="26"/>
      <c r="OXD133" s="14"/>
      <c r="OXE133" s="56"/>
      <c r="OXF133" s="28"/>
      <c r="OXG133" s="28"/>
      <c r="OXH133" s="31"/>
      <c r="OXI133" s="35"/>
      <c r="OXJ133" s="31"/>
      <c r="OXK133" s="26"/>
      <c r="OXL133" s="14"/>
      <c r="OXM133" s="56"/>
      <c r="OXN133" s="28"/>
      <c r="OXO133" s="28"/>
      <c r="OXP133" s="31"/>
      <c r="OXQ133" s="35"/>
      <c r="OXR133" s="31"/>
      <c r="OXS133" s="26"/>
      <c r="OXT133" s="14"/>
      <c r="OXU133" s="56"/>
      <c r="OXV133" s="28"/>
      <c r="OXW133" s="28"/>
      <c r="OXX133" s="31"/>
      <c r="OXY133" s="35"/>
      <c r="OXZ133" s="31"/>
      <c r="OYA133" s="26"/>
      <c r="OYB133" s="14"/>
      <c r="OYC133" s="56"/>
      <c r="OYD133" s="28"/>
      <c r="OYE133" s="28"/>
      <c r="OYF133" s="31"/>
      <c r="OYG133" s="35"/>
      <c r="OYH133" s="31"/>
      <c r="OYI133" s="26"/>
      <c r="OYJ133" s="14"/>
      <c r="OYK133" s="56"/>
      <c r="OYL133" s="28"/>
      <c r="OYM133" s="28"/>
      <c r="OYN133" s="31"/>
      <c r="OYO133" s="35"/>
      <c r="OYP133" s="31"/>
      <c r="OYQ133" s="26"/>
      <c r="OYR133" s="14"/>
      <c r="OYS133" s="56"/>
      <c r="OYT133" s="28"/>
      <c r="OYU133" s="28"/>
      <c r="OYV133" s="31"/>
      <c r="OYW133" s="35"/>
      <c r="OYX133" s="31"/>
      <c r="OYY133" s="26"/>
      <c r="OYZ133" s="14"/>
      <c r="OZA133" s="56"/>
      <c r="OZB133" s="28"/>
      <c r="OZC133" s="28"/>
      <c r="OZD133" s="31"/>
      <c r="OZE133" s="35"/>
      <c r="OZF133" s="31"/>
      <c r="OZG133" s="26"/>
      <c r="OZH133" s="14"/>
      <c r="OZI133" s="56"/>
      <c r="OZJ133" s="28"/>
      <c r="OZK133" s="28"/>
      <c r="OZL133" s="31"/>
      <c r="OZM133" s="35"/>
      <c r="OZN133" s="31"/>
      <c r="OZO133" s="26"/>
      <c r="OZP133" s="14"/>
      <c r="OZQ133" s="56"/>
      <c r="OZR133" s="28"/>
      <c r="OZS133" s="28"/>
      <c r="OZT133" s="31"/>
      <c r="OZU133" s="35"/>
      <c r="OZV133" s="31"/>
      <c r="OZW133" s="26"/>
      <c r="OZX133" s="14"/>
      <c r="OZY133" s="56"/>
      <c r="OZZ133" s="28"/>
      <c r="PAA133" s="28"/>
      <c r="PAB133" s="31"/>
      <c r="PAC133" s="35"/>
      <c r="PAD133" s="31"/>
      <c r="PAE133" s="26"/>
      <c r="PAF133" s="14"/>
      <c r="PAG133" s="56"/>
      <c r="PAH133" s="28"/>
      <c r="PAI133" s="28"/>
      <c r="PAJ133" s="31"/>
      <c r="PAK133" s="35"/>
      <c r="PAL133" s="31"/>
      <c r="PAM133" s="26"/>
      <c r="PAN133" s="14"/>
      <c r="PAO133" s="56"/>
      <c r="PAP133" s="28"/>
      <c r="PAQ133" s="28"/>
      <c r="PAR133" s="31"/>
      <c r="PAS133" s="35"/>
      <c r="PAT133" s="31"/>
      <c r="PAU133" s="26"/>
      <c r="PAV133" s="14"/>
      <c r="PAW133" s="56"/>
      <c r="PAX133" s="28"/>
      <c r="PAY133" s="28"/>
      <c r="PAZ133" s="31"/>
      <c r="PBA133" s="35"/>
      <c r="PBB133" s="31"/>
      <c r="PBC133" s="26"/>
      <c r="PBD133" s="14"/>
      <c r="PBE133" s="56"/>
      <c r="PBF133" s="28"/>
      <c r="PBG133" s="28"/>
      <c r="PBH133" s="31"/>
      <c r="PBI133" s="35"/>
      <c r="PBJ133" s="31"/>
      <c r="PBK133" s="26"/>
      <c r="PBL133" s="14"/>
      <c r="PBM133" s="56"/>
      <c r="PBN133" s="28"/>
      <c r="PBO133" s="28"/>
      <c r="PBP133" s="31"/>
      <c r="PBQ133" s="35"/>
      <c r="PBR133" s="31"/>
      <c r="PBS133" s="26"/>
      <c r="PBT133" s="14"/>
      <c r="PBU133" s="56"/>
      <c r="PBV133" s="28"/>
      <c r="PBW133" s="28"/>
      <c r="PBX133" s="31"/>
      <c r="PBY133" s="35"/>
      <c r="PBZ133" s="31"/>
      <c r="PCA133" s="26"/>
      <c r="PCB133" s="14"/>
      <c r="PCC133" s="56"/>
      <c r="PCD133" s="28"/>
      <c r="PCE133" s="28"/>
      <c r="PCF133" s="31"/>
      <c r="PCG133" s="35"/>
      <c r="PCH133" s="31"/>
      <c r="PCI133" s="26"/>
      <c r="PCJ133" s="14"/>
      <c r="PCK133" s="56"/>
      <c r="PCL133" s="28"/>
      <c r="PCM133" s="28"/>
      <c r="PCN133" s="31"/>
      <c r="PCO133" s="35"/>
      <c r="PCP133" s="31"/>
      <c r="PCQ133" s="26"/>
      <c r="PCR133" s="14"/>
      <c r="PCS133" s="56"/>
      <c r="PCT133" s="28"/>
      <c r="PCU133" s="28"/>
      <c r="PCV133" s="31"/>
      <c r="PCW133" s="35"/>
      <c r="PCX133" s="31"/>
      <c r="PCY133" s="26"/>
      <c r="PCZ133" s="14"/>
      <c r="PDA133" s="56"/>
      <c r="PDB133" s="28"/>
      <c r="PDC133" s="28"/>
      <c r="PDD133" s="31"/>
      <c r="PDE133" s="35"/>
      <c r="PDF133" s="31"/>
      <c r="PDG133" s="26"/>
      <c r="PDH133" s="14"/>
      <c r="PDI133" s="56"/>
      <c r="PDJ133" s="28"/>
      <c r="PDK133" s="28"/>
      <c r="PDL133" s="31"/>
      <c r="PDM133" s="35"/>
      <c r="PDN133" s="31"/>
      <c r="PDO133" s="26"/>
      <c r="PDP133" s="14"/>
      <c r="PDQ133" s="56"/>
      <c r="PDR133" s="28"/>
      <c r="PDS133" s="28"/>
      <c r="PDT133" s="31"/>
      <c r="PDU133" s="35"/>
      <c r="PDV133" s="31"/>
      <c r="PDW133" s="26"/>
      <c r="PDX133" s="14"/>
      <c r="PDY133" s="56"/>
      <c r="PDZ133" s="28"/>
      <c r="PEA133" s="28"/>
      <c r="PEB133" s="31"/>
      <c r="PEC133" s="35"/>
      <c r="PED133" s="31"/>
      <c r="PEE133" s="26"/>
      <c r="PEF133" s="14"/>
      <c r="PEG133" s="56"/>
      <c r="PEH133" s="28"/>
      <c r="PEI133" s="28"/>
      <c r="PEJ133" s="31"/>
      <c r="PEK133" s="35"/>
      <c r="PEL133" s="31"/>
      <c r="PEM133" s="26"/>
      <c r="PEN133" s="14"/>
      <c r="PEO133" s="56"/>
      <c r="PEP133" s="28"/>
      <c r="PEQ133" s="28"/>
      <c r="PER133" s="31"/>
      <c r="PES133" s="35"/>
      <c r="PET133" s="31"/>
      <c r="PEU133" s="26"/>
      <c r="PEV133" s="14"/>
      <c r="PEW133" s="56"/>
      <c r="PEX133" s="28"/>
      <c r="PEY133" s="28"/>
      <c r="PEZ133" s="31"/>
      <c r="PFA133" s="35"/>
      <c r="PFB133" s="31"/>
      <c r="PFC133" s="26"/>
      <c r="PFD133" s="14"/>
      <c r="PFE133" s="56"/>
      <c r="PFF133" s="28"/>
      <c r="PFG133" s="28"/>
      <c r="PFH133" s="31"/>
      <c r="PFI133" s="35"/>
      <c r="PFJ133" s="31"/>
      <c r="PFK133" s="26"/>
      <c r="PFL133" s="14"/>
      <c r="PFM133" s="56"/>
      <c r="PFN133" s="28"/>
      <c r="PFO133" s="28"/>
      <c r="PFP133" s="31"/>
      <c r="PFQ133" s="35"/>
      <c r="PFR133" s="31"/>
      <c r="PFS133" s="26"/>
      <c r="PFT133" s="14"/>
      <c r="PFU133" s="56"/>
      <c r="PFV133" s="28"/>
      <c r="PFW133" s="28"/>
      <c r="PFX133" s="31"/>
      <c r="PFY133" s="35"/>
      <c r="PFZ133" s="31"/>
      <c r="PGA133" s="26"/>
      <c r="PGB133" s="14"/>
      <c r="PGC133" s="56"/>
      <c r="PGD133" s="28"/>
      <c r="PGE133" s="28"/>
      <c r="PGF133" s="31"/>
      <c r="PGG133" s="35"/>
      <c r="PGH133" s="31"/>
      <c r="PGI133" s="26"/>
      <c r="PGJ133" s="14"/>
      <c r="PGK133" s="56"/>
      <c r="PGL133" s="28"/>
      <c r="PGM133" s="28"/>
      <c r="PGN133" s="31"/>
      <c r="PGO133" s="35"/>
      <c r="PGP133" s="31"/>
      <c r="PGQ133" s="26"/>
      <c r="PGR133" s="14"/>
      <c r="PGS133" s="56"/>
      <c r="PGT133" s="28"/>
      <c r="PGU133" s="28"/>
      <c r="PGV133" s="31"/>
      <c r="PGW133" s="35"/>
      <c r="PGX133" s="31"/>
      <c r="PGY133" s="26"/>
      <c r="PGZ133" s="14"/>
      <c r="PHA133" s="56"/>
      <c r="PHB133" s="28"/>
      <c r="PHC133" s="28"/>
      <c r="PHD133" s="31"/>
      <c r="PHE133" s="35"/>
      <c r="PHF133" s="31"/>
      <c r="PHG133" s="26"/>
      <c r="PHH133" s="14"/>
      <c r="PHI133" s="56"/>
      <c r="PHJ133" s="28"/>
      <c r="PHK133" s="28"/>
      <c r="PHL133" s="31"/>
      <c r="PHM133" s="35"/>
      <c r="PHN133" s="31"/>
      <c r="PHO133" s="26"/>
      <c r="PHP133" s="14"/>
      <c r="PHQ133" s="56"/>
      <c r="PHR133" s="28"/>
      <c r="PHS133" s="28"/>
      <c r="PHT133" s="31"/>
      <c r="PHU133" s="35"/>
      <c r="PHV133" s="31"/>
      <c r="PHW133" s="26"/>
      <c r="PHX133" s="14"/>
      <c r="PHY133" s="56"/>
      <c r="PHZ133" s="28"/>
      <c r="PIA133" s="28"/>
      <c r="PIB133" s="31"/>
      <c r="PIC133" s="35"/>
      <c r="PID133" s="31"/>
      <c r="PIE133" s="26"/>
      <c r="PIF133" s="14"/>
      <c r="PIG133" s="56"/>
      <c r="PIH133" s="28"/>
      <c r="PII133" s="28"/>
      <c r="PIJ133" s="31"/>
      <c r="PIK133" s="35"/>
      <c r="PIL133" s="31"/>
      <c r="PIM133" s="26"/>
      <c r="PIN133" s="14"/>
      <c r="PIO133" s="56"/>
      <c r="PIP133" s="28"/>
      <c r="PIQ133" s="28"/>
      <c r="PIR133" s="31"/>
      <c r="PIS133" s="35"/>
      <c r="PIT133" s="31"/>
      <c r="PIU133" s="26"/>
      <c r="PIV133" s="14"/>
      <c r="PIW133" s="56"/>
      <c r="PIX133" s="28"/>
      <c r="PIY133" s="28"/>
      <c r="PIZ133" s="31"/>
      <c r="PJA133" s="35"/>
      <c r="PJB133" s="31"/>
      <c r="PJC133" s="26"/>
      <c r="PJD133" s="14"/>
      <c r="PJE133" s="56"/>
      <c r="PJF133" s="28"/>
      <c r="PJG133" s="28"/>
      <c r="PJH133" s="31"/>
      <c r="PJI133" s="35"/>
      <c r="PJJ133" s="31"/>
      <c r="PJK133" s="26"/>
      <c r="PJL133" s="14"/>
      <c r="PJM133" s="56"/>
      <c r="PJN133" s="28"/>
      <c r="PJO133" s="28"/>
      <c r="PJP133" s="31"/>
      <c r="PJQ133" s="35"/>
      <c r="PJR133" s="31"/>
      <c r="PJS133" s="26"/>
      <c r="PJT133" s="14"/>
      <c r="PJU133" s="56"/>
      <c r="PJV133" s="28"/>
      <c r="PJW133" s="28"/>
      <c r="PJX133" s="31"/>
      <c r="PJY133" s="35"/>
      <c r="PJZ133" s="31"/>
      <c r="PKA133" s="26"/>
      <c r="PKB133" s="14"/>
      <c r="PKC133" s="56"/>
      <c r="PKD133" s="28"/>
      <c r="PKE133" s="28"/>
      <c r="PKF133" s="31"/>
      <c r="PKG133" s="35"/>
      <c r="PKH133" s="31"/>
      <c r="PKI133" s="26"/>
      <c r="PKJ133" s="14"/>
      <c r="PKK133" s="56"/>
      <c r="PKL133" s="28"/>
      <c r="PKM133" s="28"/>
      <c r="PKN133" s="31"/>
      <c r="PKO133" s="35"/>
      <c r="PKP133" s="31"/>
      <c r="PKQ133" s="26"/>
      <c r="PKR133" s="14"/>
      <c r="PKS133" s="56"/>
      <c r="PKT133" s="28"/>
      <c r="PKU133" s="28"/>
      <c r="PKV133" s="31"/>
      <c r="PKW133" s="35"/>
      <c r="PKX133" s="31"/>
      <c r="PKY133" s="26"/>
      <c r="PKZ133" s="14"/>
      <c r="PLA133" s="56"/>
      <c r="PLB133" s="28"/>
      <c r="PLC133" s="28"/>
      <c r="PLD133" s="31"/>
      <c r="PLE133" s="35"/>
      <c r="PLF133" s="31"/>
      <c r="PLG133" s="26"/>
      <c r="PLH133" s="14"/>
      <c r="PLI133" s="56"/>
      <c r="PLJ133" s="28"/>
      <c r="PLK133" s="28"/>
      <c r="PLL133" s="31"/>
      <c r="PLM133" s="35"/>
      <c r="PLN133" s="31"/>
      <c r="PLO133" s="26"/>
      <c r="PLP133" s="14"/>
      <c r="PLQ133" s="56"/>
      <c r="PLR133" s="28"/>
      <c r="PLS133" s="28"/>
      <c r="PLT133" s="31"/>
      <c r="PLU133" s="35"/>
      <c r="PLV133" s="31"/>
      <c r="PLW133" s="26"/>
      <c r="PLX133" s="14"/>
      <c r="PLY133" s="56"/>
      <c r="PLZ133" s="28"/>
      <c r="PMA133" s="28"/>
      <c r="PMB133" s="31"/>
      <c r="PMC133" s="35"/>
      <c r="PMD133" s="31"/>
      <c r="PME133" s="26"/>
      <c r="PMF133" s="14"/>
      <c r="PMG133" s="56"/>
      <c r="PMH133" s="28"/>
      <c r="PMI133" s="28"/>
      <c r="PMJ133" s="31"/>
      <c r="PMK133" s="35"/>
      <c r="PML133" s="31"/>
      <c r="PMM133" s="26"/>
      <c r="PMN133" s="14"/>
      <c r="PMO133" s="56"/>
      <c r="PMP133" s="28"/>
      <c r="PMQ133" s="28"/>
      <c r="PMR133" s="31"/>
      <c r="PMS133" s="35"/>
      <c r="PMT133" s="31"/>
      <c r="PMU133" s="26"/>
      <c r="PMV133" s="14"/>
      <c r="PMW133" s="56"/>
      <c r="PMX133" s="28"/>
      <c r="PMY133" s="28"/>
      <c r="PMZ133" s="31"/>
      <c r="PNA133" s="35"/>
      <c r="PNB133" s="31"/>
      <c r="PNC133" s="26"/>
      <c r="PND133" s="14"/>
      <c r="PNE133" s="56"/>
      <c r="PNF133" s="28"/>
      <c r="PNG133" s="28"/>
      <c r="PNH133" s="31"/>
      <c r="PNI133" s="35"/>
      <c r="PNJ133" s="31"/>
      <c r="PNK133" s="26"/>
      <c r="PNL133" s="14"/>
      <c r="PNM133" s="56"/>
      <c r="PNN133" s="28"/>
      <c r="PNO133" s="28"/>
      <c r="PNP133" s="31"/>
      <c r="PNQ133" s="35"/>
      <c r="PNR133" s="31"/>
      <c r="PNS133" s="26"/>
      <c r="PNT133" s="14"/>
      <c r="PNU133" s="56"/>
      <c r="PNV133" s="28"/>
      <c r="PNW133" s="28"/>
      <c r="PNX133" s="31"/>
      <c r="PNY133" s="35"/>
      <c r="PNZ133" s="31"/>
      <c r="POA133" s="26"/>
      <c r="POB133" s="14"/>
      <c r="POC133" s="56"/>
      <c r="POD133" s="28"/>
      <c r="POE133" s="28"/>
      <c r="POF133" s="31"/>
      <c r="POG133" s="35"/>
      <c r="POH133" s="31"/>
      <c r="POI133" s="26"/>
      <c r="POJ133" s="14"/>
      <c r="POK133" s="56"/>
      <c r="POL133" s="28"/>
      <c r="POM133" s="28"/>
      <c r="PON133" s="31"/>
      <c r="POO133" s="35"/>
      <c r="POP133" s="31"/>
      <c r="POQ133" s="26"/>
      <c r="POR133" s="14"/>
      <c r="POS133" s="56"/>
      <c r="POT133" s="28"/>
      <c r="POU133" s="28"/>
      <c r="POV133" s="31"/>
      <c r="POW133" s="35"/>
      <c r="POX133" s="31"/>
      <c r="POY133" s="26"/>
      <c r="POZ133" s="14"/>
      <c r="PPA133" s="56"/>
      <c r="PPB133" s="28"/>
      <c r="PPC133" s="28"/>
      <c r="PPD133" s="31"/>
      <c r="PPE133" s="35"/>
      <c r="PPF133" s="31"/>
      <c r="PPG133" s="26"/>
      <c r="PPH133" s="14"/>
      <c r="PPI133" s="56"/>
      <c r="PPJ133" s="28"/>
      <c r="PPK133" s="28"/>
      <c r="PPL133" s="31"/>
      <c r="PPM133" s="35"/>
      <c r="PPN133" s="31"/>
      <c r="PPO133" s="26"/>
      <c r="PPP133" s="14"/>
      <c r="PPQ133" s="56"/>
      <c r="PPR133" s="28"/>
      <c r="PPS133" s="28"/>
      <c r="PPT133" s="31"/>
      <c r="PPU133" s="35"/>
      <c r="PPV133" s="31"/>
      <c r="PPW133" s="26"/>
      <c r="PPX133" s="14"/>
      <c r="PPY133" s="56"/>
      <c r="PPZ133" s="28"/>
      <c r="PQA133" s="28"/>
      <c r="PQB133" s="31"/>
      <c r="PQC133" s="35"/>
      <c r="PQD133" s="31"/>
      <c r="PQE133" s="26"/>
      <c r="PQF133" s="14"/>
      <c r="PQG133" s="56"/>
      <c r="PQH133" s="28"/>
      <c r="PQI133" s="28"/>
      <c r="PQJ133" s="31"/>
      <c r="PQK133" s="35"/>
      <c r="PQL133" s="31"/>
      <c r="PQM133" s="26"/>
      <c r="PQN133" s="14"/>
      <c r="PQO133" s="56"/>
      <c r="PQP133" s="28"/>
      <c r="PQQ133" s="28"/>
      <c r="PQR133" s="31"/>
      <c r="PQS133" s="35"/>
      <c r="PQT133" s="31"/>
      <c r="PQU133" s="26"/>
      <c r="PQV133" s="14"/>
      <c r="PQW133" s="56"/>
      <c r="PQX133" s="28"/>
      <c r="PQY133" s="28"/>
      <c r="PQZ133" s="31"/>
      <c r="PRA133" s="35"/>
      <c r="PRB133" s="31"/>
      <c r="PRC133" s="26"/>
      <c r="PRD133" s="14"/>
      <c r="PRE133" s="56"/>
      <c r="PRF133" s="28"/>
      <c r="PRG133" s="28"/>
      <c r="PRH133" s="31"/>
      <c r="PRI133" s="35"/>
      <c r="PRJ133" s="31"/>
      <c r="PRK133" s="26"/>
      <c r="PRL133" s="14"/>
      <c r="PRM133" s="56"/>
      <c r="PRN133" s="28"/>
      <c r="PRO133" s="28"/>
      <c r="PRP133" s="31"/>
      <c r="PRQ133" s="35"/>
      <c r="PRR133" s="31"/>
      <c r="PRS133" s="26"/>
      <c r="PRT133" s="14"/>
      <c r="PRU133" s="56"/>
      <c r="PRV133" s="28"/>
      <c r="PRW133" s="28"/>
      <c r="PRX133" s="31"/>
      <c r="PRY133" s="35"/>
      <c r="PRZ133" s="31"/>
      <c r="PSA133" s="26"/>
      <c r="PSB133" s="14"/>
      <c r="PSC133" s="56"/>
      <c r="PSD133" s="28"/>
      <c r="PSE133" s="28"/>
      <c r="PSF133" s="31"/>
      <c r="PSG133" s="35"/>
      <c r="PSH133" s="31"/>
      <c r="PSI133" s="26"/>
      <c r="PSJ133" s="14"/>
      <c r="PSK133" s="56"/>
      <c r="PSL133" s="28"/>
      <c r="PSM133" s="28"/>
      <c r="PSN133" s="31"/>
      <c r="PSO133" s="35"/>
      <c r="PSP133" s="31"/>
      <c r="PSQ133" s="26"/>
      <c r="PSR133" s="14"/>
      <c r="PSS133" s="56"/>
      <c r="PST133" s="28"/>
      <c r="PSU133" s="28"/>
      <c r="PSV133" s="31"/>
      <c r="PSW133" s="35"/>
      <c r="PSX133" s="31"/>
      <c r="PSY133" s="26"/>
      <c r="PSZ133" s="14"/>
      <c r="PTA133" s="56"/>
      <c r="PTB133" s="28"/>
      <c r="PTC133" s="28"/>
      <c r="PTD133" s="31"/>
      <c r="PTE133" s="35"/>
      <c r="PTF133" s="31"/>
      <c r="PTG133" s="26"/>
      <c r="PTH133" s="14"/>
      <c r="PTI133" s="56"/>
      <c r="PTJ133" s="28"/>
      <c r="PTK133" s="28"/>
      <c r="PTL133" s="31"/>
      <c r="PTM133" s="35"/>
      <c r="PTN133" s="31"/>
      <c r="PTO133" s="26"/>
      <c r="PTP133" s="14"/>
      <c r="PTQ133" s="56"/>
      <c r="PTR133" s="28"/>
      <c r="PTS133" s="28"/>
      <c r="PTT133" s="31"/>
      <c r="PTU133" s="35"/>
      <c r="PTV133" s="31"/>
      <c r="PTW133" s="26"/>
      <c r="PTX133" s="14"/>
      <c r="PTY133" s="56"/>
      <c r="PTZ133" s="28"/>
      <c r="PUA133" s="28"/>
      <c r="PUB133" s="31"/>
      <c r="PUC133" s="35"/>
      <c r="PUD133" s="31"/>
      <c r="PUE133" s="26"/>
      <c r="PUF133" s="14"/>
      <c r="PUG133" s="56"/>
      <c r="PUH133" s="28"/>
      <c r="PUI133" s="28"/>
      <c r="PUJ133" s="31"/>
      <c r="PUK133" s="35"/>
      <c r="PUL133" s="31"/>
      <c r="PUM133" s="26"/>
      <c r="PUN133" s="14"/>
      <c r="PUO133" s="56"/>
      <c r="PUP133" s="28"/>
      <c r="PUQ133" s="28"/>
      <c r="PUR133" s="31"/>
      <c r="PUS133" s="35"/>
      <c r="PUT133" s="31"/>
      <c r="PUU133" s="26"/>
      <c r="PUV133" s="14"/>
      <c r="PUW133" s="56"/>
      <c r="PUX133" s="28"/>
      <c r="PUY133" s="28"/>
      <c r="PUZ133" s="31"/>
      <c r="PVA133" s="35"/>
      <c r="PVB133" s="31"/>
      <c r="PVC133" s="26"/>
      <c r="PVD133" s="14"/>
      <c r="PVE133" s="56"/>
      <c r="PVF133" s="28"/>
      <c r="PVG133" s="28"/>
      <c r="PVH133" s="31"/>
      <c r="PVI133" s="35"/>
      <c r="PVJ133" s="31"/>
      <c r="PVK133" s="26"/>
      <c r="PVL133" s="14"/>
      <c r="PVM133" s="56"/>
      <c r="PVN133" s="28"/>
      <c r="PVO133" s="28"/>
      <c r="PVP133" s="31"/>
      <c r="PVQ133" s="35"/>
      <c r="PVR133" s="31"/>
      <c r="PVS133" s="26"/>
      <c r="PVT133" s="14"/>
      <c r="PVU133" s="56"/>
      <c r="PVV133" s="28"/>
      <c r="PVW133" s="28"/>
      <c r="PVX133" s="31"/>
      <c r="PVY133" s="35"/>
      <c r="PVZ133" s="31"/>
      <c r="PWA133" s="26"/>
      <c r="PWB133" s="14"/>
      <c r="PWC133" s="56"/>
      <c r="PWD133" s="28"/>
      <c r="PWE133" s="28"/>
      <c r="PWF133" s="31"/>
      <c r="PWG133" s="35"/>
      <c r="PWH133" s="31"/>
      <c r="PWI133" s="26"/>
      <c r="PWJ133" s="14"/>
      <c r="PWK133" s="56"/>
      <c r="PWL133" s="28"/>
      <c r="PWM133" s="28"/>
      <c r="PWN133" s="31"/>
      <c r="PWO133" s="35"/>
      <c r="PWP133" s="31"/>
      <c r="PWQ133" s="26"/>
      <c r="PWR133" s="14"/>
      <c r="PWS133" s="56"/>
      <c r="PWT133" s="28"/>
      <c r="PWU133" s="28"/>
      <c r="PWV133" s="31"/>
      <c r="PWW133" s="35"/>
      <c r="PWX133" s="31"/>
      <c r="PWY133" s="26"/>
      <c r="PWZ133" s="14"/>
      <c r="PXA133" s="56"/>
      <c r="PXB133" s="28"/>
      <c r="PXC133" s="28"/>
      <c r="PXD133" s="31"/>
      <c r="PXE133" s="35"/>
      <c r="PXF133" s="31"/>
      <c r="PXG133" s="26"/>
      <c r="PXH133" s="14"/>
      <c r="PXI133" s="56"/>
      <c r="PXJ133" s="28"/>
      <c r="PXK133" s="28"/>
      <c r="PXL133" s="31"/>
      <c r="PXM133" s="35"/>
      <c r="PXN133" s="31"/>
      <c r="PXO133" s="26"/>
      <c r="PXP133" s="14"/>
      <c r="PXQ133" s="56"/>
      <c r="PXR133" s="28"/>
      <c r="PXS133" s="28"/>
      <c r="PXT133" s="31"/>
      <c r="PXU133" s="35"/>
      <c r="PXV133" s="31"/>
      <c r="PXW133" s="26"/>
      <c r="PXX133" s="14"/>
      <c r="PXY133" s="56"/>
      <c r="PXZ133" s="28"/>
      <c r="PYA133" s="28"/>
      <c r="PYB133" s="31"/>
      <c r="PYC133" s="35"/>
      <c r="PYD133" s="31"/>
      <c r="PYE133" s="26"/>
      <c r="PYF133" s="14"/>
      <c r="PYG133" s="56"/>
      <c r="PYH133" s="28"/>
      <c r="PYI133" s="28"/>
      <c r="PYJ133" s="31"/>
      <c r="PYK133" s="35"/>
      <c r="PYL133" s="31"/>
      <c r="PYM133" s="26"/>
      <c r="PYN133" s="14"/>
      <c r="PYO133" s="56"/>
      <c r="PYP133" s="28"/>
      <c r="PYQ133" s="28"/>
      <c r="PYR133" s="31"/>
      <c r="PYS133" s="35"/>
      <c r="PYT133" s="31"/>
      <c r="PYU133" s="26"/>
      <c r="PYV133" s="14"/>
      <c r="PYW133" s="56"/>
      <c r="PYX133" s="28"/>
      <c r="PYY133" s="28"/>
      <c r="PYZ133" s="31"/>
      <c r="PZA133" s="35"/>
      <c r="PZB133" s="31"/>
      <c r="PZC133" s="26"/>
      <c r="PZD133" s="14"/>
      <c r="PZE133" s="56"/>
      <c r="PZF133" s="28"/>
      <c r="PZG133" s="28"/>
      <c r="PZH133" s="31"/>
      <c r="PZI133" s="35"/>
      <c r="PZJ133" s="31"/>
      <c r="PZK133" s="26"/>
      <c r="PZL133" s="14"/>
      <c r="PZM133" s="56"/>
      <c r="PZN133" s="28"/>
      <c r="PZO133" s="28"/>
      <c r="PZP133" s="31"/>
      <c r="PZQ133" s="35"/>
      <c r="PZR133" s="31"/>
      <c r="PZS133" s="26"/>
      <c r="PZT133" s="14"/>
      <c r="PZU133" s="56"/>
      <c r="PZV133" s="28"/>
      <c r="PZW133" s="28"/>
      <c r="PZX133" s="31"/>
      <c r="PZY133" s="35"/>
      <c r="PZZ133" s="31"/>
      <c r="QAA133" s="26"/>
      <c r="QAB133" s="14"/>
      <c r="QAC133" s="56"/>
      <c r="QAD133" s="28"/>
      <c r="QAE133" s="28"/>
      <c r="QAF133" s="31"/>
      <c r="QAG133" s="35"/>
      <c r="QAH133" s="31"/>
      <c r="QAI133" s="26"/>
      <c r="QAJ133" s="14"/>
      <c r="QAK133" s="56"/>
      <c r="QAL133" s="28"/>
      <c r="QAM133" s="28"/>
      <c r="QAN133" s="31"/>
      <c r="QAO133" s="35"/>
      <c r="QAP133" s="31"/>
      <c r="QAQ133" s="26"/>
      <c r="QAR133" s="14"/>
      <c r="QAS133" s="56"/>
      <c r="QAT133" s="28"/>
      <c r="QAU133" s="28"/>
      <c r="QAV133" s="31"/>
      <c r="QAW133" s="35"/>
      <c r="QAX133" s="31"/>
      <c r="QAY133" s="26"/>
      <c r="QAZ133" s="14"/>
      <c r="QBA133" s="56"/>
      <c r="QBB133" s="28"/>
      <c r="QBC133" s="28"/>
      <c r="QBD133" s="31"/>
      <c r="QBE133" s="35"/>
      <c r="QBF133" s="31"/>
      <c r="QBG133" s="26"/>
      <c r="QBH133" s="14"/>
      <c r="QBI133" s="56"/>
      <c r="QBJ133" s="28"/>
      <c r="QBK133" s="28"/>
      <c r="QBL133" s="31"/>
      <c r="QBM133" s="35"/>
      <c r="QBN133" s="31"/>
      <c r="QBO133" s="26"/>
      <c r="QBP133" s="14"/>
      <c r="QBQ133" s="56"/>
      <c r="QBR133" s="28"/>
      <c r="QBS133" s="28"/>
      <c r="QBT133" s="31"/>
      <c r="QBU133" s="35"/>
      <c r="QBV133" s="31"/>
      <c r="QBW133" s="26"/>
      <c r="QBX133" s="14"/>
      <c r="QBY133" s="56"/>
      <c r="QBZ133" s="28"/>
      <c r="QCA133" s="28"/>
      <c r="QCB133" s="31"/>
      <c r="QCC133" s="35"/>
      <c r="QCD133" s="31"/>
      <c r="QCE133" s="26"/>
      <c r="QCF133" s="14"/>
      <c r="QCG133" s="56"/>
      <c r="QCH133" s="28"/>
      <c r="QCI133" s="28"/>
      <c r="QCJ133" s="31"/>
      <c r="QCK133" s="35"/>
      <c r="QCL133" s="31"/>
      <c r="QCM133" s="26"/>
      <c r="QCN133" s="14"/>
      <c r="QCO133" s="56"/>
      <c r="QCP133" s="28"/>
      <c r="QCQ133" s="28"/>
      <c r="QCR133" s="31"/>
      <c r="QCS133" s="35"/>
      <c r="QCT133" s="31"/>
      <c r="QCU133" s="26"/>
      <c r="QCV133" s="14"/>
      <c r="QCW133" s="56"/>
      <c r="QCX133" s="28"/>
      <c r="QCY133" s="28"/>
      <c r="QCZ133" s="31"/>
      <c r="QDA133" s="35"/>
      <c r="QDB133" s="31"/>
      <c r="QDC133" s="26"/>
      <c r="QDD133" s="14"/>
      <c r="QDE133" s="56"/>
      <c r="QDF133" s="28"/>
      <c r="QDG133" s="28"/>
      <c r="QDH133" s="31"/>
      <c r="QDI133" s="35"/>
      <c r="QDJ133" s="31"/>
      <c r="QDK133" s="26"/>
      <c r="QDL133" s="14"/>
      <c r="QDM133" s="56"/>
      <c r="QDN133" s="28"/>
      <c r="QDO133" s="28"/>
      <c r="QDP133" s="31"/>
      <c r="QDQ133" s="35"/>
      <c r="QDR133" s="31"/>
      <c r="QDS133" s="26"/>
      <c r="QDT133" s="14"/>
      <c r="QDU133" s="56"/>
      <c r="QDV133" s="28"/>
      <c r="QDW133" s="28"/>
      <c r="QDX133" s="31"/>
      <c r="QDY133" s="35"/>
      <c r="QDZ133" s="31"/>
      <c r="QEA133" s="26"/>
      <c r="QEB133" s="14"/>
      <c r="QEC133" s="56"/>
      <c r="QED133" s="28"/>
      <c r="QEE133" s="28"/>
      <c r="QEF133" s="31"/>
      <c r="QEG133" s="35"/>
      <c r="QEH133" s="31"/>
      <c r="QEI133" s="26"/>
      <c r="QEJ133" s="14"/>
      <c r="QEK133" s="56"/>
      <c r="QEL133" s="28"/>
      <c r="QEM133" s="28"/>
      <c r="QEN133" s="31"/>
      <c r="QEO133" s="35"/>
      <c r="QEP133" s="31"/>
      <c r="QEQ133" s="26"/>
      <c r="QER133" s="14"/>
      <c r="QES133" s="56"/>
      <c r="QET133" s="28"/>
      <c r="QEU133" s="28"/>
      <c r="QEV133" s="31"/>
      <c r="QEW133" s="35"/>
      <c r="QEX133" s="31"/>
      <c r="QEY133" s="26"/>
      <c r="QEZ133" s="14"/>
      <c r="QFA133" s="56"/>
      <c r="QFB133" s="28"/>
      <c r="QFC133" s="28"/>
      <c r="QFD133" s="31"/>
      <c r="QFE133" s="35"/>
      <c r="QFF133" s="31"/>
      <c r="QFG133" s="26"/>
      <c r="QFH133" s="14"/>
      <c r="QFI133" s="56"/>
      <c r="QFJ133" s="28"/>
      <c r="QFK133" s="28"/>
      <c r="QFL133" s="31"/>
      <c r="QFM133" s="35"/>
      <c r="QFN133" s="31"/>
      <c r="QFO133" s="26"/>
      <c r="QFP133" s="14"/>
      <c r="QFQ133" s="56"/>
      <c r="QFR133" s="28"/>
      <c r="QFS133" s="28"/>
      <c r="QFT133" s="31"/>
      <c r="QFU133" s="35"/>
      <c r="QFV133" s="31"/>
      <c r="QFW133" s="26"/>
      <c r="QFX133" s="14"/>
      <c r="QFY133" s="56"/>
      <c r="QFZ133" s="28"/>
      <c r="QGA133" s="28"/>
      <c r="QGB133" s="31"/>
      <c r="QGC133" s="35"/>
      <c r="QGD133" s="31"/>
      <c r="QGE133" s="26"/>
      <c r="QGF133" s="14"/>
      <c r="QGG133" s="56"/>
      <c r="QGH133" s="28"/>
      <c r="QGI133" s="28"/>
      <c r="QGJ133" s="31"/>
      <c r="QGK133" s="35"/>
      <c r="QGL133" s="31"/>
      <c r="QGM133" s="26"/>
      <c r="QGN133" s="14"/>
      <c r="QGO133" s="56"/>
      <c r="QGP133" s="28"/>
      <c r="QGQ133" s="28"/>
      <c r="QGR133" s="31"/>
      <c r="QGS133" s="35"/>
      <c r="QGT133" s="31"/>
      <c r="QGU133" s="26"/>
      <c r="QGV133" s="14"/>
      <c r="QGW133" s="56"/>
      <c r="QGX133" s="28"/>
      <c r="QGY133" s="28"/>
      <c r="QGZ133" s="31"/>
      <c r="QHA133" s="35"/>
      <c r="QHB133" s="31"/>
      <c r="QHC133" s="26"/>
      <c r="QHD133" s="14"/>
      <c r="QHE133" s="56"/>
      <c r="QHF133" s="28"/>
      <c r="QHG133" s="28"/>
      <c r="QHH133" s="31"/>
      <c r="QHI133" s="35"/>
      <c r="QHJ133" s="31"/>
      <c r="QHK133" s="26"/>
      <c r="QHL133" s="14"/>
      <c r="QHM133" s="56"/>
      <c r="QHN133" s="28"/>
      <c r="QHO133" s="28"/>
      <c r="QHP133" s="31"/>
      <c r="QHQ133" s="35"/>
      <c r="QHR133" s="31"/>
      <c r="QHS133" s="26"/>
      <c r="QHT133" s="14"/>
      <c r="QHU133" s="56"/>
      <c r="QHV133" s="28"/>
      <c r="QHW133" s="28"/>
      <c r="QHX133" s="31"/>
      <c r="QHY133" s="35"/>
      <c r="QHZ133" s="31"/>
      <c r="QIA133" s="26"/>
      <c r="QIB133" s="14"/>
      <c r="QIC133" s="56"/>
      <c r="QID133" s="28"/>
      <c r="QIE133" s="28"/>
      <c r="QIF133" s="31"/>
      <c r="QIG133" s="35"/>
      <c r="QIH133" s="31"/>
      <c r="QII133" s="26"/>
      <c r="QIJ133" s="14"/>
      <c r="QIK133" s="56"/>
      <c r="QIL133" s="28"/>
      <c r="QIM133" s="28"/>
      <c r="QIN133" s="31"/>
      <c r="QIO133" s="35"/>
      <c r="QIP133" s="31"/>
      <c r="QIQ133" s="26"/>
      <c r="QIR133" s="14"/>
      <c r="QIS133" s="56"/>
      <c r="QIT133" s="28"/>
      <c r="QIU133" s="28"/>
      <c r="QIV133" s="31"/>
      <c r="QIW133" s="35"/>
      <c r="QIX133" s="31"/>
      <c r="QIY133" s="26"/>
      <c r="QIZ133" s="14"/>
      <c r="QJA133" s="56"/>
      <c r="QJB133" s="28"/>
      <c r="QJC133" s="28"/>
      <c r="QJD133" s="31"/>
      <c r="QJE133" s="35"/>
      <c r="QJF133" s="31"/>
      <c r="QJG133" s="26"/>
      <c r="QJH133" s="14"/>
      <c r="QJI133" s="56"/>
      <c r="QJJ133" s="28"/>
      <c r="QJK133" s="28"/>
      <c r="QJL133" s="31"/>
      <c r="QJM133" s="35"/>
      <c r="QJN133" s="31"/>
      <c r="QJO133" s="26"/>
      <c r="QJP133" s="14"/>
      <c r="QJQ133" s="56"/>
      <c r="QJR133" s="28"/>
      <c r="QJS133" s="28"/>
      <c r="QJT133" s="31"/>
      <c r="QJU133" s="35"/>
      <c r="QJV133" s="31"/>
      <c r="QJW133" s="26"/>
      <c r="QJX133" s="14"/>
      <c r="QJY133" s="56"/>
      <c r="QJZ133" s="28"/>
      <c r="QKA133" s="28"/>
      <c r="QKB133" s="31"/>
      <c r="QKC133" s="35"/>
      <c r="QKD133" s="31"/>
      <c r="QKE133" s="26"/>
      <c r="QKF133" s="14"/>
      <c r="QKG133" s="56"/>
      <c r="QKH133" s="28"/>
      <c r="QKI133" s="28"/>
      <c r="QKJ133" s="31"/>
      <c r="QKK133" s="35"/>
      <c r="QKL133" s="31"/>
      <c r="QKM133" s="26"/>
      <c r="QKN133" s="14"/>
      <c r="QKO133" s="56"/>
      <c r="QKP133" s="28"/>
      <c r="QKQ133" s="28"/>
      <c r="QKR133" s="31"/>
      <c r="QKS133" s="35"/>
      <c r="QKT133" s="31"/>
      <c r="QKU133" s="26"/>
      <c r="QKV133" s="14"/>
      <c r="QKW133" s="56"/>
      <c r="QKX133" s="28"/>
      <c r="QKY133" s="28"/>
      <c r="QKZ133" s="31"/>
      <c r="QLA133" s="35"/>
      <c r="QLB133" s="31"/>
      <c r="QLC133" s="26"/>
      <c r="QLD133" s="14"/>
      <c r="QLE133" s="56"/>
      <c r="QLF133" s="28"/>
      <c r="QLG133" s="28"/>
      <c r="QLH133" s="31"/>
      <c r="QLI133" s="35"/>
      <c r="QLJ133" s="31"/>
      <c r="QLK133" s="26"/>
      <c r="QLL133" s="14"/>
      <c r="QLM133" s="56"/>
      <c r="QLN133" s="28"/>
      <c r="QLO133" s="28"/>
      <c r="QLP133" s="31"/>
      <c r="QLQ133" s="35"/>
      <c r="QLR133" s="31"/>
      <c r="QLS133" s="26"/>
      <c r="QLT133" s="14"/>
      <c r="QLU133" s="56"/>
      <c r="QLV133" s="28"/>
      <c r="QLW133" s="28"/>
      <c r="QLX133" s="31"/>
      <c r="QLY133" s="35"/>
      <c r="QLZ133" s="31"/>
      <c r="QMA133" s="26"/>
      <c r="QMB133" s="14"/>
      <c r="QMC133" s="56"/>
      <c r="QMD133" s="28"/>
      <c r="QME133" s="28"/>
      <c r="QMF133" s="31"/>
      <c r="QMG133" s="35"/>
      <c r="QMH133" s="31"/>
      <c r="QMI133" s="26"/>
      <c r="QMJ133" s="14"/>
      <c r="QMK133" s="56"/>
      <c r="QML133" s="28"/>
      <c r="QMM133" s="28"/>
      <c r="QMN133" s="31"/>
      <c r="QMO133" s="35"/>
      <c r="QMP133" s="31"/>
      <c r="QMQ133" s="26"/>
      <c r="QMR133" s="14"/>
      <c r="QMS133" s="56"/>
      <c r="QMT133" s="28"/>
      <c r="QMU133" s="28"/>
      <c r="QMV133" s="31"/>
      <c r="QMW133" s="35"/>
      <c r="QMX133" s="31"/>
      <c r="QMY133" s="26"/>
      <c r="QMZ133" s="14"/>
      <c r="QNA133" s="56"/>
      <c r="QNB133" s="28"/>
      <c r="QNC133" s="28"/>
      <c r="QND133" s="31"/>
      <c r="QNE133" s="35"/>
      <c r="QNF133" s="31"/>
      <c r="QNG133" s="26"/>
      <c r="QNH133" s="14"/>
      <c r="QNI133" s="56"/>
      <c r="QNJ133" s="28"/>
      <c r="QNK133" s="28"/>
      <c r="QNL133" s="31"/>
      <c r="QNM133" s="35"/>
      <c r="QNN133" s="31"/>
      <c r="QNO133" s="26"/>
      <c r="QNP133" s="14"/>
      <c r="QNQ133" s="56"/>
      <c r="QNR133" s="28"/>
      <c r="QNS133" s="28"/>
      <c r="QNT133" s="31"/>
      <c r="QNU133" s="35"/>
      <c r="QNV133" s="31"/>
      <c r="QNW133" s="26"/>
      <c r="QNX133" s="14"/>
      <c r="QNY133" s="56"/>
      <c r="QNZ133" s="28"/>
      <c r="QOA133" s="28"/>
      <c r="QOB133" s="31"/>
      <c r="QOC133" s="35"/>
      <c r="QOD133" s="31"/>
      <c r="QOE133" s="26"/>
      <c r="QOF133" s="14"/>
      <c r="QOG133" s="56"/>
      <c r="QOH133" s="28"/>
      <c r="QOI133" s="28"/>
      <c r="QOJ133" s="31"/>
      <c r="QOK133" s="35"/>
      <c r="QOL133" s="31"/>
      <c r="QOM133" s="26"/>
      <c r="QON133" s="14"/>
      <c r="QOO133" s="56"/>
      <c r="QOP133" s="28"/>
      <c r="QOQ133" s="28"/>
      <c r="QOR133" s="31"/>
      <c r="QOS133" s="35"/>
      <c r="QOT133" s="31"/>
      <c r="QOU133" s="26"/>
      <c r="QOV133" s="14"/>
      <c r="QOW133" s="56"/>
      <c r="QOX133" s="28"/>
      <c r="QOY133" s="28"/>
      <c r="QOZ133" s="31"/>
      <c r="QPA133" s="35"/>
      <c r="QPB133" s="31"/>
      <c r="QPC133" s="26"/>
      <c r="QPD133" s="14"/>
      <c r="QPE133" s="56"/>
      <c r="QPF133" s="28"/>
      <c r="QPG133" s="28"/>
      <c r="QPH133" s="31"/>
      <c r="QPI133" s="35"/>
      <c r="QPJ133" s="31"/>
      <c r="QPK133" s="26"/>
      <c r="QPL133" s="14"/>
      <c r="QPM133" s="56"/>
      <c r="QPN133" s="28"/>
      <c r="QPO133" s="28"/>
      <c r="QPP133" s="31"/>
      <c r="QPQ133" s="35"/>
      <c r="QPR133" s="31"/>
      <c r="QPS133" s="26"/>
      <c r="QPT133" s="14"/>
      <c r="QPU133" s="56"/>
      <c r="QPV133" s="28"/>
      <c r="QPW133" s="28"/>
      <c r="QPX133" s="31"/>
      <c r="QPY133" s="35"/>
      <c r="QPZ133" s="31"/>
      <c r="QQA133" s="26"/>
      <c r="QQB133" s="14"/>
      <c r="QQC133" s="56"/>
      <c r="QQD133" s="28"/>
      <c r="QQE133" s="28"/>
      <c r="QQF133" s="31"/>
      <c r="QQG133" s="35"/>
      <c r="QQH133" s="31"/>
      <c r="QQI133" s="26"/>
      <c r="QQJ133" s="14"/>
      <c r="QQK133" s="56"/>
      <c r="QQL133" s="28"/>
      <c r="QQM133" s="28"/>
      <c r="QQN133" s="31"/>
      <c r="QQO133" s="35"/>
      <c r="QQP133" s="31"/>
      <c r="QQQ133" s="26"/>
      <c r="QQR133" s="14"/>
      <c r="QQS133" s="56"/>
      <c r="QQT133" s="28"/>
      <c r="QQU133" s="28"/>
      <c r="QQV133" s="31"/>
      <c r="QQW133" s="35"/>
      <c r="QQX133" s="31"/>
      <c r="QQY133" s="26"/>
      <c r="QQZ133" s="14"/>
      <c r="QRA133" s="56"/>
      <c r="QRB133" s="28"/>
      <c r="QRC133" s="28"/>
      <c r="QRD133" s="31"/>
      <c r="QRE133" s="35"/>
      <c r="QRF133" s="31"/>
      <c r="QRG133" s="26"/>
      <c r="QRH133" s="14"/>
      <c r="QRI133" s="56"/>
      <c r="QRJ133" s="28"/>
      <c r="QRK133" s="28"/>
      <c r="QRL133" s="31"/>
      <c r="QRM133" s="35"/>
      <c r="QRN133" s="31"/>
      <c r="QRO133" s="26"/>
      <c r="QRP133" s="14"/>
      <c r="QRQ133" s="56"/>
      <c r="QRR133" s="28"/>
      <c r="QRS133" s="28"/>
      <c r="QRT133" s="31"/>
      <c r="QRU133" s="35"/>
      <c r="QRV133" s="31"/>
      <c r="QRW133" s="26"/>
      <c r="QRX133" s="14"/>
      <c r="QRY133" s="56"/>
      <c r="QRZ133" s="28"/>
      <c r="QSA133" s="28"/>
      <c r="QSB133" s="31"/>
      <c r="QSC133" s="35"/>
      <c r="QSD133" s="31"/>
      <c r="QSE133" s="26"/>
      <c r="QSF133" s="14"/>
      <c r="QSG133" s="56"/>
      <c r="QSH133" s="28"/>
      <c r="QSI133" s="28"/>
      <c r="QSJ133" s="31"/>
      <c r="QSK133" s="35"/>
      <c r="QSL133" s="31"/>
      <c r="QSM133" s="26"/>
      <c r="QSN133" s="14"/>
      <c r="QSO133" s="56"/>
      <c r="QSP133" s="28"/>
      <c r="QSQ133" s="28"/>
      <c r="QSR133" s="31"/>
      <c r="QSS133" s="35"/>
      <c r="QST133" s="31"/>
      <c r="QSU133" s="26"/>
      <c r="QSV133" s="14"/>
      <c r="QSW133" s="56"/>
      <c r="QSX133" s="28"/>
      <c r="QSY133" s="28"/>
      <c r="QSZ133" s="31"/>
      <c r="QTA133" s="35"/>
      <c r="QTB133" s="31"/>
      <c r="QTC133" s="26"/>
      <c r="QTD133" s="14"/>
      <c r="QTE133" s="56"/>
      <c r="QTF133" s="28"/>
      <c r="QTG133" s="28"/>
      <c r="QTH133" s="31"/>
      <c r="QTI133" s="35"/>
      <c r="QTJ133" s="31"/>
      <c r="QTK133" s="26"/>
      <c r="QTL133" s="14"/>
      <c r="QTM133" s="56"/>
      <c r="QTN133" s="28"/>
      <c r="QTO133" s="28"/>
      <c r="QTP133" s="31"/>
      <c r="QTQ133" s="35"/>
      <c r="QTR133" s="31"/>
      <c r="QTS133" s="26"/>
      <c r="QTT133" s="14"/>
      <c r="QTU133" s="56"/>
      <c r="QTV133" s="28"/>
      <c r="QTW133" s="28"/>
      <c r="QTX133" s="31"/>
      <c r="QTY133" s="35"/>
      <c r="QTZ133" s="31"/>
      <c r="QUA133" s="26"/>
      <c r="QUB133" s="14"/>
      <c r="QUC133" s="56"/>
      <c r="QUD133" s="28"/>
      <c r="QUE133" s="28"/>
      <c r="QUF133" s="31"/>
      <c r="QUG133" s="35"/>
      <c r="QUH133" s="31"/>
      <c r="QUI133" s="26"/>
      <c r="QUJ133" s="14"/>
      <c r="QUK133" s="56"/>
      <c r="QUL133" s="28"/>
      <c r="QUM133" s="28"/>
      <c r="QUN133" s="31"/>
      <c r="QUO133" s="35"/>
      <c r="QUP133" s="31"/>
      <c r="QUQ133" s="26"/>
      <c r="QUR133" s="14"/>
      <c r="QUS133" s="56"/>
      <c r="QUT133" s="28"/>
      <c r="QUU133" s="28"/>
      <c r="QUV133" s="31"/>
      <c r="QUW133" s="35"/>
      <c r="QUX133" s="31"/>
      <c r="QUY133" s="26"/>
      <c r="QUZ133" s="14"/>
      <c r="QVA133" s="56"/>
      <c r="QVB133" s="28"/>
      <c r="QVC133" s="28"/>
      <c r="QVD133" s="31"/>
      <c r="QVE133" s="35"/>
      <c r="QVF133" s="31"/>
      <c r="QVG133" s="26"/>
      <c r="QVH133" s="14"/>
      <c r="QVI133" s="56"/>
      <c r="QVJ133" s="28"/>
      <c r="QVK133" s="28"/>
      <c r="QVL133" s="31"/>
      <c r="QVM133" s="35"/>
      <c r="QVN133" s="31"/>
      <c r="QVO133" s="26"/>
      <c r="QVP133" s="14"/>
      <c r="QVQ133" s="56"/>
      <c r="QVR133" s="28"/>
      <c r="QVS133" s="28"/>
      <c r="QVT133" s="31"/>
      <c r="QVU133" s="35"/>
      <c r="QVV133" s="31"/>
      <c r="QVW133" s="26"/>
      <c r="QVX133" s="14"/>
      <c r="QVY133" s="56"/>
      <c r="QVZ133" s="28"/>
      <c r="QWA133" s="28"/>
      <c r="QWB133" s="31"/>
      <c r="QWC133" s="35"/>
      <c r="QWD133" s="31"/>
      <c r="QWE133" s="26"/>
      <c r="QWF133" s="14"/>
      <c r="QWG133" s="56"/>
      <c r="QWH133" s="28"/>
      <c r="QWI133" s="28"/>
      <c r="QWJ133" s="31"/>
      <c r="QWK133" s="35"/>
      <c r="QWL133" s="31"/>
      <c r="QWM133" s="26"/>
      <c r="QWN133" s="14"/>
      <c r="QWO133" s="56"/>
      <c r="QWP133" s="28"/>
      <c r="QWQ133" s="28"/>
      <c r="QWR133" s="31"/>
      <c r="QWS133" s="35"/>
      <c r="QWT133" s="31"/>
      <c r="QWU133" s="26"/>
      <c r="QWV133" s="14"/>
      <c r="QWW133" s="56"/>
      <c r="QWX133" s="28"/>
      <c r="QWY133" s="28"/>
      <c r="QWZ133" s="31"/>
      <c r="QXA133" s="35"/>
      <c r="QXB133" s="31"/>
      <c r="QXC133" s="26"/>
      <c r="QXD133" s="14"/>
      <c r="QXE133" s="56"/>
      <c r="QXF133" s="28"/>
      <c r="QXG133" s="28"/>
      <c r="QXH133" s="31"/>
      <c r="QXI133" s="35"/>
      <c r="QXJ133" s="31"/>
      <c r="QXK133" s="26"/>
      <c r="QXL133" s="14"/>
      <c r="QXM133" s="56"/>
      <c r="QXN133" s="28"/>
      <c r="QXO133" s="28"/>
      <c r="QXP133" s="31"/>
      <c r="QXQ133" s="35"/>
      <c r="QXR133" s="31"/>
      <c r="QXS133" s="26"/>
      <c r="QXT133" s="14"/>
      <c r="QXU133" s="56"/>
      <c r="QXV133" s="28"/>
      <c r="QXW133" s="28"/>
      <c r="QXX133" s="31"/>
      <c r="QXY133" s="35"/>
      <c r="QXZ133" s="31"/>
      <c r="QYA133" s="26"/>
      <c r="QYB133" s="14"/>
      <c r="QYC133" s="56"/>
      <c r="QYD133" s="28"/>
      <c r="QYE133" s="28"/>
      <c r="QYF133" s="31"/>
      <c r="QYG133" s="35"/>
      <c r="QYH133" s="31"/>
      <c r="QYI133" s="26"/>
      <c r="QYJ133" s="14"/>
      <c r="QYK133" s="56"/>
      <c r="QYL133" s="28"/>
      <c r="QYM133" s="28"/>
      <c r="QYN133" s="31"/>
      <c r="QYO133" s="35"/>
      <c r="QYP133" s="31"/>
      <c r="QYQ133" s="26"/>
      <c r="QYR133" s="14"/>
      <c r="QYS133" s="56"/>
      <c r="QYT133" s="28"/>
      <c r="QYU133" s="28"/>
      <c r="QYV133" s="31"/>
      <c r="QYW133" s="35"/>
      <c r="QYX133" s="31"/>
      <c r="QYY133" s="26"/>
      <c r="QYZ133" s="14"/>
      <c r="QZA133" s="56"/>
      <c r="QZB133" s="28"/>
      <c r="QZC133" s="28"/>
      <c r="QZD133" s="31"/>
      <c r="QZE133" s="35"/>
      <c r="QZF133" s="31"/>
      <c r="QZG133" s="26"/>
      <c r="QZH133" s="14"/>
      <c r="QZI133" s="56"/>
      <c r="QZJ133" s="28"/>
      <c r="QZK133" s="28"/>
      <c r="QZL133" s="31"/>
      <c r="QZM133" s="35"/>
      <c r="QZN133" s="31"/>
      <c r="QZO133" s="26"/>
      <c r="QZP133" s="14"/>
      <c r="QZQ133" s="56"/>
      <c r="QZR133" s="28"/>
      <c r="QZS133" s="28"/>
      <c r="QZT133" s="31"/>
      <c r="QZU133" s="35"/>
      <c r="QZV133" s="31"/>
      <c r="QZW133" s="26"/>
      <c r="QZX133" s="14"/>
      <c r="QZY133" s="56"/>
      <c r="QZZ133" s="28"/>
      <c r="RAA133" s="28"/>
      <c r="RAB133" s="31"/>
      <c r="RAC133" s="35"/>
      <c r="RAD133" s="31"/>
      <c r="RAE133" s="26"/>
      <c r="RAF133" s="14"/>
      <c r="RAG133" s="56"/>
      <c r="RAH133" s="28"/>
      <c r="RAI133" s="28"/>
      <c r="RAJ133" s="31"/>
      <c r="RAK133" s="35"/>
      <c r="RAL133" s="31"/>
      <c r="RAM133" s="26"/>
      <c r="RAN133" s="14"/>
      <c r="RAO133" s="56"/>
      <c r="RAP133" s="28"/>
      <c r="RAQ133" s="28"/>
      <c r="RAR133" s="31"/>
      <c r="RAS133" s="35"/>
      <c r="RAT133" s="31"/>
      <c r="RAU133" s="26"/>
      <c r="RAV133" s="14"/>
      <c r="RAW133" s="56"/>
      <c r="RAX133" s="28"/>
      <c r="RAY133" s="28"/>
      <c r="RAZ133" s="31"/>
      <c r="RBA133" s="35"/>
      <c r="RBB133" s="31"/>
      <c r="RBC133" s="26"/>
      <c r="RBD133" s="14"/>
      <c r="RBE133" s="56"/>
      <c r="RBF133" s="28"/>
      <c r="RBG133" s="28"/>
      <c r="RBH133" s="31"/>
      <c r="RBI133" s="35"/>
      <c r="RBJ133" s="31"/>
      <c r="RBK133" s="26"/>
      <c r="RBL133" s="14"/>
      <c r="RBM133" s="56"/>
      <c r="RBN133" s="28"/>
      <c r="RBO133" s="28"/>
      <c r="RBP133" s="31"/>
      <c r="RBQ133" s="35"/>
      <c r="RBR133" s="31"/>
      <c r="RBS133" s="26"/>
      <c r="RBT133" s="14"/>
      <c r="RBU133" s="56"/>
      <c r="RBV133" s="28"/>
      <c r="RBW133" s="28"/>
      <c r="RBX133" s="31"/>
      <c r="RBY133" s="35"/>
      <c r="RBZ133" s="31"/>
      <c r="RCA133" s="26"/>
      <c r="RCB133" s="14"/>
      <c r="RCC133" s="56"/>
      <c r="RCD133" s="28"/>
      <c r="RCE133" s="28"/>
      <c r="RCF133" s="31"/>
      <c r="RCG133" s="35"/>
      <c r="RCH133" s="31"/>
      <c r="RCI133" s="26"/>
      <c r="RCJ133" s="14"/>
      <c r="RCK133" s="56"/>
      <c r="RCL133" s="28"/>
      <c r="RCM133" s="28"/>
      <c r="RCN133" s="31"/>
      <c r="RCO133" s="35"/>
      <c r="RCP133" s="31"/>
      <c r="RCQ133" s="26"/>
      <c r="RCR133" s="14"/>
      <c r="RCS133" s="56"/>
      <c r="RCT133" s="28"/>
      <c r="RCU133" s="28"/>
      <c r="RCV133" s="31"/>
      <c r="RCW133" s="35"/>
      <c r="RCX133" s="31"/>
      <c r="RCY133" s="26"/>
      <c r="RCZ133" s="14"/>
      <c r="RDA133" s="56"/>
      <c r="RDB133" s="28"/>
      <c r="RDC133" s="28"/>
      <c r="RDD133" s="31"/>
      <c r="RDE133" s="35"/>
      <c r="RDF133" s="31"/>
      <c r="RDG133" s="26"/>
      <c r="RDH133" s="14"/>
      <c r="RDI133" s="56"/>
      <c r="RDJ133" s="28"/>
      <c r="RDK133" s="28"/>
      <c r="RDL133" s="31"/>
      <c r="RDM133" s="35"/>
      <c r="RDN133" s="31"/>
      <c r="RDO133" s="26"/>
      <c r="RDP133" s="14"/>
      <c r="RDQ133" s="56"/>
      <c r="RDR133" s="28"/>
      <c r="RDS133" s="28"/>
      <c r="RDT133" s="31"/>
      <c r="RDU133" s="35"/>
      <c r="RDV133" s="31"/>
      <c r="RDW133" s="26"/>
      <c r="RDX133" s="14"/>
      <c r="RDY133" s="56"/>
      <c r="RDZ133" s="28"/>
      <c r="REA133" s="28"/>
      <c r="REB133" s="31"/>
      <c r="REC133" s="35"/>
      <c r="RED133" s="31"/>
      <c r="REE133" s="26"/>
      <c r="REF133" s="14"/>
      <c r="REG133" s="56"/>
      <c r="REH133" s="28"/>
      <c r="REI133" s="28"/>
      <c r="REJ133" s="31"/>
      <c r="REK133" s="35"/>
      <c r="REL133" s="31"/>
      <c r="REM133" s="26"/>
      <c r="REN133" s="14"/>
      <c r="REO133" s="56"/>
      <c r="REP133" s="28"/>
      <c r="REQ133" s="28"/>
      <c r="RER133" s="31"/>
      <c r="RES133" s="35"/>
      <c r="RET133" s="31"/>
      <c r="REU133" s="26"/>
      <c r="REV133" s="14"/>
      <c r="REW133" s="56"/>
      <c r="REX133" s="28"/>
      <c r="REY133" s="28"/>
      <c r="REZ133" s="31"/>
      <c r="RFA133" s="35"/>
      <c r="RFB133" s="31"/>
      <c r="RFC133" s="26"/>
      <c r="RFD133" s="14"/>
      <c r="RFE133" s="56"/>
      <c r="RFF133" s="28"/>
      <c r="RFG133" s="28"/>
      <c r="RFH133" s="31"/>
      <c r="RFI133" s="35"/>
      <c r="RFJ133" s="31"/>
      <c r="RFK133" s="26"/>
      <c r="RFL133" s="14"/>
      <c r="RFM133" s="56"/>
      <c r="RFN133" s="28"/>
      <c r="RFO133" s="28"/>
      <c r="RFP133" s="31"/>
      <c r="RFQ133" s="35"/>
      <c r="RFR133" s="31"/>
      <c r="RFS133" s="26"/>
      <c r="RFT133" s="14"/>
      <c r="RFU133" s="56"/>
      <c r="RFV133" s="28"/>
      <c r="RFW133" s="28"/>
      <c r="RFX133" s="31"/>
      <c r="RFY133" s="35"/>
      <c r="RFZ133" s="31"/>
      <c r="RGA133" s="26"/>
      <c r="RGB133" s="14"/>
      <c r="RGC133" s="56"/>
      <c r="RGD133" s="28"/>
      <c r="RGE133" s="28"/>
      <c r="RGF133" s="31"/>
      <c r="RGG133" s="35"/>
      <c r="RGH133" s="31"/>
      <c r="RGI133" s="26"/>
      <c r="RGJ133" s="14"/>
      <c r="RGK133" s="56"/>
      <c r="RGL133" s="28"/>
      <c r="RGM133" s="28"/>
      <c r="RGN133" s="31"/>
      <c r="RGO133" s="35"/>
      <c r="RGP133" s="31"/>
      <c r="RGQ133" s="26"/>
      <c r="RGR133" s="14"/>
      <c r="RGS133" s="56"/>
      <c r="RGT133" s="28"/>
      <c r="RGU133" s="28"/>
      <c r="RGV133" s="31"/>
      <c r="RGW133" s="35"/>
      <c r="RGX133" s="31"/>
      <c r="RGY133" s="26"/>
      <c r="RGZ133" s="14"/>
      <c r="RHA133" s="56"/>
      <c r="RHB133" s="28"/>
      <c r="RHC133" s="28"/>
      <c r="RHD133" s="31"/>
      <c r="RHE133" s="35"/>
      <c r="RHF133" s="31"/>
      <c r="RHG133" s="26"/>
      <c r="RHH133" s="14"/>
      <c r="RHI133" s="56"/>
      <c r="RHJ133" s="28"/>
      <c r="RHK133" s="28"/>
      <c r="RHL133" s="31"/>
      <c r="RHM133" s="35"/>
      <c r="RHN133" s="31"/>
      <c r="RHO133" s="26"/>
      <c r="RHP133" s="14"/>
      <c r="RHQ133" s="56"/>
      <c r="RHR133" s="28"/>
      <c r="RHS133" s="28"/>
      <c r="RHT133" s="31"/>
      <c r="RHU133" s="35"/>
      <c r="RHV133" s="31"/>
      <c r="RHW133" s="26"/>
      <c r="RHX133" s="14"/>
      <c r="RHY133" s="56"/>
      <c r="RHZ133" s="28"/>
      <c r="RIA133" s="28"/>
      <c r="RIB133" s="31"/>
      <c r="RIC133" s="35"/>
      <c r="RID133" s="31"/>
      <c r="RIE133" s="26"/>
      <c r="RIF133" s="14"/>
      <c r="RIG133" s="56"/>
      <c r="RIH133" s="28"/>
      <c r="RII133" s="28"/>
      <c r="RIJ133" s="31"/>
      <c r="RIK133" s="35"/>
      <c r="RIL133" s="31"/>
      <c r="RIM133" s="26"/>
      <c r="RIN133" s="14"/>
      <c r="RIO133" s="56"/>
      <c r="RIP133" s="28"/>
      <c r="RIQ133" s="28"/>
      <c r="RIR133" s="31"/>
      <c r="RIS133" s="35"/>
      <c r="RIT133" s="31"/>
      <c r="RIU133" s="26"/>
      <c r="RIV133" s="14"/>
      <c r="RIW133" s="56"/>
      <c r="RIX133" s="28"/>
      <c r="RIY133" s="28"/>
      <c r="RIZ133" s="31"/>
      <c r="RJA133" s="35"/>
      <c r="RJB133" s="31"/>
      <c r="RJC133" s="26"/>
      <c r="RJD133" s="14"/>
      <c r="RJE133" s="56"/>
      <c r="RJF133" s="28"/>
      <c r="RJG133" s="28"/>
      <c r="RJH133" s="31"/>
      <c r="RJI133" s="35"/>
      <c r="RJJ133" s="31"/>
      <c r="RJK133" s="26"/>
      <c r="RJL133" s="14"/>
      <c r="RJM133" s="56"/>
      <c r="RJN133" s="28"/>
      <c r="RJO133" s="28"/>
      <c r="RJP133" s="31"/>
      <c r="RJQ133" s="35"/>
      <c r="RJR133" s="31"/>
      <c r="RJS133" s="26"/>
      <c r="RJT133" s="14"/>
      <c r="RJU133" s="56"/>
      <c r="RJV133" s="28"/>
      <c r="RJW133" s="28"/>
      <c r="RJX133" s="31"/>
      <c r="RJY133" s="35"/>
      <c r="RJZ133" s="31"/>
      <c r="RKA133" s="26"/>
      <c r="RKB133" s="14"/>
      <c r="RKC133" s="56"/>
      <c r="RKD133" s="28"/>
      <c r="RKE133" s="28"/>
      <c r="RKF133" s="31"/>
      <c r="RKG133" s="35"/>
      <c r="RKH133" s="31"/>
      <c r="RKI133" s="26"/>
      <c r="RKJ133" s="14"/>
      <c r="RKK133" s="56"/>
      <c r="RKL133" s="28"/>
      <c r="RKM133" s="28"/>
      <c r="RKN133" s="31"/>
      <c r="RKO133" s="35"/>
      <c r="RKP133" s="31"/>
      <c r="RKQ133" s="26"/>
      <c r="RKR133" s="14"/>
      <c r="RKS133" s="56"/>
      <c r="RKT133" s="28"/>
      <c r="RKU133" s="28"/>
      <c r="RKV133" s="31"/>
      <c r="RKW133" s="35"/>
      <c r="RKX133" s="31"/>
      <c r="RKY133" s="26"/>
      <c r="RKZ133" s="14"/>
      <c r="RLA133" s="56"/>
      <c r="RLB133" s="28"/>
      <c r="RLC133" s="28"/>
      <c r="RLD133" s="31"/>
      <c r="RLE133" s="35"/>
      <c r="RLF133" s="31"/>
      <c r="RLG133" s="26"/>
      <c r="RLH133" s="14"/>
      <c r="RLI133" s="56"/>
      <c r="RLJ133" s="28"/>
      <c r="RLK133" s="28"/>
      <c r="RLL133" s="31"/>
      <c r="RLM133" s="35"/>
      <c r="RLN133" s="31"/>
      <c r="RLO133" s="26"/>
      <c r="RLP133" s="14"/>
      <c r="RLQ133" s="56"/>
      <c r="RLR133" s="28"/>
      <c r="RLS133" s="28"/>
      <c r="RLT133" s="31"/>
      <c r="RLU133" s="35"/>
      <c r="RLV133" s="31"/>
      <c r="RLW133" s="26"/>
      <c r="RLX133" s="14"/>
      <c r="RLY133" s="56"/>
      <c r="RLZ133" s="28"/>
      <c r="RMA133" s="28"/>
      <c r="RMB133" s="31"/>
      <c r="RMC133" s="35"/>
      <c r="RMD133" s="31"/>
      <c r="RME133" s="26"/>
      <c r="RMF133" s="14"/>
      <c r="RMG133" s="56"/>
      <c r="RMH133" s="28"/>
      <c r="RMI133" s="28"/>
      <c r="RMJ133" s="31"/>
      <c r="RMK133" s="35"/>
      <c r="RML133" s="31"/>
      <c r="RMM133" s="26"/>
      <c r="RMN133" s="14"/>
      <c r="RMO133" s="56"/>
      <c r="RMP133" s="28"/>
      <c r="RMQ133" s="28"/>
      <c r="RMR133" s="31"/>
      <c r="RMS133" s="35"/>
      <c r="RMT133" s="31"/>
      <c r="RMU133" s="26"/>
      <c r="RMV133" s="14"/>
      <c r="RMW133" s="56"/>
      <c r="RMX133" s="28"/>
      <c r="RMY133" s="28"/>
      <c r="RMZ133" s="31"/>
      <c r="RNA133" s="35"/>
      <c r="RNB133" s="31"/>
      <c r="RNC133" s="26"/>
      <c r="RND133" s="14"/>
      <c r="RNE133" s="56"/>
      <c r="RNF133" s="28"/>
      <c r="RNG133" s="28"/>
      <c r="RNH133" s="31"/>
      <c r="RNI133" s="35"/>
      <c r="RNJ133" s="31"/>
      <c r="RNK133" s="26"/>
      <c r="RNL133" s="14"/>
      <c r="RNM133" s="56"/>
      <c r="RNN133" s="28"/>
      <c r="RNO133" s="28"/>
      <c r="RNP133" s="31"/>
      <c r="RNQ133" s="35"/>
      <c r="RNR133" s="31"/>
      <c r="RNS133" s="26"/>
      <c r="RNT133" s="14"/>
      <c r="RNU133" s="56"/>
      <c r="RNV133" s="28"/>
      <c r="RNW133" s="28"/>
      <c r="RNX133" s="31"/>
      <c r="RNY133" s="35"/>
      <c r="RNZ133" s="31"/>
      <c r="ROA133" s="26"/>
      <c r="ROB133" s="14"/>
      <c r="ROC133" s="56"/>
      <c r="ROD133" s="28"/>
      <c r="ROE133" s="28"/>
      <c r="ROF133" s="31"/>
      <c r="ROG133" s="35"/>
      <c r="ROH133" s="31"/>
      <c r="ROI133" s="26"/>
      <c r="ROJ133" s="14"/>
      <c r="ROK133" s="56"/>
      <c r="ROL133" s="28"/>
      <c r="ROM133" s="28"/>
      <c r="RON133" s="31"/>
      <c r="ROO133" s="35"/>
      <c r="ROP133" s="31"/>
      <c r="ROQ133" s="26"/>
      <c r="ROR133" s="14"/>
      <c r="ROS133" s="56"/>
      <c r="ROT133" s="28"/>
      <c r="ROU133" s="28"/>
      <c r="ROV133" s="31"/>
      <c r="ROW133" s="35"/>
      <c r="ROX133" s="31"/>
      <c r="ROY133" s="26"/>
      <c r="ROZ133" s="14"/>
      <c r="RPA133" s="56"/>
      <c r="RPB133" s="28"/>
      <c r="RPC133" s="28"/>
      <c r="RPD133" s="31"/>
      <c r="RPE133" s="35"/>
      <c r="RPF133" s="31"/>
      <c r="RPG133" s="26"/>
      <c r="RPH133" s="14"/>
      <c r="RPI133" s="56"/>
      <c r="RPJ133" s="28"/>
      <c r="RPK133" s="28"/>
      <c r="RPL133" s="31"/>
      <c r="RPM133" s="35"/>
      <c r="RPN133" s="31"/>
      <c r="RPO133" s="26"/>
      <c r="RPP133" s="14"/>
      <c r="RPQ133" s="56"/>
      <c r="RPR133" s="28"/>
      <c r="RPS133" s="28"/>
      <c r="RPT133" s="31"/>
      <c r="RPU133" s="35"/>
      <c r="RPV133" s="31"/>
      <c r="RPW133" s="26"/>
      <c r="RPX133" s="14"/>
      <c r="RPY133" s="56"/>
      <c r="RPZ133" s="28"/>
      <c r="RQA133" s="28"/>
      <c r="RQB133" s="31"/>
      <c r="RQC133" s="35"/>
      <c r="RQD133" s="31"/>
      <c r="RQE133" s="26"/>
      <c r="RQF133" s="14"/>
      <c r="RQG133" s="56"/>
      <c r="RQH133" s="28"/>
      <c r="RQI133" s="28"/>
      <c r="RQJ133" s="31"/>
      <c r="RQK133" s="35"/>
      <c r="RQL133" s="31"/>
      <c r="RQM133" s="26"/>
      <c r="RQN133" s="14"/>
      <c r="RQO133" s="56"/>
      <c r="RQP133" s="28"/>
      <c r="RQQ133" s="28"/>
      <c r="RQR133" s="31"/>
      <c r="RQS133" s="35"/>
      <c r="RQT133" s="31"/>
      <c r="RQU133" s="26"/>
      <c r="RQV133" s="14"/>
      <c r="RQW133" s="56"/>
      <c r="RQX133" s="28"/>
      <c r="RQY133" s="28"/>
      <c r="RQZ133" s="31"/>
      <c r="RRA133" s="35"/>
      <c r="RRB133" s="31"/>
      <c r="RRC133" s="26"/>
      <c r="RRD133" s="14"/>
      <c r="RRE133" s="56"/>
      <c r="RRF133" s="28"/>
      <c r="RRG133" s="28"/>
      <c r="RRH133" s="31"/>
      <c r="RRI133" s="35"/>
      <c r="RRJ133" s="31"/>
      <c r="RRK133" s="26"/>
      <c r="RRL133" s="14"/>
      <c r="RRM133" s="56"/>
      <c r="RRN133" s="28"/>
      <c r="RRO133" s="28"/>
      <c r="RRP133" s="31"/>
      <c r="RRQ133" s="35"/>
      <c r="RRR133" s="31"/>
      <c r="RRS133" s="26"/>
      <c r="RRT133" s="14"/>
      <c r="RRU133" s="56"/>
      <c r="RRV133" s="28"/>
      <c r="RRW133" s="28"/>
      <c r="RRX133" s="31"/>
      <c r="RRY133" s="35"/>
      <c r="RRZ133" s="31"/>
      <c r="RSA133" s="26"/>
      <c r="RSB133" s="14"/>
      <c r="RSC133" s="56"/>
      <c r="RSD133" s="28"/>
      <c r="RSE133" s="28"/>
      <c r="RSF133" s="31"/>
      <c r="RSG133" s="35"/>
      <c r="RSH133" s="31"/>
      <c r="RSI133" s="26"/>
      <c r="RSJ133" s="14"/>
      <c r="RSK133" s="56"/>
      <c r="RSL133" s="28"/>
      <c r="RSM133" s="28"/>
      <c r="RSN133" s="31"/>
      <c r="RSO133" s="35"/>
      <c r="RSP133" s="31"/>
      <c r="RSQ133" s="26"/>
      <c r="RSR133" s="14"/>
      <c r="RSS133" s="56"/>
      <c r="RST133" s="28"/>
      <c r="RSU133" s="28"/>
      <c r="RSV133" s="31"/>
      <c r="RSW133" s="35"/>
      <c r="RSX133" s="31"/>
      <c r="RSY133" s="26"/>
      <c r="RSZ133" s="14"/>
      <c r="RTA133" s="56"/>
      <c r="RTB133" s="28"/>
      <c r="RTC133" s="28"/>
      <c r="RTD133" s="31"/>
      <c r="RTE133" s="35"/>
      <c r="RTF133" s="31"/>
      <c r="RTG133" s="26"/>
      <c r="RTH133" s="14"/>
      <c r="RTI133" s="56"/>
      <c r="RTJ133" s="28"/>
      <c r="RTK133" s="28"/>
      <c r="RTL133" s="31"/>
      <c r="RTM133" s="35"/>
      <c r="RTN133" s="31"/>
      <c r="RTO133" s="26"/>
      <c r="RTP133" s="14"/>
      <c r="RTQ133" s="56"/>
      <c r="RTR133" s="28"/>
      <c r="RTS133" s="28"/>
      <c r="RTT133" s="31"/>
      <c r="RTU133" s="35"/>
      <c r="RTV133" s="31"/>
      <c r="RTW133" s="26"/>
      <c r="RTX133" s="14"/>
      <c r="RTY133" s="56"/>
      <c r="RTZ133" s="28"/>
      <c r="RUA133" s="28"/>
      <c r="RUB133" s="31"/>
      <c r="RUC133" s="35"/>
      <c r="RUD133" s="31"/>
      <c r="RUE133" s="26"/>
      <c r="RUF133" s="14"/>
      <c r="RUG133" s="56"/>
      <c r="RUH133" s="28"/>
      <c r="RUI133" s="28"/>
      <c r="RUJ133" s="31"/>
      <c r="RUK133" s="35"/>
      <c r="RUL133" s="31"/>
      <c r="RUM133" s="26"/>
      <c r="RUN133" s="14"/>
      <c r="RUO133" s="56"/>
      <c r="RUP133" s="28"/>
      <c r="RUQ133" s="28"/>
      <c r="RUR133" s="31"/>
      <c r="RUS133" s="35"/>
      <c r="RUT133" s="31"/>
      <c r="RUU133" s="26"/>
      <c r="RUV133" s="14"/>
      <c r="RUW133" s="56"/>
      <c r="RUX133" s="28"/>
      <c r="RUY133" s="28"/>
      <c r="RUZ133" s="31"/>
      <c r="RVA133" s="35"/>
      <c r="RVB133" s="31"/>
      <c r="RVC133" s="26"/>
      <c r="RVD133" s="14"/>
      <c r="RVE133" s="56"/>
      <c r="RVF133" s="28"/>
      <c r="RVG133" s="28"/>
      <c r="RVH133" s="31"/>
      <c r="RVI133" s="35"/>
      <c r="RVJ133" s="31"/>
      <c r="RVK133" s="26"/>
      <c r="RVL133" s="14"/>
      <c r="RVM133" s="56"/>
      <c r="RVN133" s="28"/>
      <c r="RVO133" s="28"/>
      <c r="RVP133" s="31"/>
      <c r="RVQ133" s="35"/>
      <c r="RVR133" s="31"/>
      <c r="RVS133" s="26"/>
      <c r="RVT133" s="14"/>
      <c r="RVU133" s="56"/>
      <c r="RVV133" s="28"/>
      <c r="RVW133" s="28"/>
      <c r="RVX133" s="31"/>
      <c r="RVY133" s="35"/>
      <c r="RVZ133" s="31"/>
      <c r="RWA133" s="26"/>
      <c r="RWB133" s="14"/>
      <c r="RWC133" s="56"/>
      <c r="RWD133" s="28"/>
      <c r="RWE133" s="28"/>
      <c r="RWF133" s="31"/>
      <c r="RWG133" s="35"/>
      <c r="RWH133" s="31"/>
      <c r="RWI133" s="26"/>
      <c r="RWJ133" s="14"/>
      <c r="RWK133" s="56"/>
      <c r="RWL133" s="28"/>
      <c r="RWM133" s="28"/>
      <c r="RWN133" s="31"/>
      <c r="RWO133" s="35"/>
      <c r="RWP133" s="31"/>
      <c r="RWQ133" s="26"/>
      <c r="RWR133" s="14"/>
      <c r="RWS133" s="56"/>
      <c r="RWT133" s="28"/>
      <c r="RWU133" s="28"/>
      <c r="RWV133" s="31"/>
      <c r="RWW133" s="35"/>
      <c r="RWX133" s="31"/>
      <c r="RWY133" s="26"/>
      <c r="RWZ133" s="14"/>
      <c r="RXA133" s="56"/>
      <c r="RXB133" s="28"/>
      <c r="RXC133" s="28"/>
      <c r="RXD133" s="31"/>
      <c r="RXE133" s="35"/>
      <c r="RXF133" s="31"/>
      <c r="RXG133" s="26"/>
      <c r="RXH133" s="14"/>
      <c r="RXI133" s="56"/>
      <c r="RXJ133" s="28"/>
      <c r="RXK133" s="28"/>
      <c r="RXL133" s="31"/>
      <c r="RXM133" s="35"/>
      <c r="RXN133" s="31"/>
      <c r="RXO133" s="26"/>
      <c r="RXP133" s="14"/>
      <c r="RXQ133" s="56"/>
      <c r="RXR133" s="28"/>
      <c r="RXS133" s="28"/>
      <c r="RXT133" s="31"/>
      <c r="RXU133" s="35"/>
      <c r="RXV133" s="31"/>
      <c r="RXW133" s="26"/>
      <c r="RXX133" s="14"/>
      <c r="RXY133" s="56"/>
      <c r="RXZ133" s="28"/>
      <c r="RYA133" s="28"/>
      <c r="RYB133" s="31"/>
      <c r="RYC133" s="35"/>
      <c r="RYD133" s="31"/>
      <c r="RYE133" s="26"/>
      <c r="RYF133" s="14"/>
      <c r="RYG133" s="56"/>
      <c r="RYH133" s="28"/>
      <c r="RYI133" s="28"/>
      <c r="RYJ133" s="31"/>
      <c r="RYK133" s="35"/>
      <c r="RYL133" s="31"/>
      <c r="RYM133" s="26"/>
      <c r="RYN133" s="14"/>
      <c r="RYO133" s="56"/>
      <c r="RYP133" s="28"/>
      <c r="RYQ133" s="28"/>
      <c r="RYR133" s="31"/>
      <c r="RYS133" s="35"/>
      <c r="RYT133" s="31"/>
      <c r="RYU133" s="26"/>
      <c r="RYV133" s="14"/>
      <c r="RYW133" s="56"/>
      <c r="RYX133" s="28"/>
      <c r="RYY133" s="28"/>
      <c r="RYZ133" s="31"/>
      <c r="RZA133" s="35"/>
      <c r="RZB133" s="31"/>
      <c r="RZC133" s="26"/>
      <c r="RZD133" s="14"/>
      <c r="RZE133" s="56"/>
      <c r="RZF133" s="28"/>
      <c r="RZG133" s="28"/>
      <c r="RZH133" s="31"/>
      <c r="RZI133" s="35"/>
      <c r="RZJ133" s="31"/>
      <c r="RZK133" s="26"/>
      <c r="RZL133" s="14"/>
      <c r="RZM133" s="56"/>
      <c r="RZN133" s="28"/>
      <c r="RZO133" s="28"/>
      <c r="RZP133" s="31"/>
      <c r="RZQ133" s="35"/>
      <c r="RZR133" s="31"/>
      <c r="RZS133" s="26"/>
      <c r="RZT133" s="14"/>
      <c r="RZU133" s="56"/>
      <c r="RZV133" s="28"/>
      <c r="RZW133" s="28"/>
      <c r="RZX133" s="31"/>
      <c r="RZY133" s="35"/>
      <c r="RZZ133" s="31"/>
      <c r="SAA133" s="26"/>
      <c r="SAB133" s="14"/>
      <c r="SAC133" s="56"/>
      <c r="SAD133" s="28"/>
      <c r="SAE133" s="28"/>
      <c r="SAF133" s="31"/>
      <c r="SAG133" s="35"/>
      <c r="SAH133" s="31"/>
      <c r="SAI133" s="26"/>
      <c r="SAJ133" s="14"/>
      <c r="SAK133" s="56"/>
      <c r="SAL133" s="28"/>
      <c r="SAM133" s="28"/>
      <c r="SAN133" s="31"/>
      <c r="SAO133" s="35"/>
      <c r="SAP133" s="31"/>
      <c r="SAQ133" s="26"/>
      <c r="SAR133" s="14"/>
      <c r="SAS133" s="56"/>
      <c r="SAT133" s="28"/>
      <c r="SAU133" s="28"/>
      <c r="SAV133" s="31"/>
      <c r="SAW133" s="35"/>
      <c r="SAX133" s="31"/>
      <c r="SAY133" s="26"/>
      <c r="SAZ133" s="14"/>
      <c r="SBA133" s="56"/>
      <c r="SBB133" s="28"/>
      <c r="SBC133" s="28"/>
      <c r="SBD133" s="31"/>
      <c r="SBE133" s="35"/>
      <c r="SBF133" s="31"/>
      <c r="SBG133" s="26"/>
      <c r="SBH133" s="14"/>
      <c r="SBI133" s="56"/>
      <c r="SBJ133" s="28"/>
      <c r="SBK133" s="28"/>
      <c r="SBL133" s="31"/>
      <c r="SBM133" s="35"/>
      <c r="SBN133" s="31"/>
      <c r="SBO133" s="26"/>
      <c r="SBP133" s="14"/>
      <c r="SBQ133" s="56"/>
      <c r="SBR133" s="28"/>
      <c r="SBS133" s="28"/>
      <c r="SBT133" s="31"/>
      <c r="SBU133" s="35"/>
      <c r="SBV133" s="31"/>
      <c r="SBW133" s="26"/>
      <c r="SBX133" s="14"/>
      <c r="SBY133" s="56"/>
      <c r="SBZ133" s="28"/>
      <c r="SCA133" s="28"/>
      <c r="SCB133" s="31"/>
      <c r="SCC133" s="35"/>
      <c r="SCD133" s="31"/>
      <c r="SCE133" s="26"/>
      <c r="SCF133" s="14"/>
      <c r="SCG133" s="56"/>
      <c r="SCH133" s="28"/>
      <c r="SCI133" s="28"/>
      <c r="SCJ133" s="31"/>
      <c r="SCK133" s="35"/>
      <c r="SCL133" s="31"/>
      <c r="SCM133" s="26"/>
      <c r="SCN133" s="14"/>
      <c r="SCO133" s="56"/>
      <c r="SCP133" s="28"/>
      <c r="SCQ133" s="28"/>
      <c r="SCR133" s="31"/>
      <c r="SCS133" s="35"/>
      <c r="SCT133" s="31"/>
      <c r="SCU133" s="26"/>
      <c r="SCV133" s="14"/>
      <c r="SCW133" s="56"/>
      <c r="SCX133" s="28"/>
      <c r="SCY133" s="28"/>
      <c r="SCZ133" s="31"/>
      <c r="SDA133" s="35"/>
      <c r="SDB133" s="31"/>
      <c r="SDC133" s="26"/>
      <c r="SDD133" s="14"/>
      <c r="SDE133" s="56"/>
      <c r="SDF133" s="28"/>
      <c r="SDG133" s="28"/>
      <c r="SDH133" s="31"/>
      <c r="SDI133" s="35"/>
      <c r="SDJ133" s="31"/>
      <c r="SDK133" s="26"/>
      <c r="SDL133" s="14"/>
      <c r="SDM133" s="56"/>
      <c r="SDN133" s="28"/>
      <c r="SDO133" s="28"/>
      <c r="SDP133" s="31"/>
      <c r="SDQ133" s="35"/>
      <c r="SDR133" s="31"/>
      <c r="SDS133" s="26"/>
      <c r="SDT133" s="14"/>
      <c r="SDU133" s="56"/>
      <c r="SDV133" s="28"/>
      <c r="SDW133" s="28"/>
      <c r="SDX133" s="31"/>
      <c r="SDY133" s="35"/>
      <c r="SDZ133" s="31"/>
      <c r="SEA133" s="26"/>
      <c r="SEB133" s="14"/>
      <c r="SEC133" s="56"/>
      <c r="SED133" s="28"/>
      <c r="SEE133" s="28"/>
      <c r="SEF133" s="31"/>
      <c r="SEG133" s="35"/>
      <c r="SEH133" s="31"/>
      <c r="SEI133" s="26"/>
      <c r="SEJ133" s="14"/>
      <c r="SEK133" s="56"/>
      <c r="SEL133" s="28"/>
      <c r="SEM133" s="28"/>
      <c r="SEN133" s="31"/>
      <c r="SEO133" s="35"/>
      <c r="SEP133" s="31"/>
      <c r="SEQ133" s="26"/>
      <c r="SER133" s="14"/>
      <c r="SES133" s="56"/>
      <c r="SET133" s="28"/>
      <c r="SEU133" s="28"/>
      <c r="SEV133" s="31"/>
      <c r="SEW133" s="35"/>
      <c r="SEX133" s="31"/>
      <c r="SEY133" s="26"/>
      <c r="SEZ133" s="14"/>
      <c r="SFA133" s="56"/>
      <c r="SFB133" s="28"/>
      <c r="SFC133" s="28"/>
      <c r="SFD133" s="31"/>
      <c r="SFE133" s="35"/>
      <c r="SFF133" s="31"/>
      <c r="SFG133" s="26"/>
      <c r="SFH133" s="14"/>
      <c r="SFI133" s="56"/>
      <c r="SFJ133" s="28"/>
      <c r="SFK133" s="28"/>
      <c r="SFL133" s="31"/>
      <c r="SFM133" s="35"/>
      <c r="SFN133" s="31"/>
      <c r="SFO133" s="26"/>
      <c r="SFP133" s="14"/>
      <c r="SFQ133" s="56"/>
      <c r="SFR133" s="28"/>
      <c r="SFS133" s="28"/>
      <c r="SFT133" s="31"/>
      <c r="SFU133" s="35"/>
      <c r="SFV133" s="31"/>
      <c r="SFW133" s="26"/>
      <c r="SFX133" s="14"/>
      <c r="SFY133" s="56"/>
      <c r="SFZ133" s="28"/>
      <c r="SGA133" s="28"/>
      <c r="SGB133" s="31"/>
      <c r="SGC133" s="35"/>
      <c r="SGD133" s="31"/>
      <c r="SGE133" s="26"/>
      <c r="SGF133" s="14"/>
      <c r="SGG133" s="56"/>
      <c r="SGH133" s="28"/>
      <c r="SGI133" s="28"/>
      <c r="SGJ133" s="31"/>
      <c r="SGK133" s="35"/>
      <c r="SGL133" s="31"/>
      <c r="SGM133" s="26"/>
      <c r="SGN133" s="14"/>
      <c r="SGO133" s="56"/>
      <c r="SGP133" s="28"/>
      <c r="SGQ133" s="28"/>
      <c r="SGR133" s="31"/>
      <c r="SGS133" s="35"/>
      <c r="SGT133" s="31"/>
      <c r="SGU133" s="26"/>
      <c r="SGV133" s="14"/>
      <c r="SGW133" s="56"/>
      <c r="SGX133" s="28"/>
      <c r="SGY133" s="28"/>
      <c r="SGZ133" s="31"/>
      <c r="SHA133" s="35"/>
      <c r="SHB133" s="31"/>
      <c r="SHC133" s="26"/>
      <c r="SHD133" s="14"/>
      <c r="SHE133" s="56"/>
      <c r="SHF133" s="28"/>
      <c r="SHG133" s="28"/>
      <c r="SHH133" s="31"/>
      <c r="SHI133" s="35"/>
      <c r="SHJ133" s="31"/>
      <c r="SHK133" s="26"/>
      <c r="SHL133" s="14"/>
      <c r="SHM133" s="56"/>
      <c r="SHN133" s="28"/>
      <c r="SHO133" s="28"/>
      <c r="SHP133" s="31"/>
      <c r="SHQ133" s="35"/>
      <c r="SHR133" s="31"/>
      <c r="SHS133" s="26"/>
      <c r="SHT133" s="14"/>
      <c r="SHU133" s="56"/>
      <c r="SHV133" s="28"/>
      <c r="SHW133" s="28"/>
      <c r="SHX133" s="31"/>
      <c r="SHY133" s="35"/>
      <c r="SHZ133" s="31"/>
      <c r="SIA133" s="26"/>
      <c r="SIB133" s="14"/>
      <c r="SIC133" s="56"/>
      <c r="SID133" s="28"/>
      <c r="SIE133" s="28"/>
      <c r="SIF133" s="31"/>
      <c r="SIG133" s="35"/>
      <c r="SIH133" s="31"/>
      <c r="SII133" s="26"/>
      <c r="SIJ133" s="14"/>
      <c r="SIK133" s="56"/>
      <c r="SIL133" s="28"/>
      <c r="SIM133" s="28"/>
      <c r="SIN133" s="31"/>
      <c r="SIO133" s="35"/>
      <c r="SIP133" s="31"/>
      <c r="SIQ133" s="26"/>
      <c r="SIR133" s="14"/>
      <c r="SIS133" s="56"/>
      <c r="SIT133" s="28"/>
      <c r="SIU133" s="28"/>
      <c r="SIV133" s="31"/>
      <c r="SIW133" s="35"/>
      <c r="SIX133" s="31"/>
      <c r="SIY133" s="26"/>
      <c r="SIZ133" s="14"/>
      <c r="SJA133" s="56"/>
      <c r="SJB133" s="28"/>
      <c r="SJC133" s="28"/>
      <c r="SJD133" s="31"/>
      <c r="SJE133" s="35"/>
      <c r="SJF133" s="31"/>
      <c r="SJG133" s="26"/>
      <c r="SJH133" s="14"/>
      <c r="SJI133" s="56"/>
      <c r="SJJ133" s="28"/>
      <c r="SJK133" s="28"/>
      <c r="SJL133" s="31"/>
      <c r="SJM133" s="35"/>
      <c r="SJN133" s="31"/>
      <c r="SJO133" s="26"/>
      <c r="SJP133" s="14"/>
      <c r="SJQ133" s="56"/>
      <c r="SJR133" s="28"/>
      <c r="SJS133" s="28"/>
      <c r="SJT133" s="31"/>
      <c r="SJU133" s="35"/>
      <c r="SJV133" s="31"/>
      <c r="SJW133" s="26"/>
      <c r="SJX133" s="14"/>
      <c r="SJY133" s="56"/>
      <c r="SJZ133" s="28"/>
      <c r="SKA133" s="28"/>
      <c r="SKB133" s="31"/>
      <c r="SKC133" s="35"/>
      <c r="SKD133" s="31"/>
      <c r="SKE133" s="26"/>
      <c r="SKF133" s="14"/>
      <c r="SKG133" s="56"/>
      <c r="SKH133" s="28"/>
      <c r="SKI133" s="28"/>
      <c r="SKJ133" s="31"/>
      <c r="SKK133" s="35"/>
      <c r="SKL133" s="31"/>
      <c r="SKM133" s="26"/>
      <c r="SKN133" s="14"/>
      <c r="SKO133" s="56"/>
      <c r="SKP133" s="28"/>
      <c r="SKQ133" s="28"/>
      <c r="SKR133" s="31"/>
      <c r="SKS133" s="35"/>
      <c r="SKT133" s="31"/>
      <c r="SKU133" s="26"/>
      <c r="SKV133" s="14"/>
      <c r="SKW133" s="56"/>
      <c r="SKX133" s="28"/>
      <c r="SKY133" s="28"/>
      <c r="SKZ133" s="31"/>
      <c r="SLA133" s="35"/>
      <c r="SLB133" s="31"/>
      <c r="SLC133" s="26"/>
      <c r="SLD133" s="14"/>
      <c r="SLE133" s="56"/>
      <c r="SLF133" s="28"/>
      <c r="SLG133" s="28"/>
      <c r="SLH133" s="31"/>
      <c r="SLI133" s="35"/>
      <c r="SLJ133" s="31"/>
      <c r="SLK133" s="26"/>
      <c r="SLL133" s="14"/>
      <c r="SLM133" s="56"/>
      <c r="SLN133" s="28"/>
      <c r="SLO133" s="28"/>
      <c r="SLP133" s="31"/>
      <c r="SLQ133" s="35"/>
      <c r="SLR133" s="31"/>
      <c r="SLS133" s="26"/>
      <c r="SLT133" s="14"/>
      <c r="SLU133" s="56"/>
      <c r="SLV133" s="28"/>
      <c r="SLW133" s="28"/>
      <c r="SLX133" s="31"/>
      <c r="SLY133" s="35"/>
      <c r="SLZ133" s="31"/>
      <c r="SMA133" s="26"/>
      <c r="SMB133" s="14"/>
      <c r="SMC133" s="56"/>
      <c r="SMD133" s="28"/>
      <c r="SME133" s="28"/>
      <c r="SMF133" s="31"/>
      <c r="SMG133" s="35"/>
      <c r="SMH133" s="31"/>
      <c r="SMI133" s="26"/>
      <c r="SMJ133" s="14"/>
      <c r="SMK133" s="56"/>
      <c r="SML133" s="28"/>
      <c r="SMM133" s="28"/>
      <c r="SMN133" s="31"/>
      <c r="SMO133" s="35"/>
      <c r="SMP133" s="31"/>
      <c r="SMQ133" s="26"/>
      <c r="SMR133" s="14"/>
      <c r="SMS133" s="56"/>
      <c r="SMT133" s="28"/>
      <c r="SMU133" s="28"/>
      <c r="SMV133" s="31"/>
      <c r="SMW133" s="35"/>
      <c r="SMX133" s="31"/>
      <c r="SMY133" s="26"/>
      <c r="SMZ133" s="14"/>
      <c r="SNA133" s="56"/>
      <c r="SNB133" s="28"/>
      <c r="SNC133" s="28"/>
      <c r="SND133" s="31"/>
      <c r="SNE133" s="35"/>
      <c r="SNF133" s="31"/>
      <c r="SNG133" s="26"/>
      <c r="SNH133" s="14"/>
      <c r="SNI133" s="56"/>
      <c r="SNJ133" s="28"/>
      <c r="SNK133" s="28"/>
      <c r="SNL133" s="31"/>
      <c r="SNM133" s="35"/>
      <c r="SNN133" s="31"/>
      <c r="SNO133" s="26"/>
      <c r="SNP133" s="14"/>
      <c r="SNQ133" s="56"/>
      <c r="SNR133" s="28"/>
      <c r="SNS133" s="28"/>
      <c r="SNT133" s="31"/>
      <c r="SNU133" s="35"/>
      <c r="SNV133" s="31"/>
      <c r="SNW133" s="26"/>
      <c r="SNX133" s="14"/>
      <c r="SNY133" s="56"/>
      <c r="SNZ133" s="28"/>
      <c r="SOA133" s="28"/>
      <c r="SOB133" s="31"/>
      <c r="SOC133" s="35"/>
      <c r="SOD133" s="31"/>
      <c r="SOE133" s="26"/>
      <c r="SOF133" s="14"/>
      <c r="SOG133" s="56"/>
      <c r="SOH133" s="28"/>
      <c r="SOI133" s="28"/>
      <c r="SOJ133" s="31"/>
      <c r="SOK133" s="35"/>
      <c r="SOL133" s="31"/>
      <c r="SOM133" s="26"/>
      <c r="SON133" s="14"/>
      <c r="SOO133" s="56"/>
      <c r="SOP133" s="28"/>
      <c r="SOQ133" s="28"/>
      <c r="SOR133" s="31"/>
      <c r="SOS133" s="35"/>
      <c r="SOT133" s="31"/>
      <c r="SOU133" s="26"/>
      <c r="SOV133" s="14"/>
      <c r="SOW133" s="56"/>
      <c r="SOX133" s="28"/>
      <c r="SOY133" s="28"/>
      <c r="SOZ133" s="31"/>
      <c r="SPA133" s="35"/>
      <c r="SPB133" s="31"/>
      <c r="SPC133" s="26"/>
      <c r="SPD133" s="14"/>
      <c r="SPE133" s="56"/>
      <c r="SPF133" s="28"/>
      <c r="SPG133" s="28"/>
      <c r="SPH133" s="31"/>
      <c r="SPI133" s="35"/>
      <c r="SPJ133" s="31"/>
      <c r="SPK133" s="26"/>
      <c r="SPL133" s="14"/>
      <c r="SPM133" s="56"/>
      <c r="SPN133" s="28"/>
      <c r="SPO133" s="28"/>
      <c r="SPP133" s="31"/>
      <c r="SPQ133" s="35"/>
      <c r="SPR133" s="31"/>
      <c r="SPS133" s="26"/>
      <c r="SPT133" s="14"/>
      <c r="SPU133" s="56"/>
      <c r="SPV133" s="28"/>
      <c r="SPW133" s="28"/>
      <c r="SPX133" s="31"/>
      <c r="SPY133" s="35"/>
      <c r="SPZ133" s="31"/>
      <c r="SQA133" s="26"/>
      <c r="SQB133" s="14"/>
      <c r="SQC133" s="56"/>
      <c r="SQD133" s="28"/>
      <c r="SQE133" s="28"/>
      <c r="SQF133" s="31"/>
      <c r="SQG133" s="35"/>
      <c r="SQH133" s="31"/>
      <c r="SQI133" s="26"/>
      <c r="SQJ133" s="14"/>
      <c r="SQK133" s="56"/>
      <c r="SQL133" s="28"/>
      <c r="SQM133" s="28"/>
      <c r="SQN133" s="31"/>
      <c r="SQO133" s="35"/>
      <c r="SQP133" s="31"/>
      <c r="SQQ133" s="26"/>
      <c r="SQR133" s="14"/>
      <c r="SQS133" s="56"/>
      <c r="SQT133" s="28"/>
      <c r="SQU133" s="28"/>
      <c r="SQV133" s="31"/>
      <c r="SQW133" s="35"/>
      <c r="SQX133" s="31"/>
      <c r="SQY133" s="26"/>
      <c r="SQZ133" s="14"/>
      <c r="SRA133" s="56"/>
      <c r="SRB133" s="28"/>
      <c r="SRC133" s="28"/>
      <c r="SRD133" s="31"/>
      <c r="SRE133" s="35"/>
      <c r="SRF133" s="31"/>
      <c r="SRG133" s="26"/>
      <c r="SRH133" s="14"/>
      <c r="SRI133" s="56"/>
      <c r="SRJ133" s="28"/>
      <c r="SRK133" s="28"/>
      <c r="SRL133" s="31"/>
      <c r="SRM133" s="35"/>
      <c r="SRN133" s="31"/>
      <c r="SRO133" s="26"/>
      <c r="SRP133" s="14"/>
      <c r="SRQ133" s="56"/>
      <c r="SRR133" s="28"/>
      <c r="SRS133" s="28"/>
      <c r="SRT133" s="31"/>
      <c r="SRU133" s="35"/>
      <c r="SRV133" s="31"/>
      <c r="SRW133" s="26"/>
      <c r="SRX133" s="14"/>
      <c r="SRY133" s="56"/>
      <c r="SRZ133" s="28"/>
      <c r="SSA133" s="28"/>
      <c r="SSB133" s="31"/>
      <c r="SSC133" s="35"/>
      <c r="SSD133" s="31"/>
      <c r="SSE133" s="26"/>
      <c r="SSF133" s="14"/>
      <c r="SSG133" s="56"/>
      <c r="SSH133" s="28"/>
      <c r="SSI133" s="28"/>
      <c r="SSJ133" s="31"/>
      <c r="SSK133" s="35"/>
      <c r="SSL133" s="31"/>
      <c r="SSM133" s="26"/>
      <c r="SSN133" s="14"/>
      <c r="SSO133" s="56"/>
      <c r="SSP133" s="28"/>
      <c r="SSQ133" s="28"/>
      <c r="SSR133" s="31"/>
      <c r="SSS133" s="35"/>
      <c r="SST133" s="31"/>
      <c r="SSU133" s="26"/>
      <c r="SSV133" s="14"/>
      <c r="SSW133" s="56"/>
      <c r="SSX133" s="28"/>
      <c r="SSY133" s="28"/>
      <c r="SSZ133" s="31"/>
      <c r="STA133" s="35"/>
      <c r="STB133" s="31"/>
      <c r="STC133" s="26"/>
      <c r="STD133" s="14"/>
      <c r="STE133" s="56"/>
      <c r="STF133" s="28"/>
      <c r="STG133" s="28"/>
      <c r="STH133" s="31"/>
      <c r="STI133" s="35"/>
      <c r="STJ133" s="31"/>
      <c r="STK133" s="26"/>
      <c r="STL133" s="14"/>
      <c r="STM133" s="56"/>
      <c r="STN133" s="28"/>
      <c r="STO133" s="28"/>
      <c r="STP133" s="31"/>
      <c r="STQ133" s="35"/>
      <c r="STR133" s="31"/>
      <c r="STS133" s="26"/>
      <c r="STT133" s="14"/>
      <c r="STU133" s="56"/>
      <c r="STV133" s="28"/>
      <c r="STW133" s="28"/>
      <c r="STX133" s="31"/>
      <c r="STY133" s="35"/>
      <c r="STZ133" s="31"/>
      <c r="SUA133" s="26"/>
      <c r="SUB133" s="14"/>
      <c r="SUC133" s="56"/>
      <c r="SUD133" s="28"/>
      <c r="SUE133" s="28"/>
      <c r="SUF133" s="31"/>
      <c r="SUG133" s="35"/>
      <c r="SUH133" s="31"/>
      <c r="SUI133" s="26"/>
      <c r="SUJ133" s="14"/>
      <c r="SUK133" s="56"/>
      <c r="SUL133" s="28"/>
      <c r="SUM133" s="28"/>
      <c r="SUN133" s="31"/>
      <c r="SUO133" s="35"/>
      <c r="SUP133" s="31"/>
      <c r="SUQ133" s="26"/>
      <c r="SUR133" s="14"/>
      <c r="SUS133" s="56"/>
      <c r="SUT133" s="28"/>
      <c r="SUU133" s="28"/>
      <c r="SUV133" s="31"/>
      <c r="SUW133" s="35"/>
      <c r="SUX133" s="31"/>
      <c r="SUY133" s="26"/>
      <c r="SUZ133" s="14"/>
      <c r="SVA133" s="56"/>
      <c r="SVB133" s="28"/>
      <c r="SVC133" s="28"/>
      <c r="SVD133" s="31"/>
      <c r="SVE133" s="35"/>
      <c r="SVF133" s="31"/>
      <c r="SVG133" s="26"/>
      <c r="SVH133" s="14"/>
      <c r="SVI133" s="56"/>
      <c r="SVJ133" s="28"/>
      <c r="SVK133" s="28"/>
      <c r="SVL133" s="31"/>
      <c r="SVM133" s="35"/>
      <c r="SVN133" s="31"/>
      <c r="SVO133" s="26"/>
      <c r="SVP133" s="14"/>
      <c r="SVQ133" s="56"/>
      <c r="SVR133" s="28"/>
      <c r="SVS133" s="28"/>
      <c r="SVT133" s="31"/>
      <c r="SVU133" s="35"/>
      <c r="SVV133" s="31"/>
      <c r="SVW133" s="26"/>
      <c r="SVX133" s="14"/>
      <c r="SVY133" s="56"/>
      <c r="SVZ133" s="28"/>
      <c r="SWA133" s="28"/>
      <c r="SWB133" s="31"/>
      <c r="SWC133" s="35"/>
      <c r="SWD133" s="31"/>
      <c r="SWE133" s="26"/>
      <c r="SWF133" s="14"/>
      <c r="SWG133" s="56"/>
      <c r="SWH133" s="28"/>
      <c r="SWI133" s="28"/>
      <c r="SWJ133" s="31"/>
      <c r="SWK133" s="35"/>
      <c r="SWL133" s="31"/>
      <c r="SWM133" s="26"/>
      <c r="SWN133" s="14"/>
      <c r="SWO133" s="56"/>
      <c r="SWP133" s="28"/>
      <c r="SWQ133" s="28"/>
      <c r="SWR133" s="31"/>
      <c r="SWS133" s="35"/>
      <c r="SWT133" s="31"/>
      <c r="SWU133" s="26"/>
      <c r="SWV133" s="14"/>
      <c r="SWW133" s="56"/>
      <c r="SWX133" s="28"/>
      <c r="SWY133" s="28"/>
      <c r="SWZ133" s="31"/>
      <c r="SXA133" s="35"/>
      <c r="SXB133" s="31"/>
      <c r="SXC133" s="26"/>
      <c r="SXD133" s="14"/>
      <c r="SXE133" s="56"/>
      <c r="SXF133" s="28"/>
      <c r="SXG133" s="28"/>
      <c r="SXH133" s="31"/>
      <c r="SXI133" s="35"/>
      <c r="SXJ133" s="31"/>
      <c r="SXK133" s="26"/>
      <c r="SXL133" s="14"/>
      <c r="SXM133" s="56"/>
      <c r="SXN133" s="28"/>
      <c r="SXO133" s="28"/>
      <c r="SXP133" s="31"/>
      <c r="SXQ133" s="35"/>
      <c r="SXR133" s="31"/>
      <c r="SXS133" s="26"/>
      <c r="SXT133" s="14"/>
      <c r="SXU133" s="56"/>
      <c r="SXV133" s="28"/>
      <c r="SXW133" s="28"/>
      <c r="SXX133" s="31"/>
      <c r="SXY133" s="35"/>
      <c r="SXZ133" s="31"/>
      <c r="SYA133" s="26"/>
      <c r="SYB133" s="14"/>
      <c r="SYC133" s="56"/>
      <c r="SYD133" s="28"/>
      <c r="SYE133" s="28"/>
      <c r="SYF133" s="31"/>
      <c r="SYG133" s="35"/>
      <c r="SYH133" s="31"/>
      <c r="SYI133" s="26"/>
      <c r="SYJ133" s="14"/>
      <c r="SYK133" s="56"/>
      <c r="SYL133" s="28"/>
      <c r="SYM133" s="28"/>
      <c r="SYN133" s="31"/>
      <c r="SYO133" s="35"/>
      <c r="SYP133" s="31"/>
      <c r="SYQ133" s="26"/>
      <c r="SYR133" s="14"/>
      <c r="SYS133" s="56"/>
      <c r="SYT133" s="28"/>
      <c r="SYU133" s="28"/>
      <c r="SYV133" s="31"/>
      <c r="SYW133" s="35"/>
      <c r="SYX133" s="31"/>
      <c r="SYY133" s="26"/>
      <c r="SYZ133" s="14"/>
      <c r="SZA133" s="56"/>
      <c r="SZB133" s="28"/>
      <c r="SZC133" s="28"/>
      <c r="SZD133" s="31"/>
      <c r="SZE133" s="35"/>
      <c r="SZF133" s="31"/>
      <c r="SZG133" s="26"/>
      <c r="SZH133" s="14"/>
      <c r="SZI133" s="56"/>
      <c r="SZJ133" s="28"/>
      <c r="SZK133" s="28"/>
      <c r="SZL133" s="31"/>
      <c r="SZM133" s="35"/>
      <c r="SZN133" s="31"/>
      <c r="SZO133" s="26"/>
      <c r="SZP133" s="14"/>
      <c r="SZQ133" s="56"/>
      <c r="SZR133" s="28"/>
      <c r="SZS133" s="28"/>
      <c r="SZT133" s="31"/>
      <c r="SZU133" s="35"/>
      <c r="SZV133" s="31"/>
      <c r="SZW133" s="26"/>
      <c r="SZX133" s="14"/>
      <c r="SZY133" s="56"/>
      <c r="SZZ133" s="28"/>
      <c r="TAA133" s="28"/>
      <c r="TAB133" s="31"/>
      <c r="TAC133" s="35"/>
      <c r="TAD133" s="31"/>
      <c r="TAE133" s="26"/>
      <c r="TAF133" s="14"/>
      <c r="TAG133" s="56"/>
      <c r="TAH133" s="28"/>
      <c r="TAI133" s="28"/>
      <c r="TAJ133" s="31"/>
      <c r="TAK133" s="35"/>
      <c r="TAL133" s="31"/>
      <c r="TAM133" s="26"/>
      <c r="TAN133" s="14"/>
      <c r="TAO133" s="56"/>
      <c r="TAP133" s="28"/>
      <c r="TAQ133" s="28"/>
      <c r="TAR133" s="31"/>
      <c r="TAS133" s="35"/>
      <c r="TAT133" s="31"/>
      <c r="TAU133" s="26"/>
      <c r="TAV133" s="14"/>
      <c r="TAW133" s="56"/>
      <c r="TAX133" s="28"/>
      <c r="TAY133" s="28"/>
      <c r="TAZ133" s="31"/>
      <c r="TBA133" s="35"/>
      <c r="TBB133" s="31"/>
      <c r="TBC133" s="26"/>
      <c r="TBD133" s="14"/>
      <c r="TBE133" s="56"/>
      <c r="TBF133" s="28"/>
      <c r="TBG133" s="28"/>
      <c r="TBH133" s="31"/>
      <c r="TBI133" s="35"/>
      <c r="TBJ133" s="31"/>
      <c r="TBK133" s="26"/>
      <c r="TBL133" s="14"/>
      <c r="TBM133" s="56"/>
      <c r="TBN133" s="28"/>
      <c r="TBO133" s="28"/>
      <c r="TBP133" s="31"/>
      <c r="TBQ133" s="35"/>
      <c r="TBR133" s="31"/>
      <c r="TBS133" s="26"/>
      <c r="TBT133" s="14"/>
      <c r="TBU133" s="56"/>
      <c r="TBV133" s="28"/>
      <c r="TBW133" s="28"/>
      <c r="TBX133" s="31"/>
      <c r="TBY133" s="35"/>
      <c r="TBZ133" s="31"/>
      <c r="TCA133" s="26"/>
      <c r="TCB133" s="14"/>
      <c r="TCC133" s="56"/>
      <c r="TCD133" s="28"/>
      <c r="TCE133" s="28"/>
      <c r="TCF133" s="31"/>
      <c r="TCG133" s="35"/>
      <c r="TCH133" s="31"/>
      <c r="TCI133" s="26"/>
      <c r="TCJ133" s="14"/>
      <c r="TCK133" s="56"/>
      <c r="TCL133" s="28"/>
      <c r="TCM133" s="28"/>
      <c r="TCN133" s="31"/>
      <c r="TCO133" s="35"/>
      <c r="TCP133" s="31"/>
      <c r="TCQ133" s="26"/>
      <c r="TCR133" s="14"/>
      <c r="TCS133" s="56"/>
      <c r="TCT133" s="28"/>
      <c r="TCU133" s="28"/>
      <c r="TCV133" s="31"/>
      <c r="TCW133" s="35"/>
      <c r="TCX133" s="31"/>
      <c r="TCY133" s="26"/>
      <c r="TCZ133" s="14"/>
      <c r="TDA133" s="56"/>
      <c r="TDB133" s="28"/>
      <c r="TDC133" s="28"/>
      <c r="TDD133" s="31"/>
      <c r="TDE133" s="35"/>
      <c r="TDF133" s="31"/>
      <c r="TDG133" s="26"/>
      <c r="TDH133" s="14"/>
      <c r="TDI133" s="56"/>
      <c r="TDJ133" s="28"/>
      <c r="TDK133" s="28"/>
      <c r="TDL133" s="31"/>
      <c r="TDM133" s="35"/>
      <c r="TDN133" s="31"/>
      <c r="TDO133" s="26"/>
      <c r="TDP133" s="14"/>
      <c r="TDQ133" s="56"/>
      <c r="TDR133" s="28"/>
      <c r="TDS133" s="28"/>
      <c r="TDT133" s="31"/>
      <c r="TDU133" s="35"/>
      <c r="TDV133" s="31"/>
      <c r="TDW133" s="26"/>
      <c r="TDX133" s="14"/>
      <c r="TDY133" s="56"/>
      <c r="TDZ133" s="28"/>
      <c r="TEA133" s="28"/>
      <c r="TEB133" s="31"/>
      <c r="TEC133" s="35"/>
      <c r="TED133" s="31"/>
      <c r="TEE133" s="26"/>
      <c r="TEF133" s="14"/>
      <c r="TEG133" s="56"/>
      <c r="TEH133" s="28"/>
      <c r="TEI133" s="28"/>
      <c r="TEJ133" s="31"/>
      <c r="TEK133" s="35"/>
      <c r="TEL133" s="31"/>
      <c r="TEM133" s="26"/>
      <c r="TEN133" s="14"/>
      <c r="TEO133" s="56"/>
      <c r="TEP133" s="28"/>
      <c r="TEQ133" s="28"/>
      <c r="TER133" s="31"/>
      <c r="TES133" s="35"/>
      <c r="TET133" s="31"/>
      <c r="TEU133" s="26"/>
      <c r="TEV133" s="14"/>
      <c r="TEW133" s="56"/>
      <c r="TEX133" s="28"/>
      <c r="TEY133" s="28"/>
      <c r="TEZ133" s="31"/>
      <c r="TFA133" s="35"/>
      <c r="TFB133" s="31"/>
      <c r="TFC133" s="26"/>
      <c r="TFD133" s="14"/>
      <c r="TFE133" s="56"/>
      <c r="TFF133" s="28"/>
      <c r="TFG133" s="28"/>
      <c r="TFH133" s="31"/>
      <c r="TFI133" s="35"/>
      <c r="TFJ133" s="31"/>
      <c r="TFK133" s="26"/>
      <c r="TFL133" s="14"/>
      <c r="TFM133" s="56"/>
      <c r="TFN133" s="28"/>
      <c r="TFO133" s="28"/>
      <c r="TFP133" s="31"/>
      <c r="TFQ133" s="35"/>
      <c r="TFR133" s="31"/>
      <c r="TFS133" s="26"/>
      <c r="TFT133" s="14"/>
      <c r="TFU133" s="56"/>
      <c r="TFV133" s="28"/>
      <c r="TFW133" s="28"/>
      <c r="TFX133" s="31"/>
      <c r="TFY133" s="35"/>
      <c r="TFZ133" s="31"/>
      <c r="TGA133" s="26"/>
      <c r="TGB133" s="14"/>
      <c r="TGC133" s="56"/>
      <c r="TGD133" s="28"/>
      <c r="TGE133" s="28"/>
      <c r="TGF133" s="31"/>
      <c r="TGG133" s="35"/>
      <c r="TGH133" s="31"/>
      <c r="TGI133" s="26"/>
      <c r="TGJ133" s="14"/>
      <c r="TGK133" s="56"/>
      <c r="TGL133" s="28"/>
      <c r="TGM133" s="28"/>
      <c r="TGN133" s="31"/>
      <c r="TGO133" s="35"/>
      <c r="TGP133" s="31"/>
      <c r="TGQ133" s="26"/>
      <c r="TGR133" s="14"/>
      <c r="TGS133" s="56"/>
      <c r="TGT133" s="28"/>
      <c r="TGU133" s="28"/>
      <c r="TGV133" s="31"/>
      <c r="TGW133" s="35"/>
      <c r="TGX133" s="31"/>
      <c r="TGY133" s="26"/>
      <c r="TGZ133" s="14"/>
      <c r="THA133" s="56"/>
      <c r="THB133" s="28"/>
      <c r="THC133" s="28"/>
      <c r="THD133" s="31"/>
      <c r="THE133" s="35"/>
      <c r="THF133" s="31"/>
      <c r="THG133" s="26"/>
      <c r="THH133" s="14"/>
      <c r="THI133" s="56"/>
      <c r="THJ133" s="28"/>
      <c r="THK133" s="28"/>
      <c r="THL133" s="31"/>
      <c r="THM133" s="35"/>
      <c r="THN133" s="31"/>
      <c r="THO133" s="26"/>
      <c r="THP133" s="14"/>
      <c r="THQ133" s="56"/>
      <c r="THR133" s="28"/>
      <c r="THS133" s="28"/>
      <c r="THT133" s="31"/>
      <c r="THU133" s="35"/>
      <c r="THV133" s="31"/>
      <c r="THW133" s="26"/>
      <c r="THX133" s="14"/>
      <c r="THY133" s="56"/>
      <c r="THZ133" s="28"/>
      <c r="TIA133" s="28"/>
      <c r="TIB133" s="31"/>
      <c r="TIC133" s="35"/>
      <c r="TID133" s="31"/>
      <c r="TIE133" s="26"/>
      <c r="TIF133" s="14"/>
      <c r="TIG133" s="56"/>
      <c r="TIH133" s="28"/>
      <c r="TII133" s="28"/>
      <c r="TIJ133" s="31"/>
      <c r="TIK133" s="35"/>
      <c r="TIL133" s="31"/>
      <c r="TIM133" s="26"/>
      <c r="TIN133" s="14"/>
      <c r="TIO133" s="56"/>
      <c r="TIP133" s="28"/>
      <c r="TIQ133" s="28"/>
      <c r="TIR133" s="31"/>
      <c r="TIS133" s="35"/>
      <c r="TIT133" s="31"/>
      <c r="TIU133" s="26"/>
      <c r="TIV133" s="14"/>
      <c r="TIW133" s="56"/>
      <c r="TIX133" s="28"/>
      <c r="TIY133" s="28"/>
      <c r="TIZ133" s="31"/>
      <c r="TJA133" s="35"/>
      <c r="TJB133" s="31"/>
      <c r="TJC133" s="26"/>
      <c r="TJD133" s="14"/>
      <c r="TJE133" s="56"/>
      <c r="TJF133" s="28"/>
      <c r="TJG133" s="28"/>
      <c r="TJH133" s="31"/>
      <c r="TJI133" s="35"/>
      <c r="TJJ133" s="31"/>
      <c r="TJK133" s="26"/>
      <c r="TJL133" s="14"/>
      <c r="TJM133" s="56"/>
      <c r="TJN133" s="28"/>
      <c r="TJO133" s="28"/>
      <c r="TJP133" s="31"/>
      <c r="TJQ133" s="35"/>
      <c r="TJR133" s="31"/>
      <c r="TJS133" s="26"/>
      <c r="TJT133" s="14"/>
      <c r="TJU133" s="56"/>
      <c r="TJV133" s="28"/>
      <c r="TJW133" s="28"/>
      <c r="TJX133" s="31"/>
      <c r="TJY133" s="35"/>
      <c r="TJZ133" s="31"/>
      <c r="TKA133" s="26"/>
      <c r="TKB133" s="14"/>
      <c r="TKC133" s="56"/>
      <c r="TKD133" s="28"/>
      <c r="TKE133" s="28"/>
      <c r="TKF133" s="31"/>
      <c r="TKG133" s="35"/>
      <c r="TKH133" s="31"/>
      <c r="TKI133" s="26"/>
      <c r="TKJ133" s="14"/>
      <c r="TKK133" s="56"/>
      <c r="TKL133" s="28"/>
      <c r="TKM133" s="28"/>
      <c r="TKN133" s="31"/>
      <c r="TKO133" s="35"/>
      <c r="TKP133" s="31"/>
      <c r="TKQ133" s="26"/>
      <c r="TKR133" s="14"/>
      <c r="TKS133" s="56"/>
      <c r="TKT133" s="28"/>
      <c r="TKU133" s="28"/>
      <c r="TKV133" s="31"/>
      <c r="TKW133" s="35"/>
      <c r="TKX133" s="31"/>
      <c r="TKY133" s="26"/>
      <c r="TKZ133" s="14"/>
      <c r="TLA133" s="56"/>
      <c r="TLB133" s="28"/>
      <c r="TLC133" s="28"/>
      <c r="TLD133" s="31"/>
      <c r="TLE133" s="35"/>
      <c r="TLF133" s="31"/>
      <c r="TLG133" s="26"/>
      <c r="TLH133" s="14"/>
      <c r="TLI133" s="56"/>
      <c r="TLJ133" s="28"/>
      <c r="TLK133" s="28"/>
      <c r="TLL133" s="31"/>
      <c r="TLM133" s="35"/>
      <c r="TLN133" s="31"/>
      <c r="TLO133" s="26"/>
      <c r="TLP133" s="14"/>
      <c r="TLQ133" s="56"/>
      <c r="TLR133" s="28"/>
      <c r="TLS133" s="28"/>
      <c r="TLT133" s="31"/>
      <c r="TLU133" s="35"/>
      <c r="TLV133" s="31"/>
      <c r="TLW133" s="26"/>
      <c r="TLX133" s="14"/>
      <c r="TLY133" s="56"/>
      <c r="TLZ133" s="28"/>
      <c r="TMA133" s="28"/>
      <c r="TMB133" s="31"/>
      <c r="TMC133" s="35"/>
      <c r="TMD133" s="31"/>
      <c r="TME133" s="26"/>
      <c r="TMF133" s="14"/>
      <c r="TMG133" s="56"/>
      <c r="TMH133" s="28"/>
      <c r="TMI133" s="28"/>
      <c r="TMJ133" s="31"/>
      <c r="TMK133" s="35"/>
      <c r="TML133" s="31"/>
      <c r="TMM133" s="26"/>
      <c r="TMN133" s="14"/>
      <c r="TMO133" s="56"/>
      <c r="TMP133" s="28"/>
      <c r="TMQ133" s="28"/>
      <c r="TMR133" s="31"/>
      <c r="TMS133" s="35"/>
      <c r="TMT133" s="31"/>
      <c r="TMU133" s="26"/>
      <c r="TMV133" s="14"/>
      <c r="TMW133" s="56"/>
      <c r="TMX133" s="28"/>
      <c r="TMY133" s="28"/>
      <c r="TMZ133" s="31"/>
      <c r="TNA133" s="35"/>
      <c r="TNB133" s="31"/>
      <c r="TNC133" s="26"/>
      <c r="TND133" s="14"/>
      <c r="TNE133" s="56"/>
      <c r="TNF133" s="28"/>
      <c r="TNG133" s="28"/>
      <c r="TNH133" s="31"/>
      <c r="TNI133" s="35"/>
      <c r="TNJ133" s="31"/>
      <c r="TNK133" s="26"/>
      <c r="TNL133" s="14"/>
      <c r="TNM133" s="56"/>
      <c r="TNN133" s="28"/>
      <c r="TNO133" s="28"/>
      <c r="TNP133" s="31"/>
      <c r="TNQ133" s="35"/>
      <c r="TNR133" s="31"/>
      <c r="TNS133" s="26"/>
      <c r="TNT133" s="14"/>
      <c r="TNU133" s="56"/>
      <c r="TNV133" s="28"/>
      <c r="TNW133" s="28"/>
      <c r="TNX133" s="31"/>
      <c r="TNY133" s="35"/>
      <c r="TNZ133" s="31"/>
      <c r="TOA133" s="26"/>
      <c r="TOB133" s="14"/>
      <c r="TOC133" s="56"/>
      <c r="TOD133" s="28"/>
      <c r="TOE133" s="28"/>
      <c r="TOF133" s="31"/>
      <c r="TOG133" s="35"/>
      <c r="TOH133" s="31"/>
      <c r="TOI133" s="26"/>
      <c r="TOJ133" s="14"/>
      <c r="TOK133" s="56"/>
      <c r="TOL133" s="28"/>
      <c r="TOM133" s="28"/>
      <c r="TON133" s="31"/>
      <c r="TOO133" s="35"/>
      <c r="TOP133" s="31"/>
      <c r="TOQ133" s="26"/>
      <c r="TOR133" s="14"/>
      <c r="TOS133" s="56"/>
      <c r="TOT133" s="28"/>
      <c r="TOU133" s="28"/>
      <c r="TOV133" s="31"/>
      <c r="TOW133" s="35"/>
      <c r="TOX133" s="31"/>
      <c r="TOY133" s="26"/>
      <c r="TOZ133" s="14"/>
      <c r="TPA133" s="56"/>
      <c r="TPB133" s="28"/>
      <c r="TPC133" s="28"/>
      <c r="TPD133" s="31"/>
      <c r="TPE133" s="35"/>
      <c r="TPF133" s="31"/>
      <c r="TPG133" s="26"/>
      <c r="TPH133" s="14"/>
      <c r="TPI133" s="56"/>
      <c r="TPJ133" s="28"/>
      <c r="TPK133" s="28"/>
      <c r="TPL133" s="31"/>
      <c r="TPM133" s="35"/>
      <c r="TPN133" s="31"/>
      <c r="TPO133" s="26"/>
      <c r="TPP133" s="14"/>
      <c r="TPQ133" s="56"/>
      <c r="TPR133" s="28"/>
      <c r="TPS133" s="28"/>
      <c r="TPT133" s="31"/>
      <c r="TPU133" s="35"/>
      <c r="TPV133" s="31"/>
      <c r="TPW133" s="26"/>
      <c r="TPX133" s="14"/>
      <c r="TPY133" s="56"/>
      <c r="TPZ133" s="28"/>
      <c r="TQA133" s="28"/>
      <c r="TQB133" s="31"/>
      <c r="TQC133" s="35"/>
      <c r="TQD133" s="31"/>
      <c r="TQE133" s="26"/>
      <c r="TQF133" s="14"/>
      <c r="TQG133" s="56"/>
      <c r="TQH133" s="28"/>
      <c r="TQI133" s="28"/>
      <c r="TQJ133" s="31"/>
      <c r="TQK133" s="35"/>
      <c r="TQL133" s="31"/>
      <c r="TQM133" s="26"/>
      <c r="TQN133" s="14"/>
      <c r="TQO133" s="56"/>
      <c r="TQP133" s="28"/>
      <c r="TQQ133" s="28"/>
      <c r="TQR133" s="31"/>
      <c r="TQS133" s="35"/>
      <c r="TQT133" s="31"/>
      <c r="TQU133" s="26"/>
      <c r="TQV133" s="14"/>
      <c r="TQW133" s="56"/>
      <c r="TQX133" s="28"/>
      <c r="TQY133" s="28"/>
      <c r="TQZ133" s="31"/>
      <c r="TRA133" s="35"/>
      <c r="TRB133" s="31"/>
      <c r="TRC133" s="26"/>
      <c r="TRD133" s="14"/>
      <c r="TRE133" s="56"/>
      <c r="TRF133" s="28"/>
      <c r="TRG133" s="28"/>
      <c r="TRH133" s="31"/>
      <c r="TRI133" s="35"/>
      <c r="TRJ133" s="31"/>
      <c r="TRK133" s="26"/>
      <c r="TRL133" s="14"/>
      <c r="TRM133" s="56"/>
      <c r="TRN133" s="28"/>
      <c r="TRO133" s="28"/>
      <c r="TRP133" s="31"/>
      <c r="TRQ133" s="35"/>
      <c r="TRR133" s="31"/>
      <c r="TRS133" s="26"/>
      <c r="TRT133" s="14"/>
      <c r="TRU133" s="56"/>
      <c r="TRV133" s="28"/>
      <c r="TRW133" s="28"/>
      <c r="TRX133" s="31"/>
      <c r="TRY133" s="35"/>
      <c r="TRZ133" s="31"/>
      <c r="TSA133" s="26"/>
      <c r="TSB133" s="14"/>
      <c r="TSC133" s="56"/>
      <c r="TSD133" s="28"/>
      <c r="TSE133" s="28"/>
      <c r="TSF133" s="31"/>
      <c r="TSG133" s="35"/>
      <c r="TSH133" s="31"/>
      <c r="TSI133" s="26"/>
      <c r="TSJ133" s="14"/>
      <c r="TSK133" s="56"/>
      <c r="TSL133" s="28"/>
      <c r="TSM133" s="28"/>
      <c r="TSN133" s="31"/>
      <c r="TSO133" s="35"/>
      <c r="TSP133" s="31"/>
      <c r="TSQ133" s="26"/>
      <c r="TSR133" s="14"/>
      <c r="TSS133" s="56"/>
      <c r="TST133" s="28"/>
      <c r="TSU133" s="28"/>
      <c r="TSV133" s="31"/>
      <c r="TSW133" s="35"/>
      <c r="TSX133" s="31"/>
      <c r="TSY133" s="26"/>
      <c r="TSZ133" s="14"/>
      <c r="TTA133" s="56"/>
      <c r="TTB133" s="28"/>
      <c r="TTC133" s="28"/>
      <c r="TTD133" s="31"/>
      <c r="TTE133" s="35"/>
      <c r="TTF133" s="31"/>
      <c r="TTG133" s="26"/>
      <c r="TTH133" s="14"/>
      <c r="TTI133" s="56"/>
      <c r="TTJ133" s="28"/>
      <c r="TTK133" s="28"/>
      <c r="TTL133" s="31"/>
      <c r="TTM133" s="35"/>
      <c r="TTN133" s="31"/>
      <c r="TTO133" s="26"/>
      <c r="TTP133" s="14"/>
      <c r="TTQ133" s="56"/>
      <c r="TTR133" s="28"/>
      <c r="TTS133" s="28"/>
      <c r="TTT133" s="31"/>
      <c r="TTU133" s="35"/>
      <c r="TTV133" s="31"/>
      <c r="TTW133" s="26"/>
      <c r="TTX133" s="14"/>
      <c r="TTY133" s="56"/>
      <c r="TTZ133" s="28"/>
      <c r="TUA133" s="28"/>
      <c r="TUB133" s="31"/>
      <c r="TUC133" s="35"/>
      <c r="TUD133" s="31"/>
      <c r="TUE133" s="26"/>
      <c r="TUF133" s="14"/>
      <c r="TUG133" s="56"/>
      <c r="TUH133" s="28"/>
      <c r="TUI133" s="28"/>
      <c r="TUJ133" s="31"/>
      <c r="TUK133" s="35"/>
      <c r="TUL133" s="31"/>
      <c r="TUM133" s="26"/>
      <c r="TUN133" s="14"/>
      <c r="TUO133" s="56"/>
      <c r="TUP133" s="28"/>
      <c r="TUQ133" s="28"/>
      <c r="TUR133" s="31"/>
      <c r="TUS133" s="35"/>
      <c r="TUT133" s="31"/>
      <c r="TUU133" s="26"/>
      <c r="TUV133" s="14"/>
      <c r="TUW133" s="56"/>
      <c r="TUX133" s="28"/>
      <c r="TUY133" s="28"/>
      <c r="TUZ133" s="31"/>
      <c r="TVA133" s="35"/>
      <c r="TVB133" s="31"/>
      <c r="TVC133" s="26"/>
      <c r="TVD133" s="14"/>
      <c r="TVE133" s="56"/>
      <c r="TVF133" s="28"/>
      <c r="TVG133" s="28"/>
      <c r="TVH133" s="31"/>
      <c r="TVI133" s="35"/>
      <c r="TVJ133" s="31"/>
      <c r="TVK133" s="26"/>
      <c r="TVL133" s="14"/>
      <c r="TVM133" s="56"/>
      <c r="TVN133" s="28"/>
      <c r="TVO133" s="28"/>
      <c r="TVP133" s="31"/>
      <c r="TVQ133" s="35"/>
      <c r="TVR133" s="31"/>
      <c r="TVS133" s="26"/>
      <c r="TVT133" s="14"/>
      <c r="TVU133" s="56"/>
      <c r="TVV133" s="28"/>
      <c r="TVW133" s="28"/>
      <c r="TVX133" s="31"/>
      <c r="TVY133" s="35"/>
      <c r="TVZ133" s="31"/>
      <c r="TWA133" s="26"/>
      <c r="TWB133" s="14"/>
      <c r="TWC133" s="56"/>
      <c r="TWD133" s="28"/>
      <c r="TWE133" s="28"/>
      <c r="TWF133" s="31"/>
      <c r="TWG133" s="35"/>
      <c r="TWH133" s="31"/>
      <c r="TWI133" s="26"/>
      <c r="TWJ133" s="14"/>
      <c r="TWK133" s="56"/>
      <c r="TWL133" s="28"/>
      <c r="TWM133" s="28"/>
      <c r="TWN133" s="31"/>
      <c r="TWO133" s="35"/>
      <c r="TWP133" s="31"/>
      <c r="TWQ133" s="26"/>
      <c r="TWR133" s="14"/>
      <c r="TWS133" s="56"/>
      <c r="TWT133" s="28"/>
      <c r="TWU133" s="28"/>
      <c r="TWV133" s="31"/>
      <c r="TWW133" s="35"/>
      <c r="TWX133" s="31"/>
      <c r="TWY133" s="26"/>
      <c r="TWZ133" s="14"/>
      <c r="TXA133" s="56"/>
      <c r="TXB133" s="28"/>
      <c r="TXC133" s="28"/>
      <c r="TXD133" s="31"/>
      <c r="TXE133" s="35"/>
      <c r="TXF133" s="31"/>
      <c r="TXG133" s="26"/>
      <c r="TXH133" s="14"/>
      <c r="TXI133" s="56"/>
      <c r="TXJ133" s="28"/>
      <c r="TXK133" s="28"/>
      <c r="TXL133" s="31"/>
      <c r="TXM133" s="35"/>
      <c r="TXN133" s="31"/>
      <c r="TXO133" s="26"/>
      <c r="TXP133" s="14"/>
      <c r="TXQ133" s="56"/>
      <c r="TXR133" s="28"/>
      <c r="TXS133" s="28"/>
      <c r="TXT133" s="31"/>
      <c r="TXU133" s="35"/>
      <c r="TXV133" s="31"/>
      <c r="TXW133" s="26"/>
      <c r="TXX133" s="14"/>
      <c r="TXY133" s="56"/>
      <c r="TXZ133" s="28"/>
      <c r="TYA133" s="28"/>
      <c r="TYB133" s="31"/>
      <c r="TYC133" s="35"/>
      <c r="TYD133" s="31"/>
      <c r="TYE133" s="26"/>
      <c r="TYF133" s="14"/>
      <c r="TYG133" s="56"/>
      <c r="TYH133" s="28"/>
      <c r="TYI133" s="28"/>
      <c r="TYJ133" s="31"/>
      <c r="TYK133" s="35"/>
      <c r="TYL133" s="31"/>
      <c r="TYM133" s="26"/>
      <c r="TYN133" s="14"/>
      <c r="TYO133" s="56"/>
      <c r="TYP133" s="28"/>
      <c r="TYQ133" s="28"/>
      <c r="TYR133" s="31"/>
      <c r="TYS133" s="35"/>
      <c r="TYT133" s="31"/>
      <c r="TYU133" s="26"/>
      <c r="TYV133" s="14"/>
      <c r="TYW133" s="56"/>
      <c r="TYX133" s="28"/>
      <c r="TYY133" s="28"/>
      <c r="TYZ133" s="31"/>
      <c r="TZA133" s="35"/>
      <c r="TZB133" s="31"/>
      <c r="TZC133" s="26"/>
      <c r="TZD133" s="14"/>
      <c r="TZE133" s="56"/>
      <c r="TZF133" s="28"/>
      <c r="TZG133" s="28"/>
      <c r="TZH133" s="31"/>
      <c r="TZI133" s="35"/>
      <c r="TZJ133" s="31"/>
      <c r="TZK133" s="26"/>
      <c r="TZL133" s="14"/>
      <c r="TZM133" s="56"/>
      <c r="TZN133" s="28"/>
      <c r="TZO133" s="28"/>
      <c r="TZP133" s="31"/>
      <c r="TZQ133" s="35"/>
      <c r="TZR133" s="31"/>
      <c r="TZS133" s="26"/>
      <c r="TZT133" s="14"/>
      <c r="TZU133" s="56"/>
      <c r="TZV133" s="28"/>
      <c r="TZW133" s="28"/>
      <c r="TZX133" s="31"/>
      <c r="TZY133" s="35"/>
      <c r="TZZ133" s="31"/>
      <c r="UAA133" s="26"/>
      <c r="UAB133" s="14"/>
      <c r="UAC133" s="56"/>
      <c r="UAD133" s="28"/>
      <c r="UAE133" s="28"/>
      <c r="UAF133" s="31"/>
      <c r="UAG133" s="35"/>
      <c r="UAH133" s="31"/>
      <c r="UAI133" s="26"/>
      <c r="UAJ133" s="14"/>
      <c r="UAK133" s="56"/>
      <c r="UAL133" s="28"/>
      <c r="UAM133" s="28"/>
      <c r="UAN133" s="31"/>
      <c r="UAO133" s="35"/>
      <c r="UAP133" s="31"/>
      <c r="UAQ133" s="26"/>
      <c r="UAR133" s="14"/>
      <c r="UAS133" s="56"/>
      <c r="UAT133" s="28"/>
      <c r="UAU133" s="28"/>
      <c r="UAV133" s="31"/>
      <c r="UAW133" s="35"/>
      <c r="UAX133" s="31"/>
      <c r="UAY133" s="26"/>
      <c r="UAZ133" s="14"/>
      <c r="UBA133" s="56"/>
      <c r="UBB133" s="28"/>
      <c r="UBC133" s="28"/>
      <c r="UBD133" s="31"/>
      <c r="UBE133" s="35"/>
      <c r="UBF133" s="31"/>
      <c r="UBG133" s="26"/>
      <c r="UBH133" s="14"/>
      <c r="UBI133" s="56"/>
      <c r="UBJ133" s="28"/>
      <c r="UBK133" s="28"/>
      <c r="UBL133" s="31"/>
      <c r="UBM133" s="35"/>
      <c r="UBN133" s="31"/>
      <c r="UBO133" s="26"/>
      <c r="UBP133" s="14"/>
      <c r="UBQ133" s="56"/>
      <c r="UBR133" s="28"/>
      <c r="UBS133" s="28"/>
      <c r="UBT133" s="31"/>
      <c r="UBU133" s="35"/>
      <c r="UBV133" s="31"/>
      <c r="UBW133" s="26"/>
      <c r="UBX133" s="14"/>
      <c r="UBY133" s="56"/>
      <c r="UBZ133" s="28"/>
      <c r="UCA133" s="28"/>
      <c r="UCB133" s="31"/>
      <c r="UCC133" s="35"/>
      <c r="UCD133" s="31"/>
      <c r="UCE133" s="26"/>
      <c r="UCF133" s="14"/>
      <c r="UCG133" s="56"/>
      <c r="UCH133" s="28"/>
      <c r="UCI133" s="28"/>
      <c r="UCJ133" s="31"/>
      <c r="UCK133" s="35"/>
      <c r="UCL133" s="31"/>
      <c r="UCM133" s="26"/>
      <c r="UCN133" s="14"/>
      <c r="UCO133" s="56"/>
      <c r="UCP133" s="28"/>
      <c r="UCQ133" s="28"/>
      <c r="UCR133" s="31"/>
      <c r="UCS133" s="35"/>
      <c r="UCT133" s="31"/>
      <c r="UCU133" s="26"/>
      <c r="UCV133" s="14"/>
      <c r="UCW133" s="56"/>
      <c r="UCX133" s="28"/>
      <c r="UCY133" s="28"/>
      <c r="UCZ133" s="31"/>
      <c r="UDA133" s="35"/>
      <c r="UDB133" s="31"/>
      <c r="UDC133" s="26"/>
      <c r="UDD133" s="14"/>
      <c r="UDE133" s="56"/>
      <c r="UDF133" s="28"/>
      <c r="UDG133" s="28"/>
      <c r="UDH133" s="31"/>
      <c r="UDI133" s="35"/>
      <c r="UDJ133" s="31"/>
      <c r="UDK133" s="26"/>
      <c r="UDL133" s="14"/>
      <c r="UDM133" s="56"/>
      <c r="UDN133" s="28"/>
      <c r="UDO133" s="28"/>
      <c r="UDP133" s="31"/>
      <c r="UDQ133" s="35"/>
      <c r="UDR133" s="31"/>
      <c r="UDS133" s="26"/>
      <c r="UDT133" s="14"/>
      <c r="UDU133" s="56"/>
      <c r="UDV133" s="28"/>
      <c r="UDW133" s="28"/>
      <c r="UDX133" s="31"/>
      <c r="UDY133" s="35"/>
      <c r="UDZ133" s="31"/>
      <c r="UEA133" s="26"/>
      <c r="UEB133" s="14"/>
      <c r="UEC133" s="56"/>
      <c r="UED133" s="28"/>
      <c r="UEE133" s="28"/>
      <c r="UEF133" s="31"/>
      <c r="UEG133" s="35"/>
      <c r="UEH133" s="31"/>
      <c r="UEI133" s="26"/>
      <c r="UEJ133" s="14"/>
      <c r="UEK133" s="56"/>
      <c r="UEL133" s="28"/>
      <c r="UEM133" s="28"/>
      <c r="UEN133" s="31"/>
      <c r="UEO133" s="35"/>
      <c r="UEP133" s="31"/>
      <c r="UEQ133" s="26"/>
      <c r="UER133" s="14"/>
      <c r="UES133" s="56"/>
      <c r="UET133" s="28"/>
      <c r="UEU133" s="28"/>
      <c r="UEV133" s="31"/>
      <c r="UEW133" s="35"/>
      <c r="UEX133" s="31"/>
      <c r="UEY133" s="26"/>
      <c r="UEZ133" s="14"/>
      <c r="UFA133" s="56"/>
      <c r="UFB133" s="28"/>
      <c r="UFC133" s="28"/>
      <c r="UFD133" s="31"/>
      <c r="UFE133" s="35"/>
      <c r="UFF133" s="31"/>
      <c r="UFG133" s="26"/>
      <c r="UFH133" s="14"/>
      <c r="UFI133" s="56"/>
      <c r="UFJ133" s="28"/>
      <c r="UFK133" s="28"/>
      <c r="UFL133" s="31"/>
      <c r="UFM133" s="35"/>
      <c r="UFN133" s="31"/>
      <c r="UFO133" s="26"/>
      <c r="UFP133" s="14"/>
      <c r="UFQ133" s="56"/>
      <c r="UFR133" s="28"/>
      <c r="UFS133" s="28"/>
      <c r="UFT133" s="31"/>
      <c r="UFU133" s="35"/>
      <c r="UFV133" s="31"/>
      <c r="UFW133" s="26"/>
      <c r="UFX133" s="14"/>
      <c r="UFY133" s="56"/>
      <c r="UFZ133" s="28"/>
      <c r="UGA133" s="28"/>
      <c r="UGB133" s="31"/>
      <c r="UGC133" s="35"/>
      <c r="UGD133" s="31"/>
      <c r="UGE133" s="26"/>
      <c r="UGF133" s="14"/>
      <c r="UGG133" s="56"/>
      <c r="UGH133" s="28"/>
      <c r="UGI133" s="28"/>
      <c r="UGJ133" s="31"/>
      <c r="UGK133" s="35"/>
      <c r="UGL133" s="31"/>
      <c r="UGM133" s="26"/>
      <c r="UGN133" s="14"/>
      <c r="UGO133" s="56"/>
      <c r="UGP133" s="28"/>
      <c r="UGQ133" s="28"/>
      <c r="UGR133" s="31"/>
      <c r="UGS133" s="35"/>
      <c r="UGT133" s="31"/>
      <c r="UGU133" s="26"/>
      <c r="UGV133" s="14"/>
      <c r="UGW133" s="56"/>
      <c r="UGX133" s="28"/>
      <c r="UGY133" s="28"/>
      <c r="UGZ133" s="31"/>
      <c r="UHA133" s="35"/>
      <c r="UHB133" s="31"/>
      <c r="UHC133" s="26"/>
      <c r="UHD133" s="14"/>
      <c r="UHE133" s="56"/>
      <c r="UHF133" s="28"/>
      <c r="UHG133" s="28"/>
      <c r="UHH133" s="31"/>
      <c r="UHI133" s="35"/>
      <c r="UHJ133" s="31"/>
      <c r="UHK133" s="26"/>
      <c r="UHL133" s="14"/>
      <c r="UHM133" s="56"/>
      <c r="UHN133" s="28"/>
      <c r="UHO133" s="28"/>
      <c r="UHP133" s="31"/>
      <c r="UHQ133" s="35"/>
      <c r="UHR133" s="31"/>
      <c r="UHS133" s="26"/>
      <c r="UHT133" s="14"/>
      <c r="UHU133" s="56"/>
      <c r="UHV133" s="28"/>
      <c r="UHW133" s="28"/>
      <c r="UHX133" s="31"/>
      <c r="UHY133" s="35"/>
      <c r="UHZ133" s="31"/>
      <c r="UIA133" s="26"/>
      <c r="UIB133" s="14"/>
      <c r="UIC133" s="56"/>
      <c r="UID133" s="28"/>
      <c r="UIE133" s="28"/>
      <c r="UIF133" s="31"/>
      <c r="UIG133" s="35"/>
      <c r="UIH133" s="31"/>
      <c r="UII133" s="26"/>
      <c r="UIJ133" s="14"/>
      <c r="UIK133" s="56"/>
      <c r="UIL133" s="28"/>
      <c r="UIM133" s="28"/>
      <c r="UIN133" s="31"/>
      <c r="UIO133" s="35"/>
      <c r="UIP133" s="31"/>
      <c r="UIQ133" s="26"/>
      <c r="UIR133" s="14"/>
      <c r="UIS133" s="56"/>
      <c r="UIT133" s="28"/>
      <c r="UIU133" s="28"/>
      <c r="UIV133" s="31"/>
      <c r="UIW133" s="35"/>
      <c r="UIX133" s="31"/>
      <c r="UIY133" s="26"/>
      <c r="UIZ133" s="14"/>
      <c r="UJA133" s="56"/>
      <c r="UJB133" s="28"/>
      <c r="UJC133" s="28"/>
      <c r="UJD133" s="31"/>
      <c r="UJE133" s="35"/>
      <c r="UJF133" s="31"/>
      <c r="UJG133" s="26"/>
      <c r="UJH133" s="14"/>
      <c r="UJI133" s="56"/>
      <c r="UJJ133" s="28"/>
      <c r="UJK133" s="28"/>
      <c r="UJL133" s="31"/>
      <c r="UJM133" s="35"/>
      <c r="UJN133" s="31"/>
      <c r="UJO133" s="26"/>
      <c r="UJP133" s="14"/>
      <c r="UJQ133" s="56"/>
      <c r="UJR133" s="28"/>
      <c r="UJS133" s="28"/>
      <c r="UJT133" s="31"/>
      <c r="UJU133" s="35"/>
      <c r="UJV133" s="31"/>
      <c r="UJW133" s="26"/>
      <c r="UJX133" s="14"/>
      <c r="UJY133" s="56"/>
      <c r="UJZ133" s="28"/>
      <c r="UKA133" s="28"/>
      <c r="UKB133" s="31"/>
      <c r="UKC133" s="35"/>
      <c r="UKD133" s="31"/>
      <c r="UKE133" s="26"/>
      <c r="UKF133" s="14"/>
      <c r="UKG133" s="56"/>
      <c r="UKH133" s="28"/>
      <c r="UKI133" s="28"/>
      <c r="UKJ133" s="31"/>
      <c r="UKK133" s="35"/>
      <c r="UKL133" s="31"/>
      <c r="UKM133" s="26"/>
      <c r="UKN133" s="14"/>
      <c r="UKO133" s="56"/>
      <c r="UKP133" s="28"/>
      <c r="UKQ133" s="28"/>
      <c r="UKR133" s="31"/>
      <c r="UKS133" s="35"/>
      <c r="UKT133" s="31"/>
      <c r="UKU133" s="26"/>
      <c r="UKV133" s="14"/>
      <c r="UKW133" s="56"/>
      <c r="UKX133" s="28"/>
      <c r="UKY133" s="28"/>
      <c r="UKZ133" s="31"/>
      <c r="ULA133" s="35"/>
      <c r="ULB133" s="31"/>
      <c r="ULC133" s="26"/>
      <c r="ULD133" s="14"/>
      <c r="ULE133" s="56"/>
      <c r="ULF133" s="28"/>
      <c r="ULG133" s="28"/>
      <c r="ULH133" s="31"/>
      <c r="ULI133" s="35"/>
      <c r="ULJ133" s="31"/>
      <c r="ULK133" s="26"/>
      <c r="ULL133" s="14"/>
      <c r="ULM133" s="56"/>
      <c r="ULN133" s="28"/>
      <c r="ULO133" s="28"/>
      <c r="ULP133" s="31"/>
      <c r="ULQ133" s="35"/>
      <c r="ULR133" s="31"/>
      <c r="ULS133" s="26"/>
      <c r="ULT133" s="14"/>
      <c r="ULU133" s="56"/>
      <c r="ULV133" s="28"/>
      <c r="ULW133" s="28"/>
      <c r="ULX133" s="31"/>
      <c r="ULY133" s="35"/>
      <c r="ULZ133" s="31"/>
      <c r="UMA133" s="26"/>
      <c r="UMB133" s="14"/>
      <c r="UMC133" s="56"/>
      <c r="UMD133" s="28"/>
      <c r="UME133" s="28"/>
      <c r="UMF133" s="31"/>
      <c r="UMG133" s="35"/>
      <c r="UMH133" s="31"/>
      <c r="UMI133" s="26"/>
      <c r="UMJ133" s="14"/>
      <c r="UMK133" s="56"/>
      <c r="UML133" s="28"/>
      <c r="UMM133" s="28"/>
      <c r="UMN133" s="31"/>
      <c r="UMO133" s="35"/>
      <c r="UMP133" s="31"/>
      <c r="UMQ133" s="26"/>
      <c r="UMR133" s="14"/>
      <c r="UMS133" s="56"/>
      <c r="UMT133" s="28"/>
      <c r="UMU133" s="28"/>
      <c r="UMV133" s="31"/>
      <c r="UMW133" s="35"/>
      <c r="UMX133" s="31"/>
      <c r="UMY133" s="26"/>
      <c r="UMZ133" s="14"/>
      <c r="UNA133" s="56"/>
      <c r="UNB133" s="28"/>
      <c r="UNC133" s="28"/>
      <c r="UND133" s="31"/>
      <c r="UNE133" s="35"/>
      <c r="UNF133" s="31"/>
      <c r="UNG133" s="26"/>
      <c r="UNH133" s="14"/>
      <c r="UNI133" s="56"/>
      <c r="UNJ133" s="28"/>
      <c r="UNK133" s="28"/>
      <c r="UNL133" s="31"/>
      <c r="UNM133" s="35"/>
      <c r="UNN133" s="31"/>
      <c r="UNO133" s="26"/>
      <c r="UNP133" s="14"/>
      <c r="UNQ133" s="56"/>
      <c r="UNR133" s="28"/>
      <c r="UNS133" s="28"/>
      <c r="UNT133" s="31"/>
      <c r="UNU133" s="35"/>
      <c r="UNV133" s="31"/>
      <c r="UNW133" s="26"/>
      <c r="UNX133" s="14"/>
      <c r="UNY133" s="56"/>
      <c r="UNZ133" s="28"/>
      <c r="UOA133" s="28"/>
      <c r="UOB133" s="31"/>
      <c r="UOC133" s="35"/>
      <c r="UOD133" s="31"/>
      <c r="UOE133" s="26"/>
      <c r="UOF133" s="14"/>
      <c r="UOG133" s="56"/>
      <c r="UOH133" s="28"/>
      <c r="UOI133" s="28"/>
      <c r="UOJ133" s="31"/>
      <c r="UOK133" s="35"/>
      <c r="UOL133" s="31"/>
      <c r="UOM133" s="26"/>
      <c r="UON133" s="14"/>
      <c r="UOO133" s="56"/>
      <c r="UOP133" s="28"/>
      <c r="UOQ133" s="28"/>
      <c r="UOR133" s="31"/>
      <c r="UOS133" s="35"/>
      <c r="UOT133" s="31"/>
      <c r="UOU133" s="26"/>
      <c r="UOV133" s="14"/>
      <c r="UOW133" s="56"/>
      <c r="UOX133" s="28"/>
      <c r="UOY133" s="28"/>
      <c r="UOZ133" s="31"/>
      <c r="UPA133" s="35"/>
      <c r="UPB133" s="31"/>
      <c r="UPC133" s="26"/>
      <c r="UPD133" s="14"/>
      <c r="UPE133" s="56"/>
      <c r="UPF133" s="28"/>
      <c r="UPG133" s="28"/>
      <c r="UPH133" s="31"/>
      <c r="UPI133" s="35"/>
      <c r="UPJ133" s="31"/>
      <c r="UPK133" s="26"/>
      <c r="UPL133" s="14"/>
      <c r="UPM133" s="56"/>
      <c r="UPN133" s="28"/>
      <c r="UPO133" s="28"/>
      <c r="UPP133" s="31"/>
      <c r="UPQ133" s="35"/>
      <c r="UPR133" s="31"/>
      <c r="UPS133" s="26"/>
      <c r="UPT133" s="14"/>
      <c r="UPU133" s="56"/>
      <c r="UPV133" s="28"/>
      <c r="UPW133" s="28"/>
      <c r="UPX133" s="31"/>
      <c r="UPY133" s="35"/>
      <c r="UPZ133" s="31"/>
      <c r="UQA133" s="26"/>
      <c r="UQB133" s="14"/>
      <c r="UQC133" s="56"/>
      <c r="UQD133" s="28"/>
      <c r="UQE133" s="28"/>
      <c r="UQF133" s="31"/>
      <c r="UQG133" s="35"/>
      <c r="UQH133" s="31"/>
      <c r="UQI133" s="26"/>
      <c r="UQJ133" s="14"/>
      <c r="UQK133" s="56"/>
      <c r="UQL133" s="28"/>
      <c r="UQM133" s="28"/>
      <c r="UQN133" s="31"/>
      <c r="UQO133" s="35"/>
      <c r="UQP133" s="31"/>
      <c r="UQQ133" s="26"/>
      <c r="UQR133" s="14"/>
      <c r="UQS133" s="56"/>
      <c r="UQT133" s="28"/>
      <c r="UQU133" s="28"/>
      <c r="UQV133" s="31"/>
      <c r="UQW133" s="35"/>
      <c r="UQX133" s="31"/>
      <c r="UQY133" s="26"/>
      <c r="UQZ133" s="14"/>
      <c r="URA133" s="56"/>
      <c r="URB133" s="28"/>
      <c r="URC133" s="28"/>
      <c r="URD133" s="31"/>
      <c r="URE133" s="35"/>
      <c r="URF133" s="31"/>
      <c r="URG133" s="26"/>
      <c r="URH133" s="14"/>
      <c r="URI133" s="56"/>
      <c r="URJ133" s="28"/>
      <c r="URK133" s="28"/>
      <c r="URL133" s="31"/>
      <c r="URM133" s="35"/>
      <c r="URN133" s="31"/>
      <c r="URO133" s="26"/>
      <c r="URP133" s="14"/>
      <c r="URQ133" s="56"/>
      <c r="URR133" s="28"/>
      <c r="URS133" s="28"/>
      <c r="URT133" s="31"/>
      <c r="URU133" s="35"/>
      <c r="URV133" s="31"/>
      <c r="URW133" s="26"/>
      <c r="URX133" s="14"/>
      <c r="URY133" s="56"/>
      <c r="URZ133" s="28"/>
      <c r="USA133" s="28"/>
      <c r="USB133" s="31"/>
      <c r="USC133" s="35"/>
      <c r="USD133" s="31"/>
      <c r="USE133" s="26"/>
      <c r="USF133" s="14"/>
      <c r="USG133" s="56"/>
      <c r="USH133" s="28"/>
      <c r="USI133" s="28"/>
      <c r="USJ133" s="31"/>
      <c r="USK133" s="35"/>
      <c r="USL133" s="31"/>
      <c r="USM133" s="26"/>
      <c r="USN133" s="14"/>
      <c r="USO133" s="56"/>
      <c r="USP133" s="28"/>
      <c r="USQ133" s="28"/>
      <c r="USR133" s="31"/>
      <c r="USS133" s="35"/>
      <c r="UST133" s="31"/>
      <c r="USU133" s="26"/>
      <c r="USV133" s="14"/>
      <c r="USW133" s="56"/>
      <c r="USX133" s="28"/>
      <c r="USY133" s="28"/>
      <c r="USZ133" s="31"/>
      <c r="UTA133" s="35"/>
      <c r="UTB133" s="31"/>
      <c r="UTC133" s="26"/>
      <c r="UTD133" s="14"/>
      <c r="UTE133" s="56"/>
      <c r="UTF133" s="28"/>
      <c r="UTG133" s="28"/>
      <c r="UTH133" s="31"/>
      <c r="UTI133" s="35"/>
      <c r="UTJ133" s="31"/>
      <c r="UTK133" s="26"/>
      <c r="UTL133" s="14"/>
      <c r="UTM133" s="56"/>
      <c r="UTN133" s="28"/>
      <c r="UTO133" s="28"/>
      <c r="UTP133" s="31"/>
      <c r="UTQ133" s="35"/>
      <c r="UTR133" s="31"/>
      <c r="UTS133" s="26"/>
      <c r="UTT133" s="14"/>
      <c r="UTU133" s="56"/>
      <c r="UTV133" s="28"/>
      <c r="UTW133" s="28"/>
      <c r="UTX133" s="31"/>
      <c r="UTY133" s="35"/>
      <c r="UTZ133" s="31"/>
      <c r="UUA133" s="26"/>
      <c r="UUB133" s="14"/>
      <c r="UUC133" s="56"/>
      <c r="UUD133" s="28"/>
      <c r="UUE133" s="28"/>
      <c r="UUF133" s="31"/>
      <c r="UUG133" s="35"/>
      <c r="UUH133" s="31"/>
      <c r="UUI133" s="26"/>
      <c r="UUJ133" s="14"/>
      <c r="UUK133" s="56"/>
      <c r="UUL133" s="28"/>
      <c r="UUM133" s="28"/>
      <c r="UUN133" s="31"/>
      <c r="UUO133" s="35"/>
      <c r="UUP133" s="31"/>
      <c r="UUQ133" s="26"/>
      <c r="UUR133" s="14"/>
      <c r="UUS133" s="56"/>
      <c r="UUT133" s="28"/>
      <c r="UUU133" s="28"/>
      <c r="UUV133" s="31"/>
      <c r="UUW133" s="35"/>
      <c r="UUX133" s="31"/>
      <c r="UUY133" s="26"/>
      <c r="UUZ133" s="14"/>
      <c r="UVA133" s="56"/>
      <c r="UVB133" s="28"/>
      <c r="UVC133" s="28"/>
      <c r="UVD133" s="31"/>
      <c r="UVE133" s="35"/>
      <c r="UVF133" s="31"/>
      <c r="UVG133" s="26"/>
      <c r="UVH133" s="14"/>
      <c r="UVI133" s="56"/>
      <c r="UVJ133" s="28"/>
      <c r="UVK133" s="28"/>
      <c r="UVL133" s="31"/>
      <c r="UVM133" s="35"/>
      <c r="UVN133" s="31"/>
      <c r="UVO133" s="26"/>
      <c r="UVP133" s="14"/>
      <c r="UVQ133" s="56"/>
      <c r="UVR133" s="28"/>
      <c r="UVS133" s="28"/>
      <c r="UVT133" s="31"/>
      <c r="UVU133" s="35"/>
      <c r="UVV133" s="31"/>
      <c r="UVW133" s="26"/>
      <c r="UVX133" s="14"/>
      <c r="UVY133" s="56"/>
      <c r="UVZ133" s="28"/>
      <c r="UWA133" s="28"/>
      <c r="UWB133" s="31"/>
      <c r="UWC133" s="35"/>
      <c r="UWD133" s="31"/>
      <c r="UWE133" s="26"/>
      <c r="UWF133" s="14"/>
      <c r="UWG133" s="56"/>
      <c r="UWH133" s="28"/>
      <c r="UWI133" s="28"/>
      <c r="UWJ133" s="31"/>
      <c r="UWK133" s="35"/>
      <c r="UWL133" s="31"/>
      <c r="UWM133" s="26"/>
      <c r="UWN133" s="14"/>
      <c r="UWO133" s="56"/>
      <c r="UWP133" s="28"/>
      <c r="UWQ133" s="28"/>
      <c r="UWR133" s="31"/>
      <c r="UWS133" s="35"/>
      <c r="UWT133" s="31"/>
      <c r="UWU133" s="26"/>
      <c r="UWV133" s="14"/>
      <c r="UWW133" s="56"/>
      <c r="UWX133" s="28"/>
      <c r="UWY133" s="28"/>
      <c r="UWZ133" s="31"/>
      <c r="UXA133" s="35"/>
      <c r="UXB133" s="31"/>
      <c r="UXC133" s="26"/>
      <c r="UXD133" s="14"/>
      <c r="UXE133" s="56"/>
      <c r="UXF133" s="28"/>
      <c r="UXG133" s="28"/>
      <c r="UXH133" s="31"/>
      <c r="UXI133" s="35"/>
      <c r="UXJ133" s="31"/>
      <c r="UXK133" s="26"/>
      <c r="UXL133" s="14"/>
      <c r="UXM133" s="56"/>
      <c r="UXN133" s="28"/>
      <c r="UXO133" s="28"/>
      <c r="UXP133" s="31"/>
      <c r="UXQ133" s="35"/>
      <c r="UXR133" s="31"/>
      <c r="UXS133" s="26"/>
      <c r="UXT133" s="14"/>
      <c r="UXU133" s="56"/>
      <c r="UXV133" s="28"/>
      <c r="UXW133" s="28"/>
      <c r="UXX133" s="31"/>
      <c r="UXY133" s="35"/>
      <c r="UXZ133" s="31"/>
      <c r="UYA133" s="26"/>
      <c r="UYB133" s="14"/>
      <c r="UYC133" s="56"/>
      <c r="UYD133" s="28"/>
      <c r="UYE133" s="28"/>
      <c r="UYF133" s="31"/>
      <c r="UYG133" s="35"/>
      <c r="UYH133" s="31"/>
      <c r="UYI133" s="26"/>
      <c r="UYJ133" s="14"/>
      <c r="UYK133" s="56"/>
      <c r="UYL133" s="28"/>
      <c r="UYM133" s="28"/>
      <c r="UYN133" s="31"/>
      <c r="UYO133" s="35"/>
      <c r="UYP133" s="31"/>
      <c r="UYQ133" s="26"/>
      <c r="UYR133" s="14"/>
      <c r="UYS133" s="56"/>
      <c r="UYT133" s="28"/>
      <c r="UYU133" s="28"/>
      <c r="UYV133" s="31"/>
      <c r="UYW133" s="35"/>
      <c r="UYX133" s="31"/>
      <c r="UYY133" s="26"/>
      <c r="UYZ133" s="14"/>
      <c r="UZA133" s="56"/>
      <c r="UZB133" s="28"/>
      <c r="UZC133" s="28"/>
      <c r="UZD133" s="31"/>
      <c r="UZE133" s="35"/>
      <c r="UZF133" s="31"/>
      <c r="UZG133" s="26"/>
      <c r="UZH133" s="14"/>
      <c r="UZI133" s="56"/>
      <c r="UZJ133" s="28"/>
      <c r="UZK133" s="28"/>
      <c r="UZL133" s="31"/>
      <c r="UZM133" s="35"/>
      <c r="UZN133" s="31"/>
      <c r="UZO133" s="26"/>
      <c r="UZP133" s="14"/>
      <c r="UZQ133" s="56"/>
      <c r="UZR133" s="28"/>
      <c r="UZS133" s="28"/>
      <c r="UZT133" s="31"/>
      <c r="UZU133" s="35"/>
      <c r="UZV133" s="31"/>
      <c r="UZW133" s="26"/>
      <c r="UZX133" s="14"/>
      <c r="UZY133" s="56"/>
      <c r="UZZ133" s="28"/>
      <c r="VAA133" s="28"/>
      <c r="VAB133" s="31"/>
      <c r="VAC133" s="35"/>
      <c r="VAD133" s="31"/>
      <c r="VAE133" s="26"/>
      <c r="VAF133" s="14"/>
      <c r="VAG133" s="56"/>
      <c r="VAH133" s="28"/>
      <c r="VAI133" s="28"/>
      <c r="VAJ133" s="31"/>
      <c r="VAK133" s="35"/>
      <c r="VAL133" s="31"/>
      <c r="VAM133" s="26"/>
      <c r="VAN133" s="14"/>
      <c r="VAO133" s="56"/>
      <c r="VAP133" s="28"/>
      <c r="VAQ133" s="28"/>
      <c r="VAR133" s="31"/>
      <c r="VAS133" s="35"/>
      <c r="VAT133" s="31"/>
      <c r="VAU133" s="26"/>
      <c r="VAV133" s="14"/>
      <c r="VAW133" s="56"/>
      <c r="VAX133" s="28"/>
      <c r="VAY133" s="28"/>
      <c r="VAZ133" s="31"/>
      <c r="VBA133" s="35"/>
      <c r="VBB133" s="31"/>
      <c r="VBC133" s="26"/>
      <c r="VBD133" s="14"/>
      <c r="VBE133" s="56"/>
      <c r="VBF133" s="28"/>
      <c r="VBG133" s="28"/>
      <c r="VBH133" s="31"/>
      <c r="VBI133" s="35"/>
      <c r="VBJ133" s="31"/>
      <c r="VBK133" s="26"/>
      <c r="VBL133" s="14"/>
      <c r="VBM133" s="56"/>
      <c r="VBN133" s="28"/>
      <c r="VBO133" s="28"/>
      <c r="VBP133" s="31"/>
      <c r="VBQ133" s="35"/>
      <c r="VBR133" s="31"/>
      <c r="VBS133" s="26"/>
      <c r="VBT133" s="14"/>
      <c r="VBU133" s="56"/>
      <c r="VBV133" s="28"/>
      <c r="VBW133" s="28"/>
      <c r="VBX133" s="31"/>
      <c r="VBY133" s="35"/>
      <c r="VBZ133" s="31"/>
      <c r="VCA133" s="26"/>
      <c r="VCB133" s="14"/>
      <c r="VCC133" s="56"/>
      <c r="VCD133" s="28"/>
      <c r="VCE133" s="28"/>
      <c r="VCF133" s="31"/>
      <c r="VCG133" s="35"/>
      <c r="VCH133" s="31"/>
      <c r="VCI133" s="26"/>
      <c r="VCJ133" s="14"/>
      <c r="VCK133" s="56"/>
      <c r="VCL133" s="28"/>
      <c r="VCM133" s="28"/>
      <c r="VCN133" s="31"/>
      <c r="VCO133" s="35"/>
      <c r="VCP133" s="31"/>
      <c r="VCQ133" s="26"/>
      <c r="VCR133" s="14"/>
      <c r="VCS133" s="56"/>
      <c r="VCT133" s="28"/>
      <c r="VCU133" s="28"/>
      <c r="VCV133" s="31"/>
      <c r="VCW133" s="35"/>
      <c r="VCX133" s="31"/>
      <c r="VCY133" s="26"/>
      <c r="VCZ133" s="14"/>
      <c r="VDA133" s="56"/>
      <c r="VDB133" s="28"/>
      <c r="VDC133" s="28"/>
      <c r="VDD133" s="31"/>
      <c r="VDE133" s="35"/>
      <c r="VDF133" s="31"/>
      <c r="VDG133" s="26"/>
      <c r="VDH133" s="14"/>
      <c r="VDI133" s="56"/>
      <c r="VDJ133" s="28"/>
      <c r="VDK133" s="28"/>
      <c r="VDL133" s="31"/>
      <c r="VDM133" s="35"/>
      <c r="VDN133" s="31"/>
      <c r="VDO133" s="26"/>
      <c r="VDP133" s="14"/>
      <c r="VDQ133" s="56"/>
      <c r="VDR133" s="28"/>
      <c r="VDS133" s="28"/>
      <c r="VDT133" s="31"/>
      <c r="VDU133" s="35"/>
      <c r="VDV133" s="31"/>
      <c r="VDW133" s="26"/>
      <c r="VDX133" s="14"/>
      <c r="VDY133" s="56"/>
      <c r="VDZ133" s="28"/>
      <c r="VEA133" s="28"/>
      <c r="VEB133" s="31"/>
      <c r="VEC133" s="35"/>
      <c r="VED133" s="31"/>
      <c r="VEE133" s="26"/>
      <c r="VEF133" s="14"/>
      <c r="VEG133" s="56"/>
      <c r="VEH133" s="28"/>
      <c r="VEI133" s="28"/>
      <c r="VEJ133" s="31"/>
      <c r="VEK133" s="35"/>
      <c r="VEL133" s="31"/>
      <c r="VEM133" s="26"/>
      <c r="VEN133" s="14"/>
      <c r="VEO133" s="56"/>
      <c r="VEP133" s="28"/>
      <c r="VEQ133" s="28"/>
      <c r="VER133" s="31"/>
      <c r="VES133" s="35"/>
      <c r="VET133" s="31"/>
      <c r="VEU133" s="26"/>
      <c r="VEV133" s="14"/>
      <c r="VEW133" s="56"/>
      <c r="VEX133" s="28"/>
      <c r="VEY133" s="28"/>
      <c r="VEZ133" s="31"/>
      <c r="VFA133" s="35"/>
      <c r="VFB133" s="31"/>
      <c r="VFC133" s="26"/>
      <c r="VFD133" s="14"/>
      <c r="VFE133" s="56"/>
      <c r="VFF133" s="28"/>
      <c r="VFG133" s="28"/>
      <c r="VFH133" s="31"/>
      <c r="VFI133" s="35"/>
      <c r="VFJ133" s="31"/>
      <c r="VFK133" s="26"/>
      <c r="VFL133" s="14"/>
      <c r="VFM133" s="56"/>
      <c r="VFN133" s="28"/>
      <c r="VFO133" s="28"/>
      <c r="VFP133" s="31"/>
      <c r="VFQ133" s="35"/>
      <c r="VFR133" s="31"/>
      <c r="VFS133" s="26"/>
      <c r="VFT133" s="14"/>
      <c r="VFU133" s="56"/>
      <c r="VFV133" s="28"/>
      <c r="VFW133" s="28"/>
      <c r="VFX133" s="31"/>
      <c r="VFY133" s="35"/>
      <c r="VFZ133" s="31"/>
      <c r="VGA133" s="26"/>
      <c r="VGB133" s="14"/>
      <c r="VGC133" s="56"/>
      <c r="VGD133" s="28"/>
      <c r="VGE133" s="28"/>
      <c r="VGF133" s="31"/>
      <c r="VGG133" s="35"/>
      <c r="VGH133" s="31"/>
      <c r="VGI133" s="26"/>
      <c r="VGJ133" s="14"/>
      <c r="VGK133" s="56"/>
      <c r="VGL133" s="28"/>
      <c r="VGM133" s="28"/>
      <c r="VGN133" s="31"/>
      <c r="VGO133" s="35"/>
      <c r="VGP133" s="31"/>
      <c r="VGQ133" s="26"/>
      <c r="VGR133" s="14"/>
      <c r="VGS133" s="56"/>
      <c r="VGT133" s="28"/>
      <c r="VGU133" s="28"/>
      <c r="VGV133" s="31"/>
      <c r="VGW133" s="35"/>
      <c r="VGX133" s="31"/>
      <c r="VGY133" s="26"/>
      <c r="VGZ133" s="14"/>
      <c r="VHA133" s="56"/>
      <c r="VHB133" s="28"/>
      <c r="VHC133" s="28"/>
      <c r="VHD133" s="31"/>
      <c r="VHE133" s="35"/>
      <c r="VHF133" s="31"/>
      <c r="VHG133" s="26"/>
      <c r="VHH133" s="14"/>
      <c r="VHI133" s="56"/>
      <c r="VHJ133" s="28"/>
      <c r="VHK133" s="28"/>
      <c r="VHL133" s="31"/>
      <c r="VHM133" s="35"/>
      <c r="VHN133" s="31"/>
      <c r="VHO133" s="26"/>
      <c r="VHP133" s="14"/>
      <c r="VHQ133" s="56"/>
      <c r="VHR133" s="28"/>
      <c r="VHS133" s="28"/>
      <c r="VHT133" s="31"/>
      <c r="VHU133" s="35"/>
      <c r="VHV133" s="31"/>
      <c r="VHW133" s="26"/>
      <c r="VHX133" s="14"/>
      <c r="VHY133" s="56"/>
      <c r="VHZ133" s="28"/>
      <c r="VIA133" s="28"/>
      <c r="VIB133" s="31"/>
      <c r="VIC133" s="35"/>
      <c r="VID133" s="31"/>
      <c r="VIE133" s="26"/>
      <c r="VIF133" s="14"/>
      <c r="VIG133" s="56"/>
      <c r="VIH133" s="28"/>
      <c r="VII133" s="28"/>
      <c r="VIJ133" s="31"/>
      <c r="VIK133" s="35"/>
      <c r="VIL133" s="31"/>
      <c r="VIM133" s="26"/>
      <c r="VIN133" s="14"/>
      <c r="VIO133" s="56"/>
      <c r="VIP133" s="28"/>
      <c r="VIQ133" s="28"/>
      <c r="VIR133" s="31"/>
      <c r="VIS133" s="35"/>
      <c r="VIT133" s="31"/>
      <c r="VIU133" s="26"/>
      <c r="VIV133" s="14"/>
      <c r="VIW133" s="56"/>
      <c r="VIX133" s="28"/>
      <c r="VIY133" s="28"/>
      <c r="VIZ133" s="31"/>
      <c r="VJA133" s="35"/>
      <c r="VJB133" s="31"/>
      <c r="VJC133" s="26"/>
      <c r="VJD133" s="14"/>
      <c r="VJE133" s="56"/>
      <c r="VJF133" s="28"/>
      <c r="VJG133" s="28"/>
      <c r="VJH133" s="31"/>
      <c r="VJI133" s="35"/>
      <c r="VJJ133" s="31"/>
      <c r="VJK133" s="26"/>
      <c r="VJL133" s="14"/>
      <c r="VJM133" s="56"/>
      <c r="VJN133" s="28"/>
      <c r="VJO133" s="28"/>
      <c r="VJP133" s="31"/>
      <c r="VJQ133" s="35"/>
      <c r="VJR133" s="31"/>
      <c r="VJS133" s="26"/>
      <c r="VJT133" s="14"/>
      <c r="VJU133" s="56"/>
      <c r="VJV133" s="28"/>
      <c r="VJW133" s="28"/>
      <c r="VJX133" s="31"/>
      <c r="VJY133" s="35"/>
      <c r="VJZ133" s="31"/>
      <c r="VKA133" s="26"/>
      <c r="VKB133" s="14"/>
      <c r="VKC133" s="56"/>
      <c r="VKD133" s="28"/>
      <c r="VKE133" s="28"/>
      <c r="VKF133" s="31"/>
      <c r="VKG133" s="35"/>
      <c r="VKH133" s="31"/>
      <c r="VKI133" s="26"/>
      <c r="VKJ133" s="14"/>
      <c r="VKK133" s="56"/>
      <c r="VKL133" s="28"/>
      <c r="VKM133" s="28"/>
      <c r="VKN133" s="31"/>
      <c r="VKO133" s="35"/>
      <c r="VKP133" s="31"/>
      <c r="VKQ133" s="26"/>
      <c r="VKR133" s="14"/>
      <c r="VKS133" s="56"/>
      <c r="VKT133" s="28"/>
      <c r="VKU133" s="28"/>
      <c r="VKV133" s="31"/>
      <c r="VKW133" s="35"/>
      <c r="VKX133" s="31"/>
      <c r="VKY133" s="26"/>
      <c r="VKZ133" s="14"/>
      <c r="VLA133" s="56"/>
      <c r="VLB133" s="28"/>
      <c r="VLC133" s="28"/>
      <c r="VLD133" s="31"/>
      <c r="VLE133" s="35"/>
      <c r="VLF133" s="31"/>
      <c r="VLG133" s="26"/>
      <c r="VLH133" s="14"/>
      <c r="VLI133" s="56"/>
      <c r="VLJ133" s="28"/>
      <c r="VLK133" s="28"/>
      <c r="VLL133" s="31"/>
      <c r="VLM133" s="35"/>
      <c r="VLN133" s="31"/>
      <c r="VLO133" s="26"/>
      <c r="VLP133" s="14"/>
      <c r="VLQ133" s="56"/>
      <c r="VLR133" s="28"/>
      <c r="VLS133" s="28"/>
      <c r="VLT133" s="31"/>
      <c r="VLU133" s="35"/>
      <c r="VLV133" s="31"/>
      <c r="VLW133" s="26"/>
      <c r="VLX133" s="14"/>
      <c r="VLY133" s="56"/>
      <c r="VLZ133" s="28"/>
      <c r="VMA133" s="28"/>
      <c r="VMB133" s="31"/>
      <c r="VMC133" s="35"/>
      <c r="VMD133" s="31"/>
      <c r="VME133" s="26"/>
      <c r="VMF133" s="14"/>
      <c r="VMG133" s="56"/>
      <c r="VMH133" s="28"/>
      <c r="VMI133" s="28"/>
      <c r="VMJ133" s="31"/>
      <c r="VMK133" s="35"/>
      <c r="VML133" s="31"/>
      <c r="VMM133" s="26"/>
      <c r="VMN133" s="14"/>
      <c r="VMO133" s="56"/>
      <c r="VMP133" s="28"/>
      <c r="VMQ133" s="28"/>
      <c r="VMR133" s="31"/>
      <c r="VMS133" s="35"/>
      <c r="VMT133" s="31"/>
      <c r="VMU133" s="26"/>
      <c r="VMV133" s="14"/>
      <c r="VMW133" s="56"/>
      <c r="VMX133" s="28"/>
      <c r="VMY133" s="28"/>
      <c r="VMZ133" s="31"/>
      <c r="VNA133" s="35"/>
      <c r="VNB133" s="31"/>
      <c r="VNC133" s="26"/>
      <c r="VND133" s="14"/>
      <c r="VNE133" s="56"/>
      <c r="VNF133" s="28"/>
      <c r="VNG133" s="28"/>
      <c r="VNH133" s="31"/>
      <c r="VNI133" s="35"/>
      <c r="VNJ133" s="31"/>
      <c r="VNK133" s="26"/>
      <c r="VNL133" s="14"/>
      <c r="VNM133" s="56"/>
      <c r="VNN133" s="28"/>
      <c r="VNO133" s="28"/>
      <c r="VNP133" s="31"/>
      <c r="VNQ133" s="35"/>
      <c r="VNR133" s="31"/>
      <c r="VNS133" s="26"/>
      <c r="VNT133" s="14"/>
      <c r="VNU133" s="56"/>
      <c r="VNV133" s="28"/>
      <c r="VNW133" s="28"/>
      <c r="VNX133" s="31"/>
      <c r="VNY133" s="35"/>
      <c r="VNZ133" s="31"/>
      <c r="VOA133" s="26"/>
      <c r="VOB133" s="14"/>
      <c r="VOC133" s="56"/>
      <c r="VOD133" s="28"/>
      <c r="VOE133" s="28"/>
      <c r="VOF133" s="31"/>
      <c r="VOG133" s="35"/>
      <c r="VOH133" s="31"/>
      <c r="VOI133" s="26"/>
      <c r="VOJ133" s="14"/>
      <c r="VOK133" s="56"/>
      <c r="VOL133" s="28"/>
      <c r="VOM133" s="28"/>
      <c r="VON133" s="31"/>
      <c r="VOO133" s="35"/>
      <c r="VOP133" s="31"/>
      <c r="VOQ133" s="26"/>
      <c r="VOR133" s="14"/>
      <c r="VOS133" s="56"/>
      <c r="VOT133" s="28"/>
      <c r="VOU133" s="28"/>
      <c r="VOV133" s="31"/>
      <c r="VOW133" s="35"/>
      <c r="VOX133" s="31"/>
      <c r="VOY133" s="26"/>
      <c r="VOZ133" s="14"/>
      <c r="VPA133" s="56"/>
      <c r="VPB133" s="28"/>
      <c r="VPC133" s="28"/>
      <c r="VPD133" s="31"/>
      <c r="VPE133" s="35"/>
      <c r="VPF133" s="31"/>
      <c r="VPG133" s="26"/>
      <c r="VPH133" s="14"/>
      <c r="VPI133" s="56"/>
      <c r="VPJ133" s="28"/>
      <c r="VPK133" s="28"/>
      <c r="VPL133" s="31"/>
      <c r="VPM133" s="35"/>
      <c r="VPN133" s="31"/>
      <c r="VPO133" s="26"/>
      <c r="VPP133" s="14"/>
      <c r="VPQ133" s="56"/>
      <c r="VPR133" s="28"/>
      <c r="VPS133" s="28"/>
      <c r="VPT133" s="31"/>
      <c r="VPU133" s="35"/>
      <c r="VPV133" s="31"/>
      <c r="VPW133" s="26"/>
      <c r="VPX133" s="14"/>
      <c r="VPY133" s="56"/>
      <c r="VPZ133" s="28"/>
      <c r="VQA133" s="28"/>
      <c r="VQB133" s="31"/>
      <c r="VQC133" s="35"/>
      <c r="VQD133" s="31"/>
      <c r="VQE133" s="26"/>
      <c r="VQF133" s="14"/>
      <c r="VQG133" s="56"/>
      <c r="VQH133" s="28"/>
      <c r="VQI133" s="28"/>
      <c r="VQJ133" s="31"/>
      <c r="VQK133" s="35"/>
      <c r="VQL133" s="31"/>
      <c r="VQM133" s="26"/>
      <c r="VQN133" s="14"/>
      <c r="VQO133" s="56"/>
      <c r="VQP133" s="28"/>
      <c r="VQQ133" s="28"/>
      <c r="VQR133" s="31"/>
      <c r="VQS133" s="35"/>
      <c r="VQT133" s="31"/>
      <c r="VQU133" s="26"/>
      <c r="VQV133" s="14"/>
      <c r="VQW133" s="56"/>
      <c r="VQX133" s="28"/>
      <c r="VQY133" s="28"/>
      <c r="VQZ133" s="31"/>
      <c r="VRA133" s="35"/>
      <c r="VRB133" s="31"/>
      <c r="VRC133" s="26"/>
      <c r="VRD133" s="14"/>
      <c r="VRE133" s="56"/>
      <c r="VRF133" s="28"/>
      <c r="VRG133" s="28"/>
      <c r="VRH133" s="31"/>
      <c r="VRI133" s="35"/>
      <c r="VRJ133" s="31"/>
      <c r="VRK133" s="26"/>
      <c r="VRL133" s="14"/>
      <c r="VRM133" s="56"/>
      <c r="VRN133" s="28"/>
      <c r="VRO133" s="28"/>
      <c r="VRP133" s="31"/>
      <c r="VRQ133" s="35"/>
      <c r="VRR133" s="31"/>
      <c r="VRS133" s="26"/>
      <c r="VRT133" s="14"/>
      <c r="VRU133" s="56"/>
      <c r="VRV133" s="28"/>
      <c r="VRW133" s="28"/>
      <c r="VRX133" s="31"/>
      <c r="VRY133" s="35"/>
      <c r="VRZ133" s="31"/>
      <c r="VSA133" s="26"/>
      <c r="VSB133" s="14"/>
      <c r="VSC133" s="56"/>
      <c r="VSD133" s="28"/>
      <c r="VSE133" s="28"/>
      <c r="VSF133" s="31"/>
      <c r="VSG133" s="35"/>
      <c r="VSH133" s="31"/>
      <c r="VSI133" s="26"/>
      <c r="VSJ133" s="14"/>
      <c r="VSK133" s="56"/>
      <c r="VSL133" s="28"/>
      <c r="VSM133" s="28"/>
      <c r="VSN133" s="31"/>
      <c r="VSO133" s="35"/>
      <c r="VSP133" s="31"/>
      <c r="VSQ133" s="26"/>
      <c r="VSR133" s="14"/>
      <c r="VSS133" s="56"/>
      <c r="VST133" s="28"/>
      <c r="VSU133" s="28"/>
      <c r="VSV133" s="31"/>
      <c r="VSW133" s="35"/>
      <c r="VSX133" s="31"/>
      <c r="VSY133" s="26"/>
      <c r="VSZ133" s="14"/>
      <c r="VTA133" s="56"/>
      <c r="VTB133" s="28"/>
      <c r="VTC133" s="28"/>
      <c r="VTD133" s="31"/>
      <c r="VTE133" s="35"/>
      <c r="VTF133" s="31"/>
      <c r="VTG133" s="26"/>
      <c r="VTH133" s="14"/>
      <c r="VTI133" s="56"/>
      <c r="VTJ133" s="28"/>
      <c r="VTK133" s="28"/>
      <c r="VTL133" s="31"/>
      <c r="VTM133" s="35"/>
      <c r="VTN133" s="31"/>
      <c r="VTO133" s="26"/>
      <c r="VTP133" s="14"/>
      <c r="VTQ133" s="56"/>
      <c r="VTR133" s="28"/>
      <c r="VTS133" s="28"/>
      <c r="VTT133" s="31"/>
      <c r="VTU133" s="35"/>
      <c r="VTV133" s="31"/>
      <c r="VTW133" s="26"/>
      <c r="VTX133" s="14"/>
      <c r="VTY133" s="56"/>
      <c r="VTZ133" s="28"/>
      <c r="VUA133" s="28"/>
      <c r="VUB133" s="31"/>
      <c r="VUC133" s="35"/>
      <c r="VUD133" s="31"/>
      <c r="VUE133" s="26"/>
      <c r="VUF133" s="14"/>
      <c r="VUG133" s="56"/>
      <c r="VUH133" s="28"/>
      <c r="VUI133" s="28"/>
      <c r="VUJ133" s="31"/>
      <c r="VUK133" s="35"/>
      <c r="VUL133" s="31"/>
      <c r="VUM133" s="26"/>
      <c r="VUN133" s="14"/>
      <c r="VUO133" s="56"/>
      <c r="VUP133" s="28"/>
      <c r="VUQ133" s="28"/>
      <c r="VUR133" s="31"/>
      <c r="VUS133" s="35"/>
      <c r="VUT133" s="31"/>
      <c r="VUU133" s="26"/>
      <c r="VUV133" s="14"/>
      <c r="VUW133" s="56"/>
      <c r="VUX133" s="28"/>
      <c r="VUY133" s="28"/>
      <c r="VUZ133" s="31"/>
      <c r="VVA133" s="35"/>
      <c r="VVB133" s="31"/>
      <c r="VVC133" s="26"/>
      <c r="VVD133" s="14"/>
      <c r="VVE133" s="56"/>
      <c r="VVF133" s="28"/>
      <c r="VVG133" s="28"/>
      <c r="VVH133" s="31"/>
      <c r="VVI133" s="35"/>
      <c r="VVJ133" s="31"/>
      <c r="VVK133" s="26"/>
      <c r="VVL133" s="14"/>
      <c r="VVM133" s="56"/>
      <c r="VVN133" s="28"/>
      <c r="VVO133" s="28"/>
      <c r="VVP133" s="31"/>
      <c r="VVQ133" s="35"/>
      <c r="VVR133" s="31"/>
      <c r="VVS133" s="26"/>
      <c r="VVT133" s="14"/>
      <c r="VVU133" s="56"/>
      <c r="VVV133" s="28"/>
      <c r="VVW133" s="28"/>
      <c r="VVX133" s="31"/>
      <c r="VVY133" s="35"/>
      <c r="VVZ133" s="31"/>
      <c r="VWA133" s="26"/>
      <c r="VWB133" s="14"/>
      <c r="VWC133" s="56"/>
      <c r="VWD133" s="28"/>
      <c r="VWE133" s="28"/>
      <c r="VWF133" s="31"/>
      <c r="VWG133" s="35"/>
      <c r="VWH133" s="31"/>
      <c r="VWI133" s="26"/>
      <c r="VWJ133" s="14"/>
      <c r="VWK133" s="56"/>
      <c r="VWL133" s="28"/>
      <c r="VWM133" s="28"/>
      <c r="VWN133" s="31"/>
      <c r="VWO133" s="35"/>
      <c r="VWP133" s="31"/>
      <c r="VWQ133" s="26"/>
      <c r="VWR133" s="14"/>
      <c r="VWS133" s="56"/>
      <c r="VWT133" s="28"/>
      <c r="VWU133" s="28"/>
      <c r="VWV133" s="31"/>
      <c r="VWW133" s="35"/>
      <c r="VWX133" s="31"/>
      <c r="VWY133" s="26"/>
      <c r="VWZ133" s="14"/>
      <c r="VXA133" s="56"/>
      <c r="VXB133" s="28"/>
      <c r="VXC133" s="28"/>
      <c r="VXD133" s="31"/>
      <c r="VXE133" s="35"/>
      <c r="VXF133" s="31"/>
      <c r="VXG133" s="26"/>
      <c r="VXH133" s="14"/>
      <c r="VXI133" s="56"/>
      <c r="VXJ133" s="28"/>
      <c r="VXK133" s="28"/>
      <c r="VXL133" s="31"/>
      <c r="VXM133" s="35"/>
      <c r="VXN133" s="31"/>
      <c r="VXO133" s="26"/>
      <c r="VXP133" s="14"/>
      <c r="VXQ133" s="56"/>
      <c r="VXR133" s="28"/>
      <c r="VXS133" s="28"/>
      <c r="VXT133" s="31"/>
      <c r="VXU133" s="35"/>
      <c r="VXV133" s="31"/>
      <c r="VXW133" s="26"/>
      <c r="VXX133" s="14"/>
      <c r="VXY133" s="56"/>
      <c r="VXZ133" s="28"/>
      <c r="VYA133" s="28"/>
      <c r="VYB133" s="31"/>
      <c r="VYC133" s="35"/>
      <c r="VYD133" s="31"/>
      <c r="VYE133" s="26"/>
      <c r="VYF133" s="14"/>
      <c r="VYG133" s="56"/>
      <c r="VYH133" s="28"/>
      <c r="VYI133" s="28"/>
      <c r="VYJ133" s="31"/>
      <c r="VYK133" s="35"/>
      <c r="VYL133" s="31"/>
      <c r="VYM133" s="26"/>
      <c r="VYN133" s="14"/>
      <c r="VYO133" s="56"/>
      <c r="VYP133" s="28"/>
      <c r="VYQ133" s="28"/>
      <c r="VYR133" s="31"/>
      <c r="VYS133" s="35"/>
      <c r="VYT133" s="31"/>
      <c r="VYU133" s="26"/>
      <c r="VYV133" s="14"/>
      <c r="VYW133" s="56"/>
      <c r="VYX133" s="28"/>
      <c r="VYY133" s="28"/>
      <c r="VYZ133" s="31"/>
      <c r="VZA133" s="35"/>
      <c r="VZB133" s="31"/>
      <c r="VZC133" s="26"/>
      <c r="VZD133" s="14"/>
      <c r="VZE133" s="56"/>
      <c r="VZF133" s="28"/>
      <c r="VZG133" s="28"/>
      <c r="VZH133" s="31"/>
      <c r="VZI133" s="35"/>
      <c r="VZJ133" s="31"/>
      <c r="VZK133" s="26"/>
      <c r="VZL133" s="14"/>
      <c r="VZM133" s="56"/>
      <c r="VZN133" s="28"/>
      <c r="VZO133" s="28"/>
      <c r="VZP133" s="31"/>
      <c r="VZQ133" s="35"/>
      <c r="VZR133" s="31"/>
      <c r="VZS133" s="26"/>
      <c r="VZT133" s="14"/>
      <c r="VZU133" s="56"/>
      <c r="VZV133" s="28"/>
      <c r="VZW133" s="28"/>
      <c r="VZX133" s="31"/>
      <c r="VZY133" s="35"/>
      <c r="VZZ133" s="31"/>
      <c r="WAA133" s="26"/>
      <c r="WAB133" s="14"/>
      <c r="WAC133" s="56"/>
      <c r="WAD133" s="28"/>
      <c r="WAE133" s="28"/>
      <c r="WAF133" s="31"/>
      <c r="WAG133" s="35"/>
      <c r="WAH133" s="31"/>
      <c r="WAI133" s="26"/>
      <c r="WAJ133" s="14"/>
      <c r="WAK133" s="56"/>
      <c r="WAL133" s="28"/>
      <c r="WAM133" s="28"/>
      <c r="WAN133" s="31"/>
      <c r="WAO133" s="35"/>
      <c r="WAP133" s="31"/>
      <c r="WAQ133" s="26"/>
      <c r="WAR133" s="14"/>
      <c r="WAS133" s="56"/>
      <c r="WAT133" s="28"/>
      <c r="WAU133" s="28"/>
      <c r="WAV133" s="31"/>
      <c r="WAW133" s="35"/>
      <c r="WAX133" s="31"/>
      <c r="WAY133" s="26"/>
      <c r="WAZ133" s="14"/>
      <c r="WBA133" s="56"/>
      <c r="WBB133" s="28"/>
      <c r="WBC133" s="28"/>
      <c r="WBD133" s="31"/>
      <c r="WBE133" s="35"/>
      <c r="WBF133" s="31"/>
      <c r="WBG133" s="26"/>
      <c r="WBH133" s="14"/>
      <c r="WBI133" s="56"/>
      <c r="WBJ133" s="28"/>
      <c r="WBK133" s="28"/>
      <c r="WBL133" s="31"/>
      <c r="WBM133" s="35"/>
      <c r="WBN133" s="31"/>
      <c r="WBO133" s="26"/>
      <c r="WBP133" s="14"/>
      <c r="WBQ133" s="56"/>
      <c r="WBR133" s="28"/>
      <c r="WBS133" s="28"/>
      <c r="WBT133" s="31"/>
      <c r="WBU133" s="35"/>
      <c r="WBV133" s="31"/>
      <c r="WBW133" s="26"/>
      <c r="WBX133" s="14"/>
      <c r="WBY133" s="56"/>
      <c r="WBZ133" s="28"/>
      <c r="WCA133" s="28"/>
      <c r="WCB133" s="31"/>
      <c r="WCC133" s="35"/>
      <c r="WCD133" s="31"/>
      <c r="WCE133" s="26"/>
      <c r="WCF133" s="14"/>
      <c r="WCG133" s="56"/>
      <c r="WCH133" s="28"/>
      <c r="WCI133" s="28"/>
      <c r="WCJ133" s="31"/>
      <c r="WCK133" s="35"/>
      <c r="WCL133" s="31"/>
      <c r="WCM133" s="26"/>
      <c r="WCN133" s="14"/>
      <c r="WCO133" s="56"/>
      <c r="WCP133" s="28"/>
      <c r="WCQ133" s="28"/>
      <c r="WCR133" s="31"/>
      <c r="WCS133" s="35"/>
      <c r="WCT133" s="31"/>
      <c r="WCU133" s="26"/>
      <c r="WCV133" s="14"/>
      <c r="WCW133" s="56"/>
      <c r="WCX133" s="28"/>
      <c r="WCY133" s="28"/>
      <c r="WCZ133" s="31"/>
      <c r="WDA133" s="35"/>
      <c r="WDB133" s="31"/>
      <c r="WDC133" s="26"/>
      <c r="WDD133" s="14"/>
      <c r="WDE133" s="56"/>
      <c r="WDF133" s="28"/>
      <c r="WDG133" s="28"/>
      <c r="WDH133" s="31"/>
      <c r="WDI133" s="35"/>
      <c r="WDJ133" s="31"/>
      <c r="WDK133" s="26"/>
      <c r="WDL133" s="14"/>
      <c r="WDM133" s="56"/>
      <c r="WDN133" s="28"/>
      <c r="WDO133" s="28"/>
      <c r="WDP133" s="31"/>
      <c r="WDQ133" s="35"/>
      <c r="WDR133" s="31"/>
      <c r="WDS133" s="26"/>
      <c r="WDT133" s="14"/>
      <c r="WDU133" s="56"/>
      <c r="WDV133" s="28"/>
      <c r="WDW133" s="28"/>
      <c r="WDX133" s="31"/>
      <c r="WDY133" s="35"/>
      <c r="WDZ133" s="31"/>
      <c r="WEA133" s="26"/>
      <c r="WEB133" s="14"/>
      <c r="WEC133" s="56"/>
      <c r="WED133" s="28"/>
      <c r="WEE133" s="28"/>
      <c r="WEF133" s="31"/>
      <c r="WEG133" s="35"/>
      <c r="WEH133" s="31"/>
      <c r="WEI133" s="26"/>
      <c r="WEJ133" s="14"/>
      <c r="WEK133" s="56"/>
      <c r="WEL133" s="28"/>
      <c r="WEM133" s="28"/>
      <c r="WEN133" s="31"/>
      <c r="WEO133" s="35"/>
      <c r="WEP133" s="31"/>
      <c r="WEQ133" s="26"/>
      <c r="WER133" s="14"/>
      <c r="WES133" s="56"/>
      <c r="WET133" s="28"/>
      <c r="WEU133" s="28"/>
      <c r="WEV133" s="31"/>
      <c r="WEW133" s="35"/>
      <c r="WEX133" s="31"/>
      <c r="WEY133" s="26"/>
      <c r="WEZ133" s="14"/>
      <c r="WFA133" s="56"/>
      <c r="WFB133" s="28"/>
      <c r="WFC133" s="28"/>
      <c r="WFD133" s="31"/>
      <c r="WFE133" s="35"/>
      <c r="WFF133" s="31"/>
      <c r="WFG133" s="26"/>
      <c r="WFH133" s="14"/>
      <c r="WFI133" s="56"/>
      <c r="WFJ133" s="28"/>
      <c r="WFK133" s="28"/>
      <c r="WFL133" s="31"/>
      <c r="WFM133" s="35"/>
      <c r="WFN133" s="31"/>
      <c r="WFO133" s="26"/>
      <c r="WFP133" s="14"/>
      <c r="WFQ133" s="56"/>
      <c r="WFR133" s="28"/>
      <c r="WFS133" s="28"/>
      <c r="WFT133" s="31"/>
      <c r="WFU133" s="35"/>
      <c r="WFV133" s="31"/>
      <c r="WFW133" s="26"/>
      <c r="WFX133" s="14"/>
      <c r="WFY133" s="56"/>
      <c r="WFZ133" s="28"/>
      <c r="WGA133" s="28"/>
      <c r="WGB133" s="31"/>
      <c r="WGC133" s="35"/>
      <c r="WGD133" s="31"/>
      <c r="WGE133" s="26"/>
      <c r="WGF133" s="14"/>
      <c r="WGG133" s="56"/>
      <c r="WGH133" s="28"/>
      <c r="WGI133" s="28"/>
      <c r="WGJ133" s="31"/>
      <c r="WGK133" s="35"/>
      <c r="WGL133" s="31"/>
      <c r="WGM133" s="26"/>
      <c r="WGN133" s="14"/>
      <c r="WGO133" s="56"/>
      <c r="WGP133" s="28"/>
      <c r="WGQ133" s="28"/>
      <c r="WGR133" s="31"/>
      <c r="WGS133" s="35"/>
      <c r="WGT133" s="31"/>
      <c r="WGU133" s="26"/>
      <c r="WGV133" s="14"/>
      <c r="WGW133" s="56"/>
      <c r="WGX133" s="28"/>
      <c r="WGY133" s="28"/>
      <c r="WGZ133" s="31"/>
      <c r="WHA133" s="35"/>
      <c r="WHB133" s="31"/>
      <c r="WHC133" s="26"/>
      <c r="WHD133" s="14"/>
      <c r="WHE133" s="56"/>
      <c r="WHF133" s="28"/>
      <c r="WHG133" s="28"/>
      <c r="WHH133" s="31"/>
      <c r="WHI133" s="35"/>
      <c r="WHJ133" s="31"/>
      <c r="WHK133" s="26"/>
      <c r="WHL133" s="14"/>
      <c r="WHM133" s="56"/>
      <c r="WHN133" s="28"/>
      <c r="WHO133" s="28"/>
      <c r="WHP133" s="31"/>
      <c r="WHQ133" s="35"/>
      <c r="WHR133" s="31"/>
      <c r="WHS133" s="26"/>
      <c r="WHT133" s="14"/>
      <c r="WHU133" s="56"/>
      <c r="WHV133" s="28"/>
      <c r="WHW133" s="28"/>
      <c r="WHX133" s="31"/>
      <c r="WHY133" s="35"/>
      <c r="WHZ133" s="31"/>
      <c r="WIA133" s="26"/>
      <c r="WIB133" s="14"/>
      <c r="WIC133" s="56"/>
      <c r="WID133" s="28"/>
      <c r="WIE133" s="28"/>
      <c r="WIF133" s="31"/>
      <c r="WIG133" s="35"/>
      <c r="WIH133" s="31"/>
      <c r="WII133" s="26"/>
      <c r="WIJ133" s="14"/>
      <c r="WIK133" s="56"/>
      <c r="WIL133" s="28"/>
      <c r="WIM133" s="28"/>
      <c r="WIN133" s="31"/>
      <c r="WIO133" s="35"/>
      <c r="WIP133" s="31"/>
      <c r="WIQ133" s="26"/>
      <c r="WIR133" s="14"/>
      <c r="WIS133" s="56"/>
      <c r="WIT133" s="28"/>
      <c r="WIU133" s="28"/>
      <c r="WIV133" s="31"/>
      <c r="WIW133" s="35"/>
      <c r="WIX133" s="31"/>
      <c r="WIY133" s="26"/>
      <c r="WIZ133" s="14"/>
      <c r="WJA133" s="56"/>
      <c r="WJB133" s="28"/>
      <c r="WJC133" s="28"/>
      <c r="WJD133" s="31"/>
      <c r="WJE133" s="35"/>
      <c r="WJF133" s="31"/>
      <c r="WJG133" s="26"/>
      <c r="WJH133" s="14"/>
      <c r="WJI133" s="56"/>
      <c r="WJJ133" s="28"/>
      <c r="WJK133" s="28"/>
      <c r="WJL133" s="31"/>
      <c r="WJM133" s="35"/>
      <c r="WJN133" s="31"/>
      <c r="WJO133" s="26"/>
      <c r="WJP133" s="14"/>
      <c r="WJQ133" s="56"/>
      <c r="WJR133" s="28"/>
      <c r="WJS133" s="28"/>
      <c r="WJT133" s="31"/>
      <c r="WJU133" s="35"/>
      <c r="WJV133" s="31"/>
      <c r="WJW133" s="26"/>
      <c r="WJX133" s="14"/>
      <c r="WJY133" s="56"/>
      <c r="WJZ133" s="28"/>
      <c r="WKA133" s="28"/>
      <c r="WKB133" s="31"/>
      <c r="WKC133" s="35"/>
      <c r="WKD133" s="31"/>
      <c r="WKE133" s="26"/>
      <c r="WKF133" s="14"/>
      <c r="WKG133" s="56"/>
      <c r="WKH133" s="28"/>
      <c r="WKI133" s="28"/>
      <c r="WKJ133" s="31"/>
      <c r="WKK133" s="35"/>
      <c r="WKL133" s="31"/>
      <c r="WKM133" s="26"/>
      <c r="WKN133" s="14"/>
      <c r="WKO133" s="56"/>
      <c r="WKP133" s="28"/>
      <c r="WKQ133" s="28"/>
      <c r="WKR133" s="31"/>
      <c r="WKS133" s="35"/>
      <c r="WKT133" s="31"/>
      <c r="WKU133" s="26"/>
      <c r="WKV133" s="14"/>
      <c r="WKW133" s="56"/>
      <c r="WKX133" s="28"/>
      <c r="WKY133" s="28"/>
      <c r="WKZ133" s="31"/>
      <c r="WLA133" s="35"/>
      <c r="WLB133" s="31"/>
      <c r="WLC133" s="26"/>
      <c r="WLD133" s="14"/>
      <c r="WLE133" s="56"/>
      <c r="WLF133" s="28"/>
      <c r="WLG133" s="28"/>
      <c r="WLH133" s="31"/>
      <c r="WLI133" s="35"/>
      <c r="WLJ133" s="31"/>
      <c r="WLK133" s="26"/>
      <c r="WLL133" s="14"/>
      <c r="WLM133" s="56"/>
      <c r="WLN133" s="28"/>
      <c r="WLO133" s="28"/>
      <c r="WLP133" s="31"/>
      <c r="WLQ133" s="35"/>
      <c r="WLR133" s="31"/>
      <c r="WLS133" s="26"/>
      <c r="WLT133" s="14"/>
      <c r="WLU133" s="56"/>
      <c r="WLV133" s="28"/>
      <c r="WLW133" s="28"/>
      <c r="WLX133" s="31"/>
      <c r="WLY133" s="35"/>
      <c r="WLZ133" s="31"/>
      <c r="WMA133" s="26"/>
      <c r="WMB133" s="14"/>
      <c r="WMC133" s="56"/>
      <c r="WMD133" s="28"/>
      <c r="WME133" s="28"/>
      <c r="WMF133" s="31"/>
      <c r="WMG133" s="35"/>
      <c r="WMH133" s="31"/>
      <c r="WMI133" s="26"/>
      <c r="WMJ133" s="14"/>
      <c r="WMK133" s="56"/>
      <c r="WML133" s="28"/>
      <c r="WMM133" s="28"/>
      <c r="WMN133" s="31"/>
      <c r="WMO133" s="35"/>
      <c r="WMP133" s="31"/>
      <c r="WMQ133" s="26"/>
      <c r="WMR133" s="14"/>
      <c r="WMS133" s="56"/>
      <c r="WMT133" s="28"/>
      <c r="WMU133" s="28"/>
      <c r="WMV133" s="31"/>
      <c r="WMW133" s="35"/>
      <c r="WMX133" s="31"/>
      <c r="WMY133" s="26"/>
      <c r="WMZ133" s="14"/>
      <c r="WNA133" s="56"/>
      <c r="WNB133" s="28"/>
      <c r="WNC133" s="28"/>
      <c r="WND133" s="31"/>
      <c r="WNE133" s="35"/>
      <c r="WNF133" s="31"/>
      <c r="WNG133" s="26"/>
      <c r="WNH133" s="14"/>
      <c r="WNI133" s="56"/>
      <c r="WNJ133" s="28"/>
      <c r="WNK133" s="28"/>
      <c r="WNL133" s="31"/>
      <c r="WNM133" s="35"/>
      <c r="WNN133" s="31"/>
      <c r="WNO133" s="26"/>
      <c r="WNP133" s="14"/>
      <c r="WNQ133" s="56"/>
      <c r="WNR133" s="28"/>
      <c r="WNS133" s="28"/>
      <c r="WNT133" s="31"/>
      <c r="WNU133" s="35"/>
      <c r="WNV133" s="31"/>
      <c r="WNW133" s="26"/>
      <c r="WNX133" s="14"/>
      <c r="WNY133" s="56"/>
      <c r="WNZ133" s="28"/>
      <c r="WOA133" s="28"/>
      <c r="WOB133" s="31"/>
      <c r="WOC133" s="35"/>
      <c r="WOD133" s="31"/>
      <c r="WOE133" s="26"/>
      <c r="WOF133" s="14"/>
      <c r="WOG133" s="56"/>
      <c r="WOH133" s="28"/>
      <c r="WOI133" s="28"/>
      <c r="WOJ133" s="31"/>
      <c r="WOK133" s="35"/>
      <c r="WOL133" s="31"/>
      <c r="WOM133" s="26"/>
      <c r="WON133" s="14"/>
      <c r="WOO133" s="56"/>
      <c r="WOP133" s="28"/>
      <c r="WOQ133" s="28"/>
      <c r="WOR133" s="31"/>
      <c r="WOS133" s="35"/>
      <c r="WOT133" s="31"/>
      <c r="WOU133" s="26"/>
      <c r="WOV133" s="14"/>
      <c r="WOW133" s="56"/>
      <c r="WOX133" s="28"/>
      <c r="WOY133" s="28"/>
      <c r="WOZ133" s="31"/>
      <c r="WPA133" s="35"/>
      <c r="WPB133" s="31"/>
      <c r="WPC133" s="26"/>
      <c r="WPD133" s="14"/>
      <c r="WPE133" s="56"/>
      <c r="WPF133" s="28"/>
      <c r="WPG133" s="28"/>
      <c r="WPH133" s="31"/>
      <c r="WPI133" s="35"/>
      <c r="WPJ133" s="31"/>
      <c r="WPK133" s="26"/>
      <c r="WPL133" s="14"/>
      <c r="WPM133" s="56"/>
      <c r="WPN133" s="28"/>
      <c r="WPO133" s="28"/>
      <c r="WPP133" s="31"/>
      <c r="WPQ133" s="35"/>
      <c r="WPR133" s="31"/>
      <c r="WPS133" s="26"/>
      <c r="WPT133" s="14"/>
      <c r="WPU133" s="56"/>
      <c r="WPV133" s="28"/>
      <c r="WPW133" s="28"/>
      <c r="WPX133" s="31"/>
      <c r="WPY133" s="35"/>
      <c r="WPZ133" s="31"/>
      <c r="WQA133" s="26"/>
      <c r="WQB133" s="14"/>
      <c r="WQC133" s="56"/>
      <c r="WQD133" s="28"/>
      <c r="WQE133" s="28"/>
      <c r="WQF133" s="31"/>
      <c r="WQG133" s="35"/>
      <c r="WQH133" s="31"/>
      <c r="WQI133" s="26"/>
      <c r="WQJ133" s="14"/>
      <c r="WQK133" s="56"/>
      <c r="WQL133" s="28"/>
      <c r="WQM133" s="28"/>
      <c r="WQN133" s="31"/>
      <c r="WQO133" s="35"/>
      <c r="WQP133" s="31"/>
      <c r="WQQ133" s="26"/>
      <c r="WQR133" s="14"/>
      <c r="WQS133" s="56"/>
      <c r="WQT133" s="28"/>
      <c r="WQU133" s="28"/>
      <c r="WQV133" s="31"/>
      <c r="WQW133" s="35"/>
      <c r="WQX133" s="31"/>
      <c r="WQY133" s="26"/>
      <c r="WQZ133" s="14"/>
      <c r="WRA133" s="56"/>
      <c r="WRB133" s="28"/>
      <c r="WRC133" s="28"/>
      <c r="WRD133" s="31"/>
      <c r="WRE133" s="35"/>
      <c r="WRF133" s="31"/>
      <c r="WRG133" s="26"/>
      <c r="WRH133" s="14"/>
      <c r="WRI133" s="56"/>
      <c r="WRJ133" s="28"/>
      <c r="WRK133" s="28"/>
      <c r="WRL133" s="31"/>
      <c r="WRM133" s="35"/>
      <c r="WRN133" s="31"/>
      <c r="WRO133" s="26"/>
      <c r="WRP133" s="14"/>
      <c r="WRQ133" s="56"/>
      <c r="WRR133" s="28"/>
      <c r="WRS133" s="28"/>
      <c r="WRT133" s="31"/>
      <c r="WRU133" s="35"/>
      <c r="WRV133" s="31"/>
      <c r="WRW133" s="26"/>
      <c r="WRX133" s="14"/>
      <c r="WRY133" s="56"/>
      <c r="WRZ133" s="28"/>
      <c r="WSA133" s="28"/>
      <c r="WSB133" s="31"/>
      <c r="WSC133" s="35"/>
      <c r="WSD133" s="31"/>
      <c r="WSE133" s="26"/>
      <c r="WSF133" s="14"/>
      <c r="WSG133" s="56"/>
      <c r="WSH133" s="28"/>
      <c r="WSI133" s="28"/>
      <c r="WSJ133" s="31"/>
      <c r="WSK133" s="35"/>
      <c r="WSL133" s="31"/>
      <c r="WSM133" s="26"/>
      <c r="WSN133" s="14"/>
      <c r="WSO133" s="56"/>
      <c r="WSP133" s="28"/>
      <c r="WSQ133" s="28"/>
      <c r="WSR133" s="31"/>
      <c r="WSS133" s="35"/>
      <c r="WST133" s="31"/>
      <c r="WSU133" s="26"/>
      <c r="WSV133" s="14"/>
      <c r="WSW133" s="56"/>
      <c r="WSX133" s="28"/>
      <c r="WSY133" s="28"/>
      <c r="WSZ133" s="31"/>
      <c r="WTA133" s="35"/>
      <c r="WTB133" s="31"/>
      <c r="WTC133" s="26"/>
      <c r="WTD133" s="14"/>
      <c r="WTE133" s="56"/>
      <c r="WTF133" s="28"/>
      <c r="WTG133" s="28"/>
      <c r="WTH133" s="31"/>
      <c r="WTI133" s="35"/>
      <c r="WTJ133" s="31"/>
      <c r="WTK133" s="26"/>
      <c r="WTL133" s="14"/>
      <c r="WTM133" s="56"/>
      <c r="WTN133" s="28"/>
      <c r="WTO133" s="28"/>
      <c r="WTP133" s="31"/>
      <c r="WTQ133" s="35"/>
      <c r="WTR133" s="31"/>
      <c r="WTS133" s="26"/>
      <c r="WTT133" s="14"/>
      <c r="WTU133" s="56"/>
      <c r="WTV133" s="28"/>
      <c r="WTW133" s="28"/>
      <c r="WTX133" s="31"/>
      <c r="WTY133" s="35"/>
      <c r="WTZ133" s="31"/>
      <c r="WUA133" s="26"/>
      <c r="WUB133" s="14"/>
      <c r="WUC133" s="56"/>
      <c r="WUD133" s="28"/>
      <c r="WUE133" s="28"/>
      <c r="WUF133" s="31"/>
      <c r="WUG133" s="35"/>
      <c r="WUH133" s="31"/>
      <c r="WUI133" s="26"/>
      <c r="WUJ133" s="14"/>
      <c r="WUK133" s="56"/>
      <c r="WUL133" s="28"/>
      <c r="WUM133" s="28"/>
      <c r="WUN133" s="31"/>
      <c r="WUO133" s="35"/>
      <c r="WUP133" s="31"/>
      <c r="WUQ133" s="26"/>
      <c r="WUR133" s="14"/>
      <c r="WUS133" s="56"/>
      <c r="WUT133" s="28"/>
      <c r="WUU133" s="28"/>
      <c r="WUV133" s="31"/>
      <c r="WUW133" s="35"/>
      <c r="WUX133" s="31"/>
      <c r="WUY133" s="26"/>
      <c r="WUZ133" s="14"/>
      <c r="WVA133" s="56"/>
      <c r="WVB133" s="28"/>
      <c r="WVC133" s="28"/>
      <c r="WVD133" s="31"/>
      <c r="WVE133" s="35"/>
      <c r="WVF133" s="31"/>
      <c r="WVG133" s="26"/>
      <c r="WVH133" s="14"/>
      <c r="WVI133" s="56"/>
      <c r="WVJ133" s="28"/>
      <c r="WVK133" s="28"/>
      <c r="WVL133" s="31"/>
      <c r="WVM133" s="35"/>
      <c r="WVN133" s="31"/>
      <c r="WVO133" s="26"/>
      <c r="WVP133" s="14"/>
      <c r="WVQ133" s="56"/>
      <c r="WVR133" s="28"/>
      <c r="WVS133" s="28"/>
      <c r="WVT133" s="31"/>
      <c r="WVU133" s="35"/>
      <c r="WVV133" s="31"/>
      <c r="WVW133" s="26"/>
      <c r="WVX133" s="14"/>
      <c r="WVY133" s="56"/>
      <c r="WVZ133" s="28"/>
      <c r="WWA133" s="28"/>
      <c r="WWB133" s="31"/>
      <c r="WWC133" s="35"/>
      <c r="WWD133" s="31"/>
      <c r="WWE133" s="26"/>
      <c r="WWF133" s="14"/>
      <c r="WWG133" s="56"/>
      <c r="WWH133" s="28"/>
      <c r="WWI133" s="28"/>
      <c r="WWJ133" s="31"/>
      <c r="WWK133" s="35"/>
      <c r="WWL133" s="31"/>
      <c r="WWM133" s="26"/>
      <c r="WWN133" s="14"/>
      <c r="WWO133" s="56"/>
      <c r="WWP133" s="28"/>
      <c r="WWQ133" s="28"/>
      <c r="WWR133" s="31"/>
      <c r="WWS133" s="35"/>
      <c r="WWT133" s="31"/>
      <c r="WWU133" s="26"/>
      <c r="WWV133" s="14"/>
      <c r="WWW133" s="56"/>
      <c r="WWX133" s="28"/>
      <c r="WWY133" s="28"/>
      <c r="WWZ133" s="31"/>
      <c r="WXA133" s="35"/>
      <c r="WXB133" s="31"/>
      <c r="WXC133" s="26"/>
      <c r="WXD133" s="14"/>
      <c r="WXE133" s="56"/>
      <c r="WXF133" s="28"/>
      <c r="WXG133" s="28"/>
      <c r="WXH133" s="31"/>
      <c r="WXI133" s="35"/>
      <c r="WXJ133" s="31"/>
      <c r="WXK133" s="26"/>
      <c r="WXL133" s="14"/>
      <c r="WXM133" s="56"/>
      <c r="WXN133" s="28"/>
      <c r="WXO133" s="28"/>
      <c r="WXP133" s="31"/>
      <c r="WXQ133" s="35"/>
      <c r="WXR133" s="31"/>
      <c r="WXS133" s="26"/>
      <c r="WXT133" s="14"/>
      <c r="WXU133" s="56"/>
      <c r="WXV133" s="28"/>
      <c r="WXW133" s="28"/>
      <c r="WXX133" s="31"/>
      <c r="WXY133" s="35"/>
      <c r="WXZ133" s="31"/>
      <c r="WYA133" s="26"/>
      <c r="WYB133" s="14"/>
      <c r="WYC133" s="56"/>
      <c r="WYD133" s="28"/>
      <c r="WYE133" s="28"/>
      <c r="WYF133" s="31"/>
      <c r="WYG133" s="35"/>
      <c r="WYH133" s="31"/>
      <c r="WYI133" s="26"/>
      <c r="WYJ133" s="14"/>
      <c r="WYK133" s="56"/>
      <c r="WYL133" s="28"/>
      <c r="WYM133" s="28"/>
      <c r="WYN133" s="31"/>
      <c r="WYO133" s="35"/>
      <c r="WYP133" s="31"/>
      <c r="WYQ133" s="26"/>
      <c r="WYR133" s="14"/>
      <c r="WYS133" s="56"/>
      <c r="WYT133" s="28"/>
      <c r="WYU133" s="28"/>
      <c r="WYV133" s="31"/>
      <c r="WYW133" s="35"/>
      <c r="WYX133" s="31"/>
      <c r="WYY133" s="26"/>
      <c r="WYZ133" s="14"/>
      <c r="WZA133" s="56"/>
      <c r="WZB133" s="28"/>
      <c r="WZC133" s="28"/>
      <c r="WZD133" s="31"/>
      <c r="WZE133" s="35"/>
      <c r="WZF133" s="31"/>
      <c r="WZG133" s="26"/>
      <c r="WZH133" s="14"/>
      <c r="WZI133" s="56"/>
      <c r="WZJ133" s="28"/>
      <c r="WZK133" s="28"/>
      <c r="WZL133" s="31"/>
      <c r="WZM133" s="35"/>
      <c r="WZN133" s="31"/>
      <c r="WZO133" s="26"/>
      <c r="WZP133" s="14"/>
      <c r="WZQ133" s="56"/>
      <c r="WZR133" s="28"/>
      <c r="WZS133" s="28"/>
      <c r="WZT133" s="31"/>
      <c r="WZU133" s="35"/>
      <c r="WZV133" s="31"/>
      <c r="WZW133" s="26"/>
      <c r="WZX133" s="14"/>
      <c r="WZY133" s="56"/>
      <c r="WZZ133" s="28"/>
      <c r="XAA133" s="28"/>
      <c r="XAB133" s="31"/>
      <c r="XAC133" s="35"/>
      <c r="XAD133" s="31"/>
      <c r="XAE133" s="26"/>
      <c r="XAF133" s="14"/>
      <c r="XAG133" s="56"/>
      <c r="XAH133" s="28"/>
      <c r="XAI133" s="28"/>
      <c r="XAJ133" s="31"/>
      <c r="XAK133" s="35"/>
      <c r="XAL133" s="31"/>
      <c r="XAM133" s="26"/>
      <c r="XAN133" s="14"/>
      <c r="XAO133" s="56"/>
      <c r="XAP133" s="28"/>
      <c r="XAQ133" s="28"/>
      <c r="XAR133" s="31"/>
      <c r="XAS133" s="35"/>
      <c r="XAT133" s="31"/>
      <c r="XAU133" s="26"/>
      <c r="XAV133" s="14"/>
      <c r="XAW133" s="56"/>
      <c r="XAX133" s="28"/>
      <c r="XAY133" s="28"/>
      <c r="XAZ133" s="31"/>
      <c r="XBA133" s="35"/>
      <c r="XBB133" s="31"/>
      <c r="XBC133" s="26"/>
      <c r="XBD133" s="14"/>
      <c r="XBE133" s="56"/>
      <c r="XBF133" s="28"/>
      <c r="XBG133" s="28"/>
      <c r="XBH133" s="31"/>
      <c r="XBI133" s="35"/>
      <c r="XBJ133" s="31"/>
      <c r="XBK133" s="26"/>
      <c r="XBL133" s="14"/>
      <c r="XBM133" s="56"/>
      <c r="XBN133" s="28"/>
      <c r="XBO133" s="28"/>
      <c r="XBP133" s="31"/>
      <c r="XBQ133" s="35"/>
      <c r="XBR133" s="31"/>
      <c r="XBS133" s="26"/>
      <c r="XBT133" s="14"/>
      <c r="XBU133" s="56"/>
      <c r="XBV133" s="28"/>
      <c r="XBW133" s="28"/>
      <c r="XBX133" s="31"/>
      <c r="XBY133" s="35"/>
      <c r="XBZ133" s="31"/>
      <c r="XCA133" s="26"/>
      <c r="XCB133" s="14"/>
      <c r="XCC133" s="56"/>
      <c r="XCD133" s="28"/>
      <c r="XCE133" s="28"/>
      <c r="XCF133" s="31"/>
      <c r="XCG133" s="35"/>
      <c r="XCH133" s="31"/>
      <c r="XCI133" s="26"/>
      <c r="XCJ133" s="14"/>
      <c r="XCK133" s="56"/>
      <c r="XCL133" s="28"/>
      <c r="XCM133" s="28"/>
      <c r="XCN133" s="31"/>
      <c r="XCO133" s="35"/>
      <c r="XCP133" s="31"/>
      <c r="XCQ133" s="26"/>
      <c r="XCR133" s="14"/>
      <c r="XCS133" s="56"/>
      <c r="XCT133" s="28"/>
      <c r="XCU133" s="28"/>
      <c r="XCV133" s="31"/>
      <c r="XCW133" s="35"/>
      <c r="XCX133" s="31"/>
      <c r="XCY133" s="26"/>
      <c r="XCZ133" s="14"/>
      <c r="XDA133" s="56"/>
      <c r="XDB133" s="28"/>
      <c r="XDC133" s="28"/>
      <c r="XDD133" s="31"/>
      <c r="XDE133" s="35"/>
      <c r="XDF133" s="31"/>
      <c r="XDG133" s="26"/>
      <c r="XDH133" s="14"/>
      <c r="XDI133" s="56"/>
      <c r="XDJ133" s="28"/>
      <c r="XDK133" s="28"/>
      <c r="XDL133" s="31"/>
      <c r="XDM133" s="35"/>
      <c r="XDN133" s="31"/>
      <c r="XDO133" s="26"/>
      <c r="XDP133" s="14"/>
      <c r="XDQ133" s="56"/>
      <c r="XDR133" s="28"/>
      <c r="XDS133" s="28"/>
      <c r="XDT133" s="31"/>
      <c r="XDU133" s="35"/>
      <c r="XDV133" s="31"/>
      <c r="XDW133" s="26"/>
      <c r="XDX133" s="14"/>
      <c r="XDY133" s="56"/>
      <c r="XDZ133" s="28"/>
      <c r="XEA133" s="28"/>
      <c r="XEB133" s="31"/>
      <c r="XEC133" s="35"/>
      <c r="XED133" s="31"/>
      <c r="XEE133" s="26"/>
      <c r="XEF133" s="14"/>
      <c r="XEG133" s="56"/>
      <c r="XEH133" s="28"/>
      <c r="XEI133" s="28"/>
      <c r="XEJ133" s="31"/>
      <c r="XEK133" s="35"/>
      <c r="XEL133" s="31"/>
      <c r="XEM133" s="26"/>
      <c r="XEN133" s="14"/>
      <c r="XEO133" s="56"/>
      <c r="XEP133" s="28"/>
      <c r="XEQ133" s="28"/>
      <c r="XER133" s="31"/>
      <c r="XES133" s="35"/>
      <c r="XET133" s="31"/>
      <c r="XEU133" s="26"/>
      <c r="XEV133" s="14"/>
      <c r="XEW133" s="56"/>
      <c r="XEX133" s="28"/>
      <c r="XEY133" s="28"/>
      <c r="XEZ133" s="31"/>
      <c r="XFA133" s="35"/>
      <c r="XFB133" s="31"/>
      <c r="XFC133" s="26"/>
      <c r="XFD133" s="14"/>
    </row>
    <row r="134" spans="1:16384" customFormat="1" ht="15" customHeight="1" x14ac:dyDescent="0.25">
      <c r="B134" s="30"/>
      <c r="C134" s="30"/>
      <c r="D134" s="33"/>
      <c r="E134" s="35"/>
      <c r="F134" s="33"/>
      <c r="G134" s="26"/>
    </row>
    <row r="135" spans="1:16384" customFormat="1" ht="15" customHeight="1" x14ac:dyDescent="0.25">
      <c r="A135" s="19" t="s">
        <v>1521</v>
      </c>
      <c r="B135" s="30"/>
      <c r="C135" s="30"/>
      <c r="D135" s="33"/>
      <c r="E135" s="35"/>
      <c r="F135" s="33"/>
      <c r="G135" s="26"/>
    </row>
    <row r="136" spans="1:16384" customFormat="1" ht="15" customHeight="1" x14ac:dyDescent="0.25">
      <c r="A136" s="57" t="s">
        <v>1283</v>
      </c>
      <c r="B136" s="28" t="s">
        <v>1518</v>
      </c>
      <c r="C136" s="28" t="s">
        <v>1522</v>
      </c>
      <c r="D136" s="31">
        <v>2005</v>
      </c>
      <c r="E136" s="35"/>
      <c r="F136" s="31" t="str">
        <f>MID(SSKO,LEN(SSKO)-4,4)</f>
        <v>2023</v>
      </c>
      <c r="G136" s="26"/>
      <c r="H136" s="41" t="s">
        <v>1541</v>
      </c>
    </row>
    <row r="137" spans="1:16384" customFormat="1" ht="15" customHeight="1" x14ac:dyDescent="0.25">
      <c r="A137" s="58" t="s">
        <v>1284</v>
      </c>
      <c r="B137" s="28" t="s">
        <v>1519</v>
      </c>
      <c r="C137" s="28" t="s">
        <v>1523</v>
      </c>
      <c r="D137" s="31">
        <v>2005</v>
      </c>
      <c r="E137" s="35"/>
      <c r="F137" s="31" t="str">
        <f>MID(SSSY,LEN(SSSY)-4,4)</f>
        <v>2023</v>
      </c>
      <c r="G137" s="26"/>
      <c r="H137" s="41" t="s">
        <v>1542</v>
      </c>
    </row>
    <row r="138" spans="1:16384" customFormat="1" ht="15" customHeight="1" x14ac:dyDescent="0.25">
      <c r="A138" s="58" t="s">
        <v>1285</v>
      </c>
      <c r="B138" s="28" t="s">
        <v>1519</v>
      </c>
      <c r="C138" s="28" t="s">
        <v>1523</v>
      </c>
      <c r="D138" s="31">
        <v>1990</v>
      </c>
      <c r="E138" s="35">
        <v>2005</v>
      </c>
      <c r="F138" s="31" t="str">
        <f>MID(SYSI,LEN(SYSI)-4,4)</f>
        <v>2005</v>
      </c>
      <c r="G138" s="26"/>
      <c r="H138" s="41" t="s">
        <v>1543</v>
      </c>
    </row>
    <row r="139" spans="1:16384" customFormat="1" ht="15" customHeight="1" x14ac:dyDescent="0.25">
      <c r="A139" s="58" t="s">
        <v>1286</v>
      </c>
      <c r="B139" s="28" t="s">
        <v>1520</v>
      </c>
      <c r="C139" s="28" t="s">
        <v>1524</v>
      </c>
      <c r="D139" s="31">
        <v>1992</v>
      </c>
      <c r="E139" s="35">
        <v>2005</v>
      </c>
      <c r="F139" s="31" t="str">
        <f>MID(SYST,LEN(SYST)-4,4)</f>
        <v>2005</v>
      </c>
      <c r="G139" s="26"/>
      <c r="H139" s="41" t="s">
        <v>1544</v>
      </c>
    </row>
    <row r="140" spans="1:16384" customFormat="1" ht="15" customHeight="1" x14ac:dyDescent="0.25">
      <c r="B140" s="30"/>
      <c r="C140" s="30"/>
      <c r="D140" s="33"/>
      <c r="E140" s="35"/>
      <c r="F140" s="33"/>
      <c r="G140" s="26"/>
    </row>
  </sheetData>
  <mergeCells count="1">
    <mergeCell ref="A2:B2"/>
  </mergeCells>
  <hyperlinks>
    <hyperlink ref="A6" location="ADOP" display="ADOP" xr:uid="{00000000-0004-0000-0100-000000000000}"/>
    <hyperlink ref="A12" location="DOD" display="DOD" xr:uid="{00000000-0004-0000-0100-000001000000}"/>
    <hyperlink ref="A15" location="FAFA" display="FAFA" xr:uid="{00000000-0004-0000-0100-000002000000}"/>
    <hyperlink ref="A18" location="FAIN" display="FAIN" xr:uid="{00000000-0004-0000-0100-000003000000}"/>
    <hyperlink ref="A16" location="FAHU" display="FAHU" xr:uid="{00000000-0004-0000-0100-000004000000}"/>
    <hyperlink ref="A22" location="HUST" display="HUST" xr:uid="{00000000-0004-0000-0100-000005000000}"/>
    <hyperlink ref="A20" location="FOB" display="FOB" xr:uid="{00000000-0004-0000-0100-000006000000}"/>
    <hyperlink ref="A17" location="FAIK" display="FAIK" xr:uid="{00000000-0004-0000-0100-000007000000}"/>
    <hyperlink ref="A21" location="FTDB" display="FTDB" xr:uid="{00000000-0004-0000-0100-000008000000}"/>
    <hyperlink ref="A23" location="IEPE" display="IEPE" xr:uid="{00000000-0004-0000-0100-000009000000}"/>
    <hyperlink ref="A24" location="VNDS" display="VNDS" xr:uid="{00000000-0004-0000-0100-00000A000000}"/>
    <hyperlink ref="A106" location="LMDB" display="LMDB" xr:uid="{00000000-0004-0000-0100-00000B000000}"/>
    <hyperlink ref="A8" location="BEF" display="BEF" xr:uid="{00000000-0004-0000-0100-00000C000000}"/>
    <hyperlink ref="A19" location="FAM" display="FAM" xr:uid="{00000000-0004-0000-0100-00000D000000}"/>
    <hyperlink ref="A28" location="UDDA" display="UDDA" xr:uid="{00000000-0004-0000-0100-000012000000}"/>
    <hyperlink ref="A32" location="UDFK" display="UDFK" xr:uid="{00000000-0004-0000-0100-000013000000}"/>
    <hyperlink ref="A33" location="UDG" display="UDG" xr:uid="{00000000-0004-0000-0100-000014000000}"/>
    <hyperlink ref="A34" location="UDGK" display="UDGK" xr:uid="{00000000-0004-0000-0100-000015000000}"/>
    <hyperlink ref="A35" location="UDKV" display="UDKV" xr:uid="{00000000-0004-0000-0100-000016000000}"/>
    <hyperlink ref="A36" location="UDSP" display="UDSP" xr:uid="{00000000-0004-0000-0100-000017000000}"/>
    <hyperlink ref="A37" location="VEUV" display="VEUV" xr:uid="{00000000-0004-0000-0100-000018000000}"/>
    <hyperlink ref="A42" location="BUA" display="BUA" xr:uid="{00000000-0004-0000-0100-000019000000}"/>
    <hyperlink ref="A45" location="BUFO" display="BUFO" xr:uid="{00000000-0004-0000-0100-00001A000000}"/>
    <hyperlink ref="A46" location="DAGI" display="DAGI" xr:uid="{00000000-0004-0000-0100-00001B000000}"/>
    <hyperlink ref="A83" location="KRAF" display="KRAF" xr:uid="{00000000-0004-0000-0100-00001C000000}"/>
    <hyperlink ref="A84" location="KRAN" display="KRAN" xr:uid="{00000000-0004-0000-0100-00001D000000}"/>
    <hyperlink ref="A85" location="KRIN" display="KRIN" xr:uid="{00000000-0004-0000-0100-00001E000000}"/>
    <hyperlink ref="A86" location="KRKO" display="KRKO" xr:uid="{00000000-0004-0000-0100-00001F000000}"/>
    <hyperlink ref="A88" location="KROF" display="KROF" xr:uid="{00000000-0004-0000-0100-000020000000}"/>
    <hyperlink ref="A89" location="KRSI" display="KRSI" xr:uid="{00000000-0004-0000-0100-000021000000}"/>
    <hyperlink ref="A97" location="BOL" display="BOL" xr:uid="{00000000-0004-0000-0100-000022000000}"/>
    <hyperlink ref="A98" location="EJER" display="EJER" xr:uid="{00000000-0004-0000-0100-000023000000}"/>
    <hyperlink ref="A99" location="EJSA" display="EJSA" xr:uid="{00000000-0004-0000-0100-000024000000}"/>
    <hyperlink ref="A100" location="EJVK" display="EJVK" xr:uid="{00000000-0004-0000-0100-000025000000}"/>
    <hyperlink ref="A103" location="DREAM" display="DREAM" xr:uid="{00000000-0004-0000-0100-000027000000}"/>
    <hyperlink ref="A123" location="LPRDIAG" display="LPR_DIAG" xr:uid="{00000000-0004-0000-0100-000028000000}"/>
    <hyperlink ref="A124" location="LPRDRG_S" display="LPRDRG_S" xr:uid="{00000000-0004-0000-0100-000029000000}"/>
    <hyperlink ref="A72" location="IDAS" display="IDAS" xr:uid="{00000000-0004-0000-0100-00002A000000}"/>
    <hyperlink ref="A73" location="IDFI" display="IDFI" xr:uid="{00000000-0004-0000-0100-00002B000000}"/>
    <hyperlink ref="A49" location="AKM" display="AKM" xr:uid="{00000000-0004-0000-0100-00002C000000}"/>
    <hyperlink ref="A50" location="IDAN" display="IDAN" xr:uid="{00000000-0004-0000-0100-00002D000000}"/>
    <hyperlink ref="A51" location="IDAP" display="IDAP" xr:uid="{00000000-0004-0000-0100-00002E000000}"/>
    <hyperlink ref="A52" location="INDH" display="INDH" xr:uid="{00000000-0004-0000-0100-00002F000000}"/>
    <hyperlink ref="A57" location="IDAN2" display="IDAN" xr:uid="{00000000-0004-0000-0100-000030000000}"/>
    <hyperlink ref="A58" location="IDAP2" display="IDAP" xr:uid="{00000000-0004-0000-0100-000031000000}"/>
    <hyperlink ref="A59" location="LON" display="LON" xr:uid="{00000000-0004-0000-0100-000032000000}"/>
    <hyperlink ref="A63" location="FAIK" display="FAIK" xr:uid="{00000000-0004-0000-0100-000035000000}"/>
    <hyperlink ref="A66" location="AMFO" display="AMFO" xr:uid="{00000000-0004-0000-0100-000036000000}"/>
    <hyperlink ref="A67" location="DUR" display="DUR" xr:uid="{00000000-0004-0000-0100-000038000000}"/>
    <hyperlink ref="A68" location="IDAP3" display="IDAP" xr:uid="{00000000-0004-0000-0100-000039000000}"/>
    <hyperlink ref="A69" location="OF" display="OF" xr:uid="{00000000-0004-0000-0100-00003A000000}"/>
    <hyperlink ref="A80" location="SGDP" display="SGDP" xr:uid="{00000000-0004-0000-0100-00003B000000}"/>
    <hyperlink ref="A76" location="BUA" display="BUA" xr:uid="{00000000-0004-0000-0100-00003C000000}"/>
    <hyperlink ref="A79" location="BUFO" display="BUFO" xr:uid="{00000000-0004-0000-0100-00003D000000}"/>
    <hyperlink ref="A13" location="DODSAARS" display="DODSAARS" xr:uid="{00000000-0004-0000-0100-00003E000000}"/>
    <hyperlink ref="A14" location="DODSAASG" display="DODSAASG" xr:uid="{00000000-0004-0000-0100-00003F000000}"/>
    <hyperlink ref="A93" location="BBRB" display="BBRB" xr:uid="{00000000-0004-0000-0100-000040000000}"/>
    <hyperlink ref="A95" location="BBRE" display="BBRE" xr:uid="{00000000-0004-0000-0100-000041000000}"/>
    <hyperlink ref="A122" location="LPRBES" display="LPR_BES" xr:uid="{00000000-0004-0000-0100-000042000000}"/>
    <hyperlink ref="A137" location="SSSY" display="SSSY" xr:uid="{00000000-0004-0000-0100-000043000000}"/>
    <hyperlink ref="A138" location="SYSI" display="SYSI" xr:uid="{00000000-0004-0000-0100-000044000000}"/>
    <hyperlink ref="A136" location="SSKO" display="SSKO" xr:uid="{00000000-0004-0000-0100-000045000000}"/>
    <hyperlink ref="A139" location="SYST" display="SYST" xr:uid="{00000000-0004-0000-0100-000046000000}"/>
    <hyperlink ref="A27" location="KOTRE" display="KOTRE" xr:uid="{00000000-0004-0000-0100-000048000000}"/>
    <hyperlink ref="A62" location="IND" display="IND" xr:uid="{00000000-0004-0000-0100-000049000000}"/>
    <hyperlink ref="A53" location="RAS" display="RAS" xr:uid="{00000000-0004-0000-0100-00004B000000}"/>
    <hyperlink ref="A7" location="BARNFORA" display="BARNFORA" xr:uid="{00000000-0004-0000-0100-00004C000000}"/>
    <hyperlink ref="A121" location="LPRADM" display="LPR_ADM" xr:uid="{00000000-0004-0000-0100-00004D000000}"/>
    <hyperlink ref="A126" location="LPRSKSOP" display="LPR_SKSOPR" xr:uid="{00000000-0004-0000-0100-00004E000000}"/>
    <hyperlink ref="A43:A44" location="BUA" display="BUA" xr:uid="{00000000-0004-0000-0100-00004F000000}"/>
    <hyperlink ref="A43" location="BUAH" display="BUAH" xr:uid="{00000000-0004-0000-0100-000050000000}"/>
    <hyperlink ref="A44" location="BUAS" display="BUAS" xr:uid="{00000000-0004-0000-0100-000051000000}"/>
    <hyperlink ref="H6" r:id="rId1" xr:uid="{00000000-0004-0000-0100-000052000000}"/>
    <hyperlink ref="H15" r:id="rId2" xr:uid="{00000000-0004-0000-0100-000053000000}"/>
    <hyperlink ref="H16" r:id="rId3" xr:uid="{00000000-0004-0000-0100-000054000000}"/>
    <hyperlink ref="H18" r:id="rId4" xr:uid="{00000000-0004-0000-0100-000055000000}"/>
    <hyperlink ref="H19" r:id="rId5" xr:uid="{00000000-0004-0000-0100-000056000000}"/>
    <hyperlink ref="H17" r:id="rId6" xr:uid="{00000000-0004-0000-0100-000057000000}"/>
    <hyperlink ref="H22" r:id="rId7" xr:uid="{00000000-0004-0000-0100-000058000000}"/>
    <hyperlink ref="H23" r:id="rId8" xr:uid="{00000000-0004-0000-0100-000059000000}"/>
    <hyperlink ref="H24" r:id="rId9" xr:uid="{00000000-0004-0000-0100-00005A000000}"/>
    <hyperlink ref="H27" r:id="rId10" xr:uid="{00000000-0004-0000-0100-00005F000000}"/>
    <hyperlink ref="H28" r:id="rId11" xr:uid="{00000000-0004-0000-0100-000061000000}"/>
    <hyperlink ref="H34" r:id="rId12" xr:uid="{00000000-0004-0000-0100-000062000000}"/>
    <hyperlink ref="H35" r:id="rId13" xr:uid="{00000000-0004-0000-0100-000063000000}"/>
    <hyperlink ref="H36" r:id="rId14" xr:uid="{00000000-0004-0000-0100-000064000000}"/>
    <hyperlink ref="H37" r:id="rId15" xr:uid="{00000000-0004-0000-0100-000065000000}"/>
    <hyperlink ref="H46" r:id="rId16" xr:uid="{00000000-0004-0000-0100-000066000000}"/>
    <hyperlink ref="H49" r:id="rId17" xr:uid="{00000000-0004-0000-0100-000067000000}"/>
    <hyperlink ref="H53" r:id="rId18" xr:uid="{00000000-0004-0000-0100-000068000000}"/>
    <hyperlink ref="H62" r:id="rId19" xr:uid="{00000000-0004-0000-0100-000069000000}"/>
    <hyperlink ref="H63" r:id="rId20" xr:uid="{00000000-0004-0000-0100-00006A000000}"/>
    <hyperlink ref="H66" r:id="rId21" xr:uid="{00000000-0004-0000-0100-00006B000000}"/>
    <hyperlink ref="H67" r:id="rId22" xr:uid="{00000000-0004-0000-0100-00006C000000}"/>
    <hyperlink ref="H69" r:id="rId23" xr:uid="{00000000-0004-0000-0100-00006D000000}"/>
    <hyperlink ref="H73" r:id="rId24" xr:uid="{00000000-0004-0000-0100-00006E000000}"/>
    <hyperlink ref="H80" r:id="rId25" xr:uid="{00000000-0004-0000-0100-00006F000000}"/>
    <hyperlink ref="H84" r:id="rId26" xr:uid="{00000000-0004-0000-0100-000070000000}"/>
    <hyperlink ref="H89" r:id="rId27" xr:uid="{00000000-0004-0000-0100-000071000000}"/>
    <hyperlink ref="H88" r:id="rId28" xr:uid="{00000000-0004-0000-0100-000072000000}"/>
    <hyperlink ref="H86" r:id="rId29" xr:uid="{00000000-0004-0000-0100-000073000000}"/>
    <hyperlink ref="H95" r:id="rId30" xr:uid="{00000000-0004-0000-0100-000074000000}"/>
    <hyperlink ref="H93" r:id="rId31" xr:uid="{00000000-0004-0000-0100-000075000000}"/>
    <hyperlink ref="H100" r:id="rId32" xr:uid="{00000000-0004-0000-0100-000076000000}"/>
    <hyperlink ref="H99" r:id="rId33" xr:uid="{00000000-0004-0000-0100-000077000000}"/>
    <hyperlink ref="H98" r:id="rId34" xr:uid="{00000000-0004-0000-0100-000078000000}"/>
    <hyperlink ref="A128:A129" location="LPRSKSOP" display="LPRSKSOP" xr:uid="{00000000-0004-0000-0100-000079000000}"/>
    <hyperlink ref="A128" location="PSYK_ADM" display="PSYK_ADM" xr:uid="{00000000-0004-0000-0100-00007A000000}"/>
    <hyperlink ref="A129" location="PSYK_DIAG" display="PSYK_DIAG" xr:uid="{00000000-0004-0000-0100-00007B000000}"/>
    <hyperlink ref="H137" r:id="rId35" xr:uid="{00000000-0004-0000-0100-00007C000000}"/>
    <hyperlink ref="H136" r:id="rId36" xr:uid="{00000000-0004-0000-0100-00007D000000}"/>
    <hyperlink ref="H139" r:id="rId37" xr:uid="{00000000-0004-0000-0100-00007E000000}"/>
    <hyperlink ref="H138" r:id="rId38" xr:uid="{00000000-0004-0000-0100-00007F000000}"/>
    <hyperlink ref="A77:A78" location="BUA" display="BUA" xr:uid="{00000000-0004-0000-0100-000080000000}"/>
    <hyperlink ref="A77" location="BUAH" display="BUAH" xr:uid="{00000000-0004-0000-0100-000081000000}"/>
    <hyperlink ref="A78" location="BUAS" display="BUAS" xr:uid="{00000000-0004-0000-0100-000082000000}"/>
    <hyperlink ref="A87" location="KRMS" display="KRMS" xr:uid="{00000000-0004-0000-0100-000083000000}"/>
    <hyperlink ref="A29" location="UDDF" display="UDDF" xr:uid="{00000000-0004-0000-0100-000084000000}"/>
    <hyperlink ref="H29" r:id="rId39" xr:uid="{00000000-0004-0000-0100-000085000000}"/>
    <hyperlink ref="A41" location="BOERNSB" display="BOERNSB" xr:uid="{00000000-0004-0000-0100-000086000000}"/>
    <hyperlink ref="A40" location="BOERNFB" display="BOERNFB" xr:uid="{00000000-0004-0000-0100-000087000000}"/>
    <hyperlink ref="A9" location="BEFADR" display="BEFADR" xr:uid="{00000000-0004-0000-0100-000088000000}"/>
    <hyperlink ref="A10" location="BEFBOP" display="BEFBOP" xr:uid="{00000000-0004-0000-0100-000089000000}"/>
    <hyperlink ref="A11" location="DAR" display="DAR" xr:uid="{00000000-0004-0000-0100-00008A000000}"/>
    <hyperlink ref="A131" location="PSYK_PSYKIO" display="PSYK_PSYKIO" xr:uid="{00000000-0004-0000-0100-00008B000000}"/>
    <hyperlink ref="A130" location="PSYK_PERS" display="PSYK_DIAG" xr:uid="{00000000-0004-0000-0100-00008C000000}"/>
    <hyperlink ref="A109" location="LPR_F_DIAGNOSER" display="LPR_F_DIAGNOSER" xr:uid="{00000000-0004-0000-0100-00008D000000}"/>
    <hyperlink ref="A110" location="LPR_F_FORLOEB" display="LPR_F_FORLOEB" xr:uid="{00000000-0004-0000-0100-00008F000000}"/>
    <hyperlink ref="A111" location="LPR_F_HELBREDSFORLOEB" display="LPR_F_HELBREDSFORLOEB" xr:uid="{00000000-0004-0000-0100-000090000000}"/>
    <hyperlink ref="A112" location="LPR_F_HENVISNING_TILLAEG" display="LPR_F_HENVISNING_TILLAEG" xr:uid="{00000000-0004-0000-0100-000091000000}"/>
    <hyperlink ref="A113" location="LPR_F_KONTAKTER" display="LPR_F_KONTAKTER" xr:uid="{00000000-0004-0000-0100-000092000000}"/>
    <hyperlink ref="A115" location="LPR_F_MORBARNFORLOEB" display="LPR_F_MORBARNFORLOEB" xr:uid="{00000000-0004-0000-0100-000093000000}"/>
    <hyperlink ref="A117" location="LPR_F_ORGANISATIONER" display="LPR_F_ORGANISATIONER" xr:uid="{00000000-0004-0000-0100-000094000000}"/>
    <hyperlink ref="A118" location="LPR_F_PROCEDURER_ANDRE" display="LPR_F_PROCEDURER_ANDRE" xr:uid="{00000000-0004-0000-0100-000095000000}"/>
    <hyperlink ref="A119" location="LPR_F_PROCEDURER_KIRURGI" display="LPR_F_PROCEDURER_KIRURGI" xr:uid="{00000000-0004-0000-0100-000096000000}"/>
    <hyperlink ref="A120" location="LPR_F_RESULTATER" display="LPR_F_RESULTATER" xr:uid="{00000000-0004-0000-0100-000097000000}"/>
    <hyperlink ref="A92" location="BBR_ADG" display="BBR_ADG" xr:uid="{00000000-0004-0000-0100-000098000000}"/>
    <hyperlink ref="A94" location="BBRBYGNING" display="BBRBYGNING" xr:uid="{00000000-0004-0000-0100-000099000000}"/>
    <hyperlink ref="A96" location="BBRENHED" display="BBRENHED" xr:uid="{00000000-0004-0000-0100-00009A000000}"/>
    <hyperlink ref="H9" r:id="rId40" xr:uid="{C017ED8A-37B5-4234-8095-624B38DAB37C}"/>
    <hyperlink ref="A30" location="All!B1680" display="UDDINST" xr:uid="{83404205-95CF-45CC-AE38-8F7A75528DE8}"/>
    <hyperlink ref="A56" location="All!B176" display="BFL" xr:uid="{A38F6F8C-9561-4693-892C-B62D33AFE3EB}"/>
    <hyperlink ref="A31" location="All!B1744" display="UDDLAERER" xr:uid="{D30D0183-184D-4787-BC5D-1E4470A3D6F1}"/>
    <hyperlink ref="H31" r:id="rId41" xr:uid="{1D3EF225-76E0-4BC6-A5BB-78D0B700D1C5}"/>
    <hyperlink ref="H109" r:id="rId42" xr:uid="{5D7B4BD4-9E06-4F39-94A4-05CE48957834}"/>
    <hyperlink ref="H110" r:id="rId43" xr:uid="{A60B7D93-0450-4EE7-8378-403D1253C3F0}"/>
    <hyperlink ref="H111" r:id="rId44" xr:uid="{EDD9A82E-8619-4198-B685-17D51AFDBB84}"/>
    <hyperlink ref="H112" r:id="rId45" xr:uid="{31560B9B-1B3C-4CB7-BD08-160D57F4AB91}"/>
    <hyperlink ref="H113" r:id="rId46" xr:uid="{E721AE6D-0FE0-4166-8EFA-38241476A633}"/>
    <hyperlink ref="H115" r:id="rId47" xr:uid="{F8F498F2-1A0A-445E-B57C-3FB26E9E7B7E}"/>
    <hyperlink ref="H117" r:id="rId48" xr:uid="{298A8BE4-CE81-471F-BC10-5BAFF929D8CE}"/>
    <hyperlink ref="H118" r:id="rId49" xr:uid="{2E1214B1-A7DF-415D-8895-43A11795A66E}"/>
    <hyperlink ref="H119" r:id="rId50" xr:uid="{3E2CC9FC-44D3-4BD3-94FD-B390A6A586F5}"/>
    <hyperlink ref="H123" r:id="rId51" xr:uid="{EEC7AF7E-0D70-4221-B12B-628BF75EE90C}"/>
    <hyperlink ref="H122" r:id="rId52" xr:uid="{5F1D3A84-CF00-4773-8D7D-7936EF61A0A7}"/>
    <hyperlink ref="H121" r:id="rId53" xr:uid="{359D5E8F-C83D-48F2-BAE7-03F1027F9C09}"/>
    <hyperlink ref="H120" r:id="rId54" xr:uid="{2E49DEFE-74FD-4305-8955-311A19AFBED2}"/>
    <hyperlink ref="H126" r:id="rId55" xr:uid="{A09EDD4D-F472-4828-8057-8F18B99939B8}"/>
    <hyperlink ref="H128" r:id="rId56" xr:uid="{3D8EF421-A328-49E8-8489-A80D9F1445A5}"/>
    <hyperlink ref="H129" r:id="rId57" xr:uid="{0776FEBF-CEFD-49E8-B83D-D18E5C717464}"/>
    <hyperlink ref="H130" r:id="rId58" xr:uid="{B3800725-DA15-441E-A275-F055BB68AAFF}"/>
    <hyperlink ref="H131" r:id="rId59" xr:uid="{C8C56EB6-AF4C-4DC4-A8FF-2C08A5573D73}"/>
    <hyperlink ref="H116" r:id="rId60" xr:uid="{01711226-63F5-4F5C-95C0-79AC1213006A}"/>
    <hyperlink ref="H114" r:id="rId61" xr:uid="{EA6C78E6-2D70-47A6-B340-246FA66F205C}"/>
    <hyperlink ref="A114" location="All!B1270" display="LPR_F_KONTAKTLOKATIONER" xr:uid="{9A39D919-27E1-430C-B6DA-5A3BA6846046}"/>
    <hyperlink ref="A116" location="All!B1296" display="LPR_F_NYT_HELBREDSFORLOEB" xr:uid="{47ADE460-8810-4A08-B836-AFD5A83153C9}"/>
    <hyperlink ref="H132" r:id="rId62" xr:uid="{22A4B374-2A3E-4DB1-8B0D-0718B160209D}"/>
    <hyperlink ref="P132" r:id="rId63" xr:uid="{B4CE8A5B-4345-4B3C-8AE5-CB8466F95D12}"/>
    <hyperlink ref="X132" r:id="rId64" xr:uid="{86829AED-28F7-4D14-AD17-60411900C352}"/>
    <hyperlink ref="AF132" r:id="rId65" xr:uid="{01ED1649-A190-4FF0-93C8-36A5F8ED827B}"/>
    <hyperlink ref="AN132" r:id="rId66" xr:uid="{D5A5DD2F-BCBD-476B-A798-A84B1E6B8495}"/>
    <hyperlink ref="AV132" r:id="rId67" xr:uid="{EE77861D-DE87-4493-BFD8-0BA87208FFE7}"/>
    <hyperlink ref="BD132" r:id="rId68" xr:uid="{B6C7597D-B02B-46CA-ACD9-47B48B49534C}"/>
    <hyperlink ref="BL132" r:id="rId69" xr:uid="{348812E9-0197-4E90-A1A9-2D1D3ADD23AE}"/>
    <hyperlink ref="BT132" r:id="rId70" xr:uid="{EAD2DD02-4A1D-42AD-B4B6-B30FB5DD08E4}"/>
    <hyperlink ref="CB132" r:id="rId71" xr:uid="{13B4851F-AEA8-4A52-BBFD-CFBB6C7C944D}"/>
    <hyperlink ref="CJ132" r:id="rId72" xr:uid="{C7B9DEC2-3803-4B45-B23B-D31B51D81ABB}"/>
    <hyperlink ref="CR132" r:id="rId73" xr:uid="{0ACC964A-DE63-43B0-AD55-D60A0DB7894D}"/>
    <hyperlink ref="CZ132" r:id="rId74" xr:uid="{5146AF65-A52F-4E33-84EB-AA9C73B21E78}"/>
    <hyperlink ref="DH132" r:id="rId75" xr:uid="{6DBF5790-2D8D-4B9B-9039-04CDB9FA4901}"/>
    <hyperlink ref="DP132" r:id="rId76" xr:uid="{F6BCDCA9-49C6-4A99-9AEC-5CECA5202E11}"/>
    <hyperlink ref="DX132" r:id="rId77" xr:uid="{E3E3CB05-8E42-4667-A08C-EDF864282955}"/>
    <hyperlink ref="EF132" r:id="rId78" xr:uid="{5D761277-80AE-4A84-AD96-8DEAB6A3568D}"/>
    <hyperlink ref="EN132" r:id="rId79" xr:uid="{32814ECA-3CC3-47BA-BAB9-5A8AB79D5754}"/>
    <hyperlink ref="EV132" r:id="rId80" xr:uid="{5660278D-7237-4114-A42C-9F7C6D73A788}"/>
    <hyperlink ref="FD132" r:id="rId81" xr:uid="{A62D0F54-90A7-43C3-AAE4-A1D6E27D4A9B}"/>
    <hyperlink ref="FL132" r:id="rId82" xr:uid="{D28F44A3-57E4-436D-84DD-2DC6BFACF32B}"/>
    <hyperlink ref="FT132" r:id="rId83" xr:uid="{FFC74E57-B225-4ECC-943D-C23538F5EDCE}"/>
    <hyperlink ref="GB132" r:id="rId84" xr:uid="{460E4880-690E-46DE-B744-9F08B9113D6E}"/>
    <hyperlink ref="GJ132" r:id="rId85" xr:uid="{06CBF904-1875-4FEB-9751-57D5F2D1F8D0}"/>
    <hyperlink ref="GR132" r:id="rId86" xr:uid="{DBDCB6AC-E194-4561-9453-A810B7D05376}"/>
    <hyperlink ref="GZ132" r:id="rId87" xr:uid="{70859387-76C4-417E-A2FC-2825ACF4AEEF}"/>
    <hyperlink ref="HH132" r:id="rId88" xr:uid="{5BE22C81-2A80-447C-ACA5-F472E2806C71}"/>
    <hyperlink ref="HP132" r:id="rId89" xr:uid="{AF56D5DD-8B51-41F1-AF0C-E166C83658AB}"/>
    <hyperlink ref="HX132" r:id="rId90" xr:uid="{177C7B68-047F-4497-9091-A5C8C828C180}"/>
    <hyperlink ref="IF132" r:id="rId91" xr:uid="{996B4D42-E4E8-45B2-B2A5-F80915066136}"/>
    <hyperlink ref="IN132" r:id="rId92" xr:uid="{66D2E047-65DF-457E-A5BF-ABDC547D6C4D}"/>
    <hyperlink ref="IV132" r:id="rId93" xr:uid="{124AE907-1C1D-4E73-B6E6-D58A25752204}"/>
    <hyperlink ref="JD132" r:id="rId94" xr:uid="{9E483415-0624-4D0A-B0C5-1C5397377F03}"/>
    <hyperlink ref="JL132" r:id="rId95" xr:uid="{6FE939E5-86A1-445D-B592-8899B3E35D59}"/>
    <hyperlink ref="JT132" r:id="rId96" xr:uid="{4EAD068C-351F-4FE6-8306-CC42A63305AE}"/>
    <hyperlink ref="KB132" r:id="rId97" xr:uid="{18BB7C37-8760-4CAB-AB8D-D17BE3F796E4}"/>
    <hyperlink ref="KJ132" r:id="rId98" xr:uid="{704EAA53-D0EF-441E-8ABB-1D856C2CA091}"/>
    <hyperlink ref="KR132" r:id="rId99" xr:uid="{C2509A31-7D3A-4141-B5B6-E4F0F43B06F9}"/>
    <hyperlink ref="KZ132" r:id="rId100" xr:uid="{DFEECA05-D669-4845-991A-904A53F254D9}"/>
    <hyperlink ref="LH132" r:id="rId101" xr:uid="{B8AD5B0D-A2F6-4B78-AA9D-7D0218ADE2EB}"/>
    <hyperlink ref="LP132" r:id="rId102" xr:uid="{79E7D385-14F4-4971-9D1D-C28AE70B4EF8}"/>
    <hyperlink ref="LX132" r:id="rId103" xr:uid="{F2AFCA09-E6F9-4640-906A-C4725A9DFD5D}"/>
    <hyperlink ref="MF132" r:id="rId104" xr:uid="{56278C06-2D18-45B6-BEAC-EAB9CCF3B0B1}"/>
    <hyperlink ref="MN132" r:id="rId105" xr:uid="{56D43C22-3FE8-46EE-B536-6ED69BDDD560}"/>
    <hyperlink ref="MV132" r:id="rId106" xr:uid="{8B14BB38-4C55-40B3-9B38-DAAEF4D8287E}"/>
    <hyperlink ref="ND132" r:id="rId107" xr:uid="{BD6E9F36-5D9D-4C0C-912C-67B3D7B7112B}"/>
    <hyperlink ref="NL132" r:id="rId108" xr:uid="{956B8EEE-B8EC-4901-9040-5FCFFB9CC57E}"/>
    <hyperlink ref="NT132" r:id="rId109" xr:uid="{5EB67EF8-B037-443E-AD1D-90C39ACFD490}"/>
    <hyperlink ref="OB132" r:id="rId110" xr:uid="{D2D38C2A-7E71-459B-A8EC-4510E4BAEFBB}"/>
    <hyperlink ref="OJ132" r:id="rId111" xr:uid="{3265B9A0-71BA-427D-9594-D6918408EE17}"/>
    <hyperlink ref="OR132" r:id="rId112" xr:uid="{9274C50B-100A-4FD5-941B-07AF53670AE7}"/>
    <hyperlink ref="OZ132" r:id="rId113" xr:uid="{15FB9972-B812-4836-BCEB-B2B8B5883F11}"/>
    <hyperlink ref="PH132" r:id="rId114" xr:uid="{2667F2F8-6F57-4D2D-996C-3B7DF91EFDEA}"/>
    <hyperlink ref="PP132" r:id="rId115" xr:uid="{AED89F11-F490-4B86-BF5A-361FEFD899B7}"/>
    <hyperlink ref="PX132" r:id="rId116" xr:uid="{9AE46C1D-7CA7-4912-A3FB-483E38105A1A}"/>
    <hyperlink ref="QF132" r:id="rId117" xr:uid="{C89475B3-B5CD-43BD-98D3-AA39D53E0E1A}"/>
    <hyperlink ref="QN132" r:id="rId118" xr:uid="{77AEC730-C64C-4595-8FD9-2DF3DA983585}"/>
    <hyperlink ref="QV132" r:id="rId119" xr:uid="{0483D2F6-A0CC-487D-96B1-C3F640D6E3FA}"/>
    <hyperlink ref="RD132" r:id="rId120" xr:uid="{BE40DD47-FD67-4751-8FF5-A157915F4B9F}"/>
    <hyperlink ref="RL132" r:id="rId121" xr:uid="{31121769-BBB9-4665-878A-E84FCFDF5566}"/>
    <hyperlink ref="RT132" r:id="rId122" xr:uid="{A38928D3-4953-4C31-9D44-8A7B5D7594B9}"/>
    <hyperlink ref="SB132" r:id="rId123" xr:uid="{7437D62C-AF1E-435B-8BF8-24B73F896259}"/>
    <hyperlink ref="SJ132" r:id="rId124" xr:uid="{A3AB0384-F65D-434D-A499-34FB76371FC4}"/>
    <hyperlink ref="SR132" r:id="rId125" xr:uid="{7C7DC562-B812-4E56-BCE0-FA5348A5EF61}"/>
    <hyperlink ref="SZ132" r:id="rId126" xr:uid="{64E149F4-E60F-4B5E-8B2F-3033428EEE76}"/>
    <hyperlink ref="TH132" r:id="rId127" xr:uid="{D7E42622-B21B-4B6A-B66A-07FA6CCA75C4}"/>
    <hyperlink ref="TP132" r:id="rId128" xr:uid="{D1FEFA10-88CE-418F-838E-627D40350955}"/>
    <hyperlink ref="TX132" r:id="rId129" xr:uid="{020A82DA-72F2-433A-9DC6-FEFDC2060E3B}"/>
    <hyperlink ref="UF132" r:id="rId130" xr:uid="{8A6C7C81-4260-4211-A773-6A7BD66EDD9D}"/>
    <hyperlink ref="UN132" r:id="rId131" xr:uid="{F151B59C-1891-4822-89D4-A4464327E42E}"/>
    <hyperlink ref="UV132" r:id="rId132" xr:uid="{0FD5BE3D-A4FF-4234-8BF0-F5C337E0A472}"/>
    <hyperlink ref="VD132" r:id="rId133" xr:uid="{BECB6119-9939-4290-BE61-E435EF8A663E}"/>
    <hyperlink ref="VL132" r:id="rId134" xr:uid="{8E95124B-F756-47AB-B39F-8B65123314E0}"/>
    <hyperlink ref="VT132" r:id="rId135" xr:uid="{2DA8D266-032D-466D-9E37-E491779B9885}"/>
    <hyperlink ref="WB132" r:id="rId136" xr:uid="{3EFCA307-6151-4BF1-84E8-8B1A36C73BBD}"/>
    <hyperlink ref="WJ132" r:id="rId137" xr:uid="{AB7B0D23-C376-4F17-8C8B-E27126632A8C}"/>
    <hyperlink ref="WR132" r:id="rId138" xr:uid="{C891D8C4-4E28-4B47-A4D5-62EB1FFE8D40}"/>
    <hyperlink ref="WZ132" r:id="rId139" xr:uid="{E9CB3AC4-EB08-46A5-BC7D-7391C356718B}"/>
    <hyperlink ref="XH132" r:id="rId140" xr:uid="{0B9CAD14-AC8D-4565-B871-F1D602CD1647}"/>
    <hyperlink ref="XP132" r:id="rId141" xr:uid="{1E01E73A-1F2E-4978-96A7-1620A0069C57}"/>
    <hyperlink ref="XX132" r:id="rId142" xr:uid="{F588F23D-00FF-4714-89F5-FE9D233CA5DF}"/>
    <hyperlink ref="YF132" r:id="rId143" xr:uid="{303D692D-C9D9-435E-B314-7BCF8D098C3F}"/>
    <hyperlink ref="YN132" r:id="rId144" xr:uid="{9E22ADFA-7ACB-4284-9322-C89CB319A305}"/>
    <hyperlink ref="YV132" r:id="rId145" xr:uid="{10C85023-B080-4AAB-9868-A1E40E07C9FA}"/>
    <hyperlink ref="ZD132" r:id="rId146" xr:uid="{403F6504-C902-415E-B4E8-69AADC6C5473}"/>
    <hyperlink ref="ZL132" r:id="rId147" xr:uid="{2EF6F95C-6498-4588-9947-8DCFBE5A1039}"/>
    <hyperlink ref="ZT132" r:id="rId148" xr:uid="{8C5C8EEF-8251-4D34-998B-73399E5F3D8C}"/>
    <hyperlink ref="AAB132" r:id="rId149" xr:uid="{E4D09CDE-9F4A-4464-BC16-043E58F0C0E5}"/>
    <hyperlink ref="AAJ132" r:id="rId150" xr:uid="{42604AC4-EAF3-444F-809F-55C031E84CFF}"/>
    <hyperlink ref="AAR132" r:id="rId151" xr:uid="{D72F39DB-D07E-4ED7-87A3-1A50D3AEF80A}"/>
    <hyperlink ref="AAZ132" r:id="rId152" xr:uid="{20B0E7A8-52B7-4BF2-A51F-D594BA793B9B}"/>
    <hyperlink ref="ABH132" r:id="rId153" xr:uid="{8A2211A4-360B-48EC-B752-FBE6B1D53DD8}"/>
    <hyperlink ref="ABP132" r:id="rId154" xr:uid="{B77819A4-C55D-4D19-A3A9-9B33096B8313}"/>
    <hyperlink ref="ABX132" r:id="rId155" xr:uid="{BA11770A-0BEF-43AE-BFEA-029A594CD831}"/>
    <hyperlink ref="ACF132" r:id="rId156" xr:uid="{65AAFC24-AA35-429D-B0B4-18C938AE68EA}"/>
    <hyperlink ref="ACN132" r:id="rId157" xr:uid="{E7C6BBDA-22EA-46D4-B58F-CA3F24AA3E11}"/>
    <hyperlink ref="ACV132" r:id="rId158" xr:uid="{D96086F4-C2A6-49E5-9107-97F271355895}"/>
    <hyperlink ref="ADD132" r:id="rId159" xr:uid="{A9667B57-6AD2-486C-AFB0-88BF84FC4F73}"/>
    <hyperlink ref="ADL132" r:id="rId160" xr:uid="{1936ECBF-FAA6-465B-BD42-88137898AE84}"/>
    <hyperlink ref="ADT132" r:id="rId161" xr:uid="{19617B63-245D-4841-8A3F-BD9296AC1D45}"/>
    <hyperlink ref="AEB132" r:id="rId162" xr:uid="{D7084C6C-8470-4F80-BE19-30474DF1BCC5}"/>
    <hyperlink ref="AEJ132" r:id="rId163" xr:uid="{271411E9-8D11-4D1B-8065-D0B2D783050C}"/>
    <hyperlink ref="AER132" r:id="rId164" xr:uid="{C4947ABE-4ED4-489B-81F7-C95CE1E447D6}"/>
    <hyperlink ref="AEZ132" r:id="rId165" xr:uid="{C7EDA70C-55FD-4FAE-B67A-0D4EDDC46017}"/>
    <hyperlink ref="AFH132" r:id="rId166" xr:uid="{8C134B8F-08C2-4652-92CF-BB28E3F0E9BA}"/>
    <hyperlink ref="AFP132" r:id="rId167" xr:uid="{B8F3695E-AB90-4474-824F-48F2E4CB4353}"/>
    <hyperlink ref="AFX132" r:id="rId168" xr:uid="{7EDC7312-832B-4461-AC69-09E0201C5277}"/>
    <hyperlink ref="AGF132" r:id="rId169" xr:uid="{8D59B813-8AE9-4FF2-A82D-541C7786044D}"/>
    <hyperlink ref="AGN132" r:id="rId170" xr:uid="{A4870EB2-3C4E-4C94-8261-C8B855C969FF}"/>
    <hyperlink ref="AGV132" r:id="rId171" xr:uid="{4FB6457F-62E0-49C0-9857-75466168E24D}"/>
    <hyperlink ref="AHD132" r:id="rId172" xr:uid="{1939BB7C-6DB7-40E6-8CAF-9F2C7353EE88}"/>
    <hyperlink ref="AHL132" r:id="rId173" xr:uid="{1C797182-B076-4938-9C0C-5E07F3D62704}"/>
    <hyperlink ref="AHT132" r:id="rId174" xr:uid="{0810F8A5-0908-4B54-B8EC-B20AE3165501}"/>
    <hyperlink ref="AIB132" r:id="rId175" xr:uid="{1415A9B4-9F74-4389-AA2F-D23529931660}"/>
    <hyperlink ref="AIJ132" r:id="rId176" xr:uid="{D7E812E3-5864-4B6A-B4BF-6C856BCF5A9F}"/>
    <hyperlink ref="AIR132" r:id="rId177" xr:uid="{7C2581B4-3C82-474C-8C37-D37189E0253F}"/>
    <hyperlink ref="AIZ132" r:id="rId178" xr:uid="{F84CD5C2-0975-41E7-85FA-97F0B55B253B}"/>
    <hyperlink ref="AJH132" r:id="rId179" xr:uid="{B358A8CE-FA76-40E9-A285-72C03D81C24B}"/>
    <hyperlink ref="AJP132" r:id="rId180" xr:uid="{F2D28380-C2C1-410B-BEC2-D1FF57BF534F}"/>
    <hyperlink ref="AJX132" r:id="rId181" xr:uid="{85034F6F-5D3A-4FC1-9AD7-FFA412EB4102}"/>
    <hyperlink ref="AKF132" r:id="rId182" xr:uid="{B006E220-DB1C-4F02-A20D-3AB9E4A12947}"/>
    <hyperlink ref="AKN132" r:id="rId183" xr:uid="{DFAA1F75-5BD7-437A-9316-BA9168F92651}"/>
    <hyperlink ref="AKV132" r:id="rId184" xr:uid="{D1FBA7E9-E622-455B-AF44-3E0C2906D19B}"/>
    <hyperlink ref="ALD132" r:id="rId185" xr:uid="{56DB0919-CF4F-41CC-BD0D-678E15FF330F}"/>
    <hyperlink ref="ALL132" r:id="rId186" xr:uid="{E7311C8E-CCDB-4C5C-A0E9-80A999637C70}"/>
    <hyperlink ref="ALT132" r:id="rId187" xr:uid="{7A44F178-9D90-4BED-BB40-197FDD7ACE48}"/>
    <hyperlink ref="AMB132" r:id="rId188" xr:uid="{7DAB6BFE-6431-49D7-91BC-EF4716389DA2}"/>
    <hyperlink ref="AMJ132" r:id="rId189" xr:uid="{31B84E5D-079A-4E04-934B-1B64F38CFDC0}"/>
    <hyperlink ref="AMR132" r:id="rId190" xr:uid="{D294D9B7-2454-4D1A-ACE1-122F0DBEF855}"/>
    <hyperlink ref="AMZ132" r:id="rId191" xr:uid="{FD658DB2-E173-4713-86F8-7D3BF6641A56}"/>
    <hyperlink ref="ANH132" r:id="rId192" xr:uid="{373F12D8-407F-46BE-88A3-EB7CC4368DCA}"/>
    <hyperlink ref="ANP132" r:id="rId193" xr:uid="{7655D6B2-8832-4CDF-ADE8-E349F141B9A8}"/>
    <hyperlink ref="ANX132" r:id="rId194" xr:uid="{F99A1885-9141-4D92-AEBE-95FA0DE37477}"/>
    <hyperlink ref="AOF132" r:id="rId195" xr:uid="{C311CEE7-3D16-45B6-9AF2-2E1356DC422C}"/>
    <hyperlink ref="AON132" r:id="rId196" xr:uid="{3BF5E1A6-44D6-4587-9987-061ABE42176A}"/>
    <hyperlink ref="AOV132" r:id="rId197" xr:uid="{D407F858-2F2B-40AD-A867-675F405B1477}"/>
    <hyperlink ref="APD132" r:id="rId198" xr:uid="{FDD48623-6445-43B3-8CB3-0FFCF8DB5316}"/>
    <hyperlink ref="APL132" r:id="rId199" xr:uid="{CF638D78-1EB2-402E-BB64-7153BD46A3C1}"/>
    <hyperlink ref="APT132" r:id="rId200" xr:uid="{B6E51AEA-667E-4F3A-AF24-6FE3D6267455}"/>
    <hyperlink ref="AQB132" r:id="rId201" xr:uid="{DBCA1F07-9F06-405F-B499-99F04C640B31}"/>
    <hyperlink ref="AQJ132" r:id="rId202" xr:uid="{01D487E9-3884-429F-8D92-37599ECAD6F7}"/>
    <hyperlink ref="AQR132" r:id="rId203" xr:uid="{67107640-297E-4F02-828E-5AB9A39E824D}"/>
    <hyperlink ref="AQZ132" r:id="rId204" xr:uid="{B63DD059-C434-4311-931B-7FEE822D5577}"/>
    <hyperlink ref="ARH132" r:id="rId205" xr:uid="{7011153E-08C2-42B7-A2A0-1DD0A0AD50A4}"/>
    <hyperlink ref="ARP132" r:id="rId206" xr:uid="{B21D56FF-5FE3-4980-BE6A-419D5E2C884B}"/>
    <hyperlink ref="ARX132" r:id="rId207" xr:uid="{636C2218-22F2-4D4A-A19B-489B78C3BF4A}"/>
    <hyperlink ref="ASF132" r:id="rId208" xr:uid="{48F8CFB2-D52B-4CAE-9A54-1A055BDEC179}"/>
    <hyperlink ref="ASN132" r:id="rId209" xr:uid="{49F388D7-E8F2-44ED-B204-900696A73D1A}"/>
    <hyperlink ref="ASV132" r:id="rId210" xr:uid="{BC732BCC-04E5-4986-AB0C-E888DCEF1E49}"/>
    <hyperlink ref="ATD132" r:id="rId211" xr:uid="{971D05FC-ADAA-44FE-975E-C5A34BBBFCE2}"/>
    <hyperlink ref="ATL132" r:id="rId212" xr:uid="{7DB8C3A0-0E26-47D0-8D4B-7576F9B12DE6}"/>
    <hyperlink ref="ATT132" r:id="rId213" xr:uid="{3579E4BE-5590-493B-B6F3-C62ACCDC5C54}"/>
    <hyperlink ref="AUB132" r:id="rId214" xr:uid="{2D21FC69-F904-428E-9DC8-7E1AE7B3599A}"/>
    <hyperlink ref="AUJ132" r:id="rId215" xr:uid="{10AEB839-7F5A-462A-9D07-D889828EBE38}"/>
    <hyperlink ref="AUR132" r:id="rId216" xr:uid="{20CEB1E7-A242-4A60-B1C5-A1390EE8F47E}"/>
    <hyperlink ref="AUZ132" r:id="rId217" xr:uid="{BAAF8F28-1680-4057-923C-C311288B8525}"/>
    <hyperlink ref="AVH132" r:id="rId218" xr:uid="{AF011535-3ABE-4F43-AEEE-BC9A27BA0AE8}"/>
    <hyperlink ref="AVP132" r:id="rId219" xr:uid="{5548E7FF-91E2-4455-886E-6FF3CBB7E808}"/>
    <hyperlink ref="AVX132" r:id="rId220" xr:uid="{BEB64CA3-5963-483A-94BE-6F1653EA85AA}"/>
    <hyperlink ref="AWF132" r:id="rId221" xr:uid="{7832CAE1-C89C-4C22-A454-81FA6553ED24}"/>
    <hyperlink ref="AWN132" r:id="rId222" xr:uid="{B4B292F9-F5ED-40EB-AC74-0C08341108D1}"/>
    <hyperlink ref="AWV132" r:id="rId223" xr:uid="{0D4AF678-255D-4E37-B373-922A31922FAD}"/>
    <hyperlink ref="AXD132" r:id="rId224" xr:uid="{F58B3EE4-A8C2-42C4-A219-50D6A2D33988}"/>
    <hyperlink ref="AXL132" r:id="rId225" xr:uid="{73CB0508-339F-413D-A10F-E2CA41D78620}"/>
    <hyperlink ref="AXT132" r:id="rId226" xr:uid="{E22429B3-86B6-4DCE-9797-59306E759E1F}"/>
    <hyperlink ref="AYB132" r:id="rId227" xr:uid="{6F189EF7-9E87-40C8-9ABA-A4E40284D13C}"/>
    <hyperlink ref="AYJ132" r:id="rId228" xr:uid="{5E46CD23-CD97-4DC9-AF10-9D3DA7994099}"/>
    <hyperlink ref="AYR132" r:id="rId229" xr:uid="{319D0BD1-4585-4FF7-BA5F-A9094B78FB09}"/>
    <hyperlink ref="AYZ132" r:id="rId230" xr:uid="{BD30241A-EEE0-4221-9E12-8765992C0792}"/>
    <hyperlink ref="AZH132" r:id="rId231" xr:uid="{02B7DBCE-6824-4B11-B15B-3B57FFDF83A2}"/>
    <hyperlink ref="AZP132" r:id="rId232" xr:uid="{2DD8BCF8-AC32-48AF-9D6B-0E4459DAFD76}"/>
    <hyperlink ref="AZX132" r:id="rId233" xr:uid="{7D1549E5-A134-4D08-B8DB-945079771342}"/>
    <hyperlink ref="BAF132" r:id="rId234" xr:uid="{DFD3489D-777A-443D-A15A-A89FDC11C30F}"/>
    <hyperlink ref="BAN132" r:id="rId235" xr:uid="{19324BCC-A5DD-4867-A414-A9371500BBC5}"/>
    <hyperlink ref="BAV132" r:id="rId236" xr:uid="{9D2AE801-6F48-427D-8B18-A288FA96C7F6}"/>
    <hyperlink ref="BBD132" r:id="rId237" xr:uid="{BC32BBE9-E90C-4266-B856-2A1851BC3B00}"/>
    <hyperlink ref="BBL132" r:id="rId238" xr:uid="{33A49177-BAAC-4B8A-AEA4-3029EF4051C8}"/>
    <hyperlink ref="BBT132" r:id="rId239" xr:uid="{3B5F99CB-3491-472E-A74E-5ADAD1BEDBB7}"/>
    <hyperlink ref="BCB132" r:id="rId240" xr:uid="{5906CC6D-0E4A-4E04-87EC-27C05F25175C}"/>
    <hyperlink ref="BCJ132" r:id="rId241" xr:uid="{4C773D74-54BE-4672-B6C1-A09C2945BE03}"/>
    <hyperlink ref="BCR132" r:id="rId242" xr:uid="{570C0D01-9B90-48F7-8F18-11E7DD874A5A}"/>
    <hyperlink ref="BCZ132" r:id="rId243" xr:uid="{AE1B74BF-5173-4801-BD8F-30932F7C47A1}"/>
    <hyperlink ref="BDH132" r:id="rId244" xr:uid="{280DFC1E-5A51-4724-8C63-68EB201725BD}"/>
    <hyperlink ref="BDP132" r:id="rId245" xr:uid="{04F8E022-6156-4821-AA92-26084892ED6A}"/>
    <hyperlink ref="BDX132" r:id="rId246" xr:uid="{A6540BAC-C139-4DB7-9825-90D742838891}"/>
    <hyperlink ref="BEF132" r:id="rId247" xr:uid="{82DCEA0C-8BA5-4EBD-A5F4-FE8615F6AA1A}"/>
    <hyperlink ref="BEN132" r:id="rId248" xr:uid="{DD27CDB6-F130-413D-AC4F-8618514F72BA}"/>
    <hyperlink ref="BEV132" r:id="rId249" xr:uid="{CAEDD6E9-8BBC-461D-B6AD-2D1609B3DA81}"/>
    <hyperlink ref="BFD132" r:id="rId250" xr:uid="{AF1A8E3B-3DED-47C4-B81B-E67DB3DA633F}"/>
    <hyperlink ref="BFL132" r:id="rId251" xr:uid="{53B76FA3-BB52-4851-808D-D125810FDBF6}"/>
    <hyperlink ref="BFT132" r:id="rId252" xr:uid="{FC616B4F-60BB-4B4B-80F7-B4B7BDF5E483}"/>
    <hyperlink ref="BGB132" r:id="rId253" xr:uid="{A3CE4C87-264F-4A27-A299-D235A34DD4BA}"/>
    <hyperlink ref="BGJ132" r:id="rId254" xr:uid="{BADB581F-3161-4614-A798-9A4026F8AE13}"/>
    <hyperlink ref="BGR132" r:id="rId255" xr:uid="{285EBC7E-D2D6-4BA8-9C46-0331F0DB60F6}"/>
    <hyperlink ref="BGZ132" r:id="rId256" xr:uid="{4821B71C-2191-49A0-8B86-DE1C5C43D2DA}"/>
    <hyperlink ref="BHH132" r:id="rId257" xr:uid="{DD86E42E-DA4C-4A79-B04F-D4E51E09809C}"/>
    <hyperlink ref="BHP132" r:id="rId258" xr:uid="{2151929D-7979-4802-8A0A-D8F09D6E1599}"/>
    <hyperlink ref="BHX132" r:id="rId259" xr:uid="{7064314F-75E9-464C-BBD8-49346D79A6B1}"/>
    <hyperlink ref="BIF132" r:id="rId260" xr:uid="{36FB5859-8483-4B6A-8C79-BA384DA613A5}"/>
    <hyperlink ref="BIN132" r:id="rId261" xr:uid="{BC9D2B17-0981-4C79-81F4-6149A2E2A85E}"/>
    <hyperlink ref="BIV132" r:id="rId262" xr:uid="{B8972327-DAFF-400D-9AF9-94A43FE63CD4}"/>
    <hyperlink ref="BJD132" r:id="rId263" xr:uid="{68E70115-0750-4CF9-82A9-51ECEE32F673}"/>
    <hyperlink ref="BJL132" r:id="rId264" xr:uid="{9AD2BC81-B343-4F4C-A7A5-061BA194BA78}"/>
    <hyperlink ref="BJT132" r:id="rId265" xr:uid="{1C1771F2-84F7-42C8-9EE8-951FF6CF29FB}"/>
    <hyperlink ref="BKB132" r:id="rId266" xr:uid="{B441C1FF-BACD-4DF3-B664-8DC4D762387F}"/>
    <hyperlink ref="BKJ132" r:id="rId267" xr:uid="{0D10F8C2-FA06-4522-95C9-B509571BD15A}"/>
    <hyperlink ref="BKR132" r:id="rId268" xr:uid="{0F08E943-21C6-4619-A6FC-1636733AD201}"/>
    <hyperlink ref="BKZ132" r:id="rId269" xr:uid="{31B50BA9-11D1-4879-B447-1389BB8C5894}"/>
    <hyperlink ref="BLH132" r:id="rId270" xr:uid="{B1B8D21D-F4D4-46EF-B42A-EF70A58DF7E0}"/>
    <hyperlink ref="BLP132" r:id="rId271" xr:uid="{438B714D-A93E-4662-A34E-3C0AB42895E0}"/>
    <hyperlink ref="BLX132" r:id="rId272" xr:uid="{251610B5-6049-45C7-B956-4FB7CB257762}"/>
    <hyperlink ref="BMF132" r:id="rId273" xr:uid="{AD340E77-5665-4452-A495-A1DDB7EE3C5B}"/>
    <hyperlink ref="BMN132" r:id="rId274" xr:uid="{DDBB0653-B3BF-4B57-862E-CC86380234E9}"/>
    <hyperlink ref="BMV132" r:id="rId275" xr:uid="{C74C3E68-868C-4BF7-97B7-36A3A314824B}"/>
    <hyperlink ref="BND132" r:id="rId276" xr:uid="{F299932C-537E-4280-88DF-9348B40387D3}"/>
    <hyperlink ref="BNL132" r:id="rId277" xr:uid="{399062D6-EA9A-475A-AE74-20E2FF2DD731}"/>
    <hyperlink ref="BNT132" r:id="rId278" xr:uid="{C5BAFAB8-15ED-4C5D-BC8F-4F9DB4760E5E}"/>
    <hyperlink ref="BOB132" r:id="rId279" xr:uid="{0A843CBE-C9BB-4500-9736-1FEFF4BDCBC8}"/>
    <hyperlink ref="BOJ132" r:id="rId280" xr:uid="{C15ABE88-EFE9-40A9-892D-C5E15256E756}"/>
    <hyperlink ref="BOR132" r:id="rId281" xr:uid="{D8A223C3-724D-433D-9060-D1C8DA797232}"/>
    <hyperlink ref="BOZ132" r:id="rId282" xr:uid="{8B60DB49-14CC-4B9A-87F8-DCF38D7D5200}"/>
    <hyperlink ref="BPH132" r:id="rId283" xr:uid="{78A6E401-8808-4661-97F0-E08065876CFC}"/>
    <hyperlink ref="BPP132" r:id="rId284" xr:uid="{8F0B9C0D-1BD9-47A4-AD6F-C031EEBE9CFB}"/>
    <hyperlink ref="BPX132" r:id="rId285" xr:uid="{C6772906-B97B-4F43-ABC9-6B8042BB2247}"/>
    <hyperlink ref="BQF132" r:id="rId286" xr:uid="{2A4F25B6-AE13-4EF8-8372-37DEC21A3DD1}"/>
    <hyperlink ref="BQN132" r:id="rId287" xr:uid="{D3842AE4-AD65-415B-BE3F-DB1B6C3828F2}"/>
    <hyperlink ref="BQV132" r:id="rId288" xr:uid="{C0A30BD5-8529-428E-A878-5B618255CA2B}"/>
    <hyperlink ref="BRD132" r:id="rId289" xr:uid="{0868B6C8-5817-4D8C-9DFA-7169E5722763}"/>
    <hyperlink ref="BRL132" r:id="rId290" xr:uid="{1DB09F69-E760-4C23-87A3-57B5A29E1122}"/>
    <hyperlink ref="BRT132" r:id="rId291" xr:uid="{4DE99A57-126D-4FC1-8AE1-46357CE0833F}"/>
    <hyperlink ref="BSB132" r:id="rId292" xr:uid="{D7F3FE69-C615-46C7-90E3-928756144AFB}"/>
    <hyperlink ref="BSJ132" r:id="rId293" xr:uid="{1631AE6D-57A9-4A61-8A47-199175576B6D}"/>
    <hyperlink ref="BSR132" r:id="rId294" xr:uid="{0060AC09-B0CA-49B4-9EFF-B7112F245000}"/>
    <hyperlink ref="BSZ132" r:id="rId295" xr:uid="{F9731E3F-D015-43FC-B4B2-3E6C4765F5ED}"/>
    <hyperlink ref="BTH132" r:id="rId296" xr:uid="{3EB9A266-A26C-46EA-BC9B-2E4F96F14444}"/>
    <hyperlink ref="BTP132" r:id="rId297" xr:uid="{2023AFD2-7FEF-40F3-A72B-51A83D64C0AF}"/>
    <hyperlink ref="BTX132" r:id="rId298" xr:uid="{C4004FC8-5197-480B-9AAE-A3C4BA606E9E}"/>
    <hyperlink ref="BUF132" r:id="rId299" xr:uid="{1D3BA83A-C1FC-4F71-8A0F-8AD3C49A90F0}"/>
    <hyperlink ref="BUN132" r:id="rId300" xr:uid="{4FFE30CE-4CE8-404D-BFF4-CC46740B8C8F}"/>
    <hyperlink ref="BUV132" r:id="rId301" xr:uid="{87E799BC-EF50-4A8B-A044-51EAD0B90F48}"/>
    <hyperlink ref="BVD132" r:id="rId302" xr:uid="{3B543881-CBD7-4F06-B815-40857367CFC3}"/>
    <hyperlink ref="BVL132" r:id="rId303" xr:uid="{3B225812-5F0C-424A-9672-542C515A92FC}"/>
    <hyperlink ref="BVT132" r:id="rId304" xr:uid="{64A92178-BFE2-4E3F-A8EE-E36A595F03D6}"/>
    <hyperlink ref="BWB132" r:id="rId305" xr:uid="{F5E3874D-35E4-44FD-99F9-97DCF97E8F26}"/>
    <hyperlink ref="BWJ132" r:id="rId306" xr:uid="{B14E010A-F123-4EB2-B850-2690C6BA971C}"/>
    <hyperlink ref="BWR132" r:id="rId307" xr:uid="{1C0ADFE2-4793-40AA-9993-CD49627F7D13}"/>
    <hyperlink ref="BWZ132" r:id="rId308" xr:uid="{5E340DDD-F437-4519-BC0B-EA58580055DC}"/>
    <hyperlink ref="BXH132" r:id="rId309" xr:uid="{607922D3-9F7B-42A2-91A2-B24601E16F3E}"/>
    <hyperlink ref="BXP132" r:id="rId310" xr:uid="{4BCD73E1-1C15-4A61-A3BD-6DCFF330A9E3}"/>
    <hyperlink ref="BXX132" r:id="rId311" xr:uid="{879A7933-64B4-40F6-A089-7802A2BCDC74}"/>
    <hyperlink ref="BYF132" r:id="rId312" xr:uid="{AC045C53-2297-4211-B3F7-F9F2C5809014}"/>
    <hyperlink ref="BYN132" r:id="rId313" xr:uid="{7CF36AE9-0974-4281-9F8F-CD1049647DF9}"/>
    <hyperlink ref="BYV132" r:id="rId314" xr:uid="{33242C69-09E5-437F-B649-AA7C25D1CE88}"/>
    <hyperlink ref="BZD132" r:id="rId315" xr:uid="{E64145F1-6C7E-4206-87A9-C18D2917855B}"/>
    <hyperlink ref="BZL132" r:id="rId316" xr:uid="{3893A6A9-D45E-4E67-8EB2-6F5335E08FDA}"/>
    <hyperlink ref="BZT132" r:id="rId317" xr:uid="{E27E19E8-2345-43E7-A175-EBDF7A70273D}"/>
    <hyperlink ref="CAB132" r:id="rId318" xr:uid="{D5E51D51-9DFB-4222-B4CA-E69E66C88A9C}"/>
    <hyperlink ref="CAJ132" r:id="rId319" xr:uid="{ED2F38BC-01EC-4235-A4F5-5D8269BD8E58}"/>
    <hyperlink ref="CAR132" r:id="rId320" xr:uid="{76FE4EFC-8791-4318-BC73-E0F8F20555C5}"/>
    <hyperlink ref="CAZ132" r:id="rId321" xr:uid="{F7945C33-5A8F-49AB-92FE-9FDF2E14F329}"/>
    <hyperlink ref="CBH132" r:id="rId322" xr:uid="{B0DF5F3E-B52A-4C4F-835D-1CFFC2CD7A2F}"/>
    <hyperlink ref="CBP132" r:id="rId323" xr:uid="{07AFF679-F768-46A8-B56E-C29A44F7393F}"/>
    <hyperlink ref="CBX132" r:id="rId324" xr:uid="{D16697EC-FD23-4BD3-BBE7-72725CC1D95C}"/>
    <hyperlink ref="CCF132" r:id="rId325" xr:uid="{7A77414C-61C5-45E8-A2E1-94D6CAAB3325}"/>
    <hyperlink ref="CCN132" r:id="rId326" xr:uid="{6DC9EDD9-3680-451B-9AE1-BE743D958D84}"/>
    <hyperlink ref="CCV132" r:id="rId327" xr:uid="{20652915-A83E-484C-B4A0-DF4481C46A52}"/>
    <hyperlink ref="CDD132" r:id="rId328" xr:uid="{C55DC861-15DC-40E0-B76F-C168E6229665}"/>
    <hyperlink ref="CDL132" r:id="rId329" xr:uid="{F62E5AE6-65F0-418B-A721-3B738E8135D4}"/>
    <hyperlink ref="CDT132" r:id="rId330" xr:uid="{5B75ECEC-076E-44CD-A917-A4F7B4F0D93F}"/>
    <hyperlink ref="CEB132" r:id="rId331" xr:uid="{510E9C8F-363C-483B-ADA7-47DEFED52E7F}"/>
    <hyperlink ref="CEJ132" r:id="rId332" xr:uid="{1E71EBAC-FAB0-418D-8798-AC4C751C5770}"/>
    <hyperlink ref="CER132" r:id="rId333" xr:uid="{CD6DCFD0-C52C-4906-9AF9-CF0506D083E7}"/>
    <hyperlink ref="CEZ132" r:id="rId334" xr:uid="{DECA0749-B0E1-47A0-B5F9-66680BE084EE}"/>
    <hyperlink ref="CFH132" r:id="rId335" xr:uid="{A0B6D905-6A9D-4C45-97F8-0FD32962898C}"/>
    <hyperlink ref="CFP132" r:id="rId336" xr:uid="{7CAF9E0A-0B30-4F2B-87B8-E7E8A6A527AE}"/>
    <hyperlink ref="CFX132" r:id="rId337" xr:uid="{EFD26D32-62A6-4FA0-822C-8043DD18D21E}"/>
    <hyperlink ref="CGF132" r:id="rId338" xr:uid="{B78D1491-17F0-47B1-A544-16065FA08084}"/>
    <hyperlink ref="CGN132" r:id="rId339" xr:uid="{C2C10CF1-4EAF-4771-A4D4-8BAC39034B98}"/>
    <hyperlink ref="CGV132" r:id="rId340" xr:uid="{C533B6AB-199F-48F0-9BBD-A0680C80B46F}"/>
    <hyperlink ref="CHD132" r:id="rId341" xr:uid="{1C295FF8-1430-4515-9922-76D271A5B8AA}"/>
    <hyperlink ref="CHL132" r:id="rId342" xr:uid="{5E6EAC37-C806-4E22-BC25-442A2E07BD0A}"/>
    <hyperlink ref="CHT132" r:id="rId343" xr:uid="{41C8678E-C053-4F5F-AB23-6D9965A6041E}"/>
    <hyperlink ref="CIB132" r:id="rId344" xr:uid="{0CDD0268-5272-4CE5-B57B-DCD8DC097B21}"/>
    <hyperlink ref="CIJ132" r:id="rId345" xr:uid="{27E3511A-7F91-4B71-B32D-210803DAB0E3}"/>
    <hyperlink ref="CIR132" r:id="rId346" xr:uid="{3B4718B6-598D-40C0-893D-F674361D9D89}"/>
    <hyperlink ref="CIZ132" r:id="rId347" xr:uid="{3EFAFE69-3F2C-4C81-9615-1650F5E9C116}"/>
    <hyperlink ref="CJH132" r:id="rId348" xr:uid="{C45EC11A-6F04-4CF0-9E1B-8B338007601C}"/>
    <hyperlink ref="CJP132" r:id="rId349" xr:uid="{A04E5C20-386A-46FC-A3B9-42722B696FC5}"/>
    <hyperlink ref="CJX132" r:id="rId350" xr:uid="{39E1B1AC-DDB8-4ADF-950E-9D19A054E3C9}"/>
    <hyperlink ref="CKF132" r:id="rId351" xr:uid="{EB23E0E6-9D64-405D-BB1D-608F045352D4}"/>
    <hyperlink ref="CKN132" r:id="rId352" xr:uid="{FAB97A2F-C784-4892-885C-74123EA91396}"/>
    <hyperlink ref="CKV132" r:id="rId353" xr:uid="{782D4946-DD5D-42E1-AC50-8D3145D8C44D}"/>
    <hyperlink ref="CLD132" r:id="rId354" xr:uid="{94B92BBA-BC7B-4EAF-96D4-82E6AD4C6827}"/>
    <hyperlink ref="CLL132" r:id="rId355" xr:uid="{45A9BEBB-4058-4D71-A054-C6A7A3A045A8}"/>
    <hyperlink ref="CLT132" r:id="rId356" xr:uid="{3461D0FA-222A-4318-A774-E46831A0ED71}"/>
    <hyperlink ref="CMB132" r:id="rId357" xr:uid="{41FBC898-B027-4758-9AF3-2927598491BB}"/>
    <hyperlink ref="CMJ132" r:id="rId358" xr:uid="{39AB13DD-427B-416D-8D68-7E56DA06CDBC}"/>
    <hyperlink ref="CMR132" r:id="rId359" xr:uid="{62A70E06-3410-485A-8B63-64B07F5F14EC}"/>
    <hyperlink ref="CMZ132" r:id="rId360" xr:uid="{52F957EE-917D-4CED-8419-132762104FCE}"/>
    <hyperlink ref="CNH132" r:id="rId361" xr:uid="{CB58E55F-F26E-482F-9DDF-7276134AC61B}"/>
    <hyperlink ref="CNP132" r:id="rId362" xr:uid="{37017C7D-EB56-40FC-BC76-F239C9E9DFB3}"/>
    <hyperlink ref="CNX132" r:id="rId363" xr:uid="{41AD125B-4513-4830-868B-E0ADB20FF925}"/>
    <hyperlink ref="COF132" r:id="rId364" xr:uid="{C517AC7C-9586-4FCC-890F-EA9EAB2F0F5A}"/>
    <hyperlink ref="CON132" r:id="rId365" xr:uid="{BC489DBA-305A-4E59-AF03-FB1B34239205}"/>
    <hyperlink ref="COV132" r:id="rId366" xr:uid="{02748480-4F19-49D8-9420-5F94745A6EE3}"/>
    <hyperlink ref="CPD132" r:id="rId367" xr:uid="{2444D348-FF20-4199-9D02-14020F577124}"/>
    <hyperlink ref="CPL132" r:id="rId368" xr:uid="{DEAB8118-57F5-4F7E-9CB3-A9B1DED20A9F}"/>
    <hyperlink ref="CPT132" r:id="rId369" xr:uid="{243BE391-7815-4448-880B-9602C7E4C509}"/>
    <hyperlink ref="CQB132" r:id="rId370" xr:uid="{C9D65AE4-5104-4DE4-95B0-4B566B17E208}"/>
    <hyperlink ref="CQJ132" r:id="rId371" xr:uid="{755E4462-48AA-4C2F-87CD-2E35A1A2B839}"/>
    <hyperlink ref="CQR132" r:id="rId372" xr:uid="{5E911415-E2B3-495F-A42B-03F96858E648}"/>
    <hyperlink ref="CQZ132" r:id="rId373" xr:uid="{7A845F12-5F2C-4F08-B66D-930E44FEF9BB}"/>
    <hyperlink ref="CRH132" r:id="rId374" xr:uid="{485FC3D2-6710-419F-94A2-E952B8173F3F}"/>
    <hyperlink ref="CRP132" r:id="rId375" xr:uid="{76DE66B5-F3D4-4EA1-96CE-C980F225F894}"/>
    <hyperlink ref="CRX132" r:id="rId376" xr:uid="{C982D96E-3C9F-4AA3-83AC-B48D35E453A5}"/>
    <hyperlink ref="CSF132" r:id="rId377" xr:uid="{AD296DFD-8D2F-41B5-8BFD-266BE3503DA5}"/>
    <hyperlink ref="CSN132" r:id="rId378" xr:uid="{85D9A620-C754-47DD-BBA4-8B206C6E6CBC}"/>
    <hyperlink ref="CSV132" r:id="rId379" xr:uid="{011DE312-551F-4637-87C6-61A778D7C3D9}"/>
    <hyperlink ref="CTD132" r:id="rId380" xr:uid="{48AACD4C-AA01-430E-B155-1FCC4E5B0730}"/>
    <hyperlink ref="CTL132" r:id="rId381" xr:uid="{62BCB957-B12B-4401-9625-25E1C7F15C82}"/>
    <hyperlink ref="CTT132" r:id="rId382" xr:uid="{8E0699AF-0B35-4653-B5B0-D1CD29AB871E}"/>
    <hyperlink ref="CUB132" r:id="rId383" xr:uid="{5EFD2C30-FD32-4AA8-B9F0-2A3FBC89D46B}"/>
    <hyperlink ref="CUJ132" r:id="rId384" xr:uid="{5DA34033-37D3-4141-8014-DABBF376CDE1}"/>
    <hyperlink ref="CUR132" r:id="rId385" xr:uid="{4EF5AC34-C397-4D4F-9D6D-45C01D072C81}"/>
    <hyperlink ref="CUZ132" r:id="rId386" xr:uid="{F2F098C1-4176-47E1-87EC-9EC4244BC556}"/>
    <hyperlink ref="CVH132" r:id="rId387" xr:uid="{35F29C5F-7B91-44D5-9695-9E30E830D0CC}"/>
    <hyperlink ref="CVP132" r:id="rId388" xr:uid="{57E14497-C13A-46ED-9502-B12E5F5E263E}"/>
    <hyperlink ref="CVX132" r:id="rId389" xr:uid="{0B46A409-165D-41F2-A7E4-95024E21F8B2}"/>
    <hyperlink ref="CWF132" r:id="rId390" xr:uid="{73FB460A-DE20-46F4-B8A2-EDCBAD3D9D7B}"/>
    <hyperlink ref="CWN132" r:id="rId391" xr:uid="{A4219948-557B-4E4C-ABE7-E587C9A42AE1}"/>
    <hyperlink ref="CWV132" r:id="rId392" xr:uid="{EE98FAA6-9D7C-4B38-8976-B68ADFD374A1}"/>
    <hyperlink ref="CXD132" r:id="rId393" xr:uid="{FA50737B-09CD-456D-BFD5-A29538B693D6}"/>
    <hyperlink ref="CXL132" r:id="rId394" xr:uid="{8075B29A-B145-475F-B639-8FF2CE9427A7}"/>
    <hyperlink ref="CXT132" r:id="rId395" xr:uid="{79141742-B2EC-4484-9AB2-02B30FBEA891}"/>
    <hyperlink ref="CYB132" r:id="rId396" xr:uid="{7D4A3A00-2DEB-42FC-8871-117F9FB53987}"/>
    <hyperlink ref="CYJ132" r:id="rId397" xr:uid="{15063264-AFAB-41C4-BA54-70713B0E84E2}"/>
    <hyperlink ref="CYR132" r:id="rId398" xr:uid="{D65BBD6B-A9DB-46B1-A940-9268A4086C73}"/>
    <hyperlink ref="CYZ132" r:id="rId399" xr:uid="{8C56C1E0-2CDE-415C-A1DC-F4B0AB357188}"/>
    <hyperlink ref="CZH132" r:id="rId400" xr:uid="{C1ECBB27-D7BB-4907-9F50-CE7259ADC972}"/>
    <hyperlink ref="CZP132" r:id="rId401" xr:uid="{141FEFAE-B30B-4402-9205-D69146432CC9}"/>
    <hyperlink ref="CZX132" r:id="rId402" xr:uid="{2F9E49D7-BF2E-4218-8BA1-5069BCCBA4E7}"/>
    <hyperlink ref="DAF132" r:id="rId403" xr:uid="{DE3D1F21-BB45-4318-9B5F-AEA37F857E30}"/>
    <hyperlink ref="DAN132" r:id="rId404" xr:uid="{5A6009CA-2ABE-40EE-8FCE-D0AD00B800A7}"/>
    <hyperlink ref="DAV132" r:id="rId405" xr:uid="{AFF94705-1684-4CB4-BCCC-622AEDD62AF7}"/>
    <hyperlink ref="DBD132" r:id="rId406" xr:uid="{426E4EFD-9191-4B6F-85E0-E315E1C5DF8F}"/>
    <hyperlink ref="DBL132" r:id="rId407" xr:uid="{3D79DC02-D246-4B69-9003-37CC437FAC9B}"/>
    <hyperlink ref="DBT132" r:id="rId408" xr:uid="{657981FA-3C97-49C6-8087-09164166694A}"/>
    <hyperlink ref="DCB132" r:id="rId409" xr:uid="{5570FEB5-81A8-43B8-A20F-CA3B9D454789}"/>
    <hyperlink ref="DCJ132" r:id="rId410" xr:uid="{C64BD69B-47BC-4C33-AFFF-DF26B9589141}"/>
    <hyperlink ref="DCR132" r:id="rId411" xr:uid="{3709D2CC-7225-4E8F-BB98-9CEC462E8D70}"/>
    <hyperlink ref="DCZ132" r:id="rId412" xr:uid="{39591860-DD01-416D-BB1F-806799268082}"/>
    <hyperlink ref="DDH132" r:id="rId413" xr:uid="{E1884C41-EDE1-4672-9F2A-6344D9C43B5F}"/>
    <hyperlink ref="DDP132" r:id="rId414" xr:uid="{A2CFB258-D45C-4360-AE76-1C3A2EBE58C3}"/>
    <hyperlink ref="DDX132" r:id="rId415" xr:uid="{E647A922-BFC9-434B-B0CC-19783FC0F80D}"/>
    <hyperlink ref="DEF132" r:id="rId416" xr:uid="{F56677DF-DBC4-404E-A5AB-485DE36446DD}"/>
    <hyperlink ref="DEN132" r:id="rId417" xr:uid="{4A6DF617-E73A-4E2C-AE7A-3405D8CFC4B0}"/>
    <hyperlink ref="DEV132" r:id="rId418" xr:uid="{6DE24F4A-EAE4-4366-9AF4-4435FB2767C6}"/>
    <hyperlink ref="DFD132" r:id="rId419" xr:uid="{627CC6FF-FD1F-490E-A532-61E6F3F29E67}"/>
    <hyperlink ref="DFL132" r:id="rId420" xr:uid="{CE7BB1F6-A727-45BB-906F-860E871A9461}"/>
    <hyperlink ref="DFT132" r:id="rId421" xr:uid="{E0C705E5-AA3D-41D4-A3F0-D2174EED8BFF}"/>
    <hyperlink ref="DGB132" r:id="rId422" xr:uid="{4BA345B7-7B86-4AC0-9EE7-4653BCF7AA5A}"/>
    <hyperlink ref="DGJ132" r:id="rId423" xr:uid="{617B2029-F6EC-41BF-9D8E-6ECF9A6A7F22}"/>
    <hyperlink ref="DGR132" r:id="rId424" xr:uid="{6A43022A-4307-41CB-938B-6CD9F6B55F52}"/>
    <hyperlink ref="DGZ132" r:id="rId425" xr:uid="{45FDE653-04D8-43E1-941D-289ADEAFBD7E}"/>
    <hyperlink ref="DHH132" r:id="rId426" xr:uid="{58B07423-BEEE-43EA-9511-5D131F9FD9E3}"/>
    <hyperlink ref="DHP132" r:id="rId427" xr:uid="{F6F04EF9-4E0E-4D12-95C1-D5ED393D12DE}"/>
    <hyperlink ref="DHX132" r:id="rId428" xr:uid="{FE5A2F61-A4DF-4A85-8873-3A67A999B416}"/>
    <hyperlink ref="DIF132" r:id="rId429" xr:uid="{AD4B4DDC-F2A5-496C-B872-0230527A1303}"/>
    <hyperlink ref="DIN132" r:id="rId430" xr:uid="{813FE561-429E-4B70-AD63-56387004B62F}"/>
    <hyperlink ref="DIV132" r:id="rId431" xr:uid="{A0B5AEC8-E112-4009-84C8-C4A32D71A146}"/>
    <hyperlink ref="DJD132" r:id="rId432" xr:uid="{86D6162D-AAFC-48E5-9C54-4843F10B7804}"/>
    <hyperlink ref="DJL132" r:id="rId433" xr:uid="{CB7BF844-C124-43D5-9674-CA8D2F05FCBE}"/>
    <hyperlink ref="DJT132" r:id="rId434" xr:uid="{5AB13D2B-73C1-4152-9C77-AC77997B12AA}"/>
    <hyperlink ref="DKB132" r:id="rId435" xr:uid="{AB1A03AF-1B46-4736-8EF3-182FAD2CEB8D}"/>
    <hyperlink ref="DKJ132" r:id="rId436" xr:uid="{4D3F9C6B-B8A8-46A6-ABB5-3A6CE82AFA19}"/>
    <hyperlink ref="DKR132" r:id="rId437" xr:uid="{A62AE8A4-33D8-4153-8FEE-E43808251BB7}"/>
    <hyperlink ref="DKZ132" r:id="rId438" xr:uid="{FD67AE9F-FF6D-47E1-9399-8DD73D1A0BB5}"/>
    <hyperlink ref="DLH132" r:id="rId439" xr:uid="{564D116B-CC28-4A93-9601-C5E0ED50DF85}"/>
    <hyperlink ref="DLP132" r:id="rId440" xr:uid="{911F2A69-BC1B-4F61-A0CE-6B0370232F52}"/>
    <hyperlink ref="DLX132" r:id="rId441" xr:uid="{EA11F809-1F11-4CDC-A2CB-895629F20BA2}"/>
    <hyperlink ref="DMF132" r:id="rId442" xr:uid="{ECCEF09E-ABD9-4CE6-8DD8-3E980848A334}"/>
    <hyperlink ref="DMN132" r:id="rId443" xr:uid="{9A29A8DE-6C27-4927-93E3-2F671B7CB29E}"/>
    <hyperlink ref="DMV132" r:id="rId444" xr:uid="{E3754C50-F2AA-4643-8127-A8D4261E886E}"/>
    <hyperlink ref="DND132" r:id="rId445" xr:uid="{23DBAF28-74D1-4C5B-9887-C01F2841EA30}"/>
    <hyperlink ref="DNL132" r:id="rId446" xr:uid="{3827EB63-117E-431C-9838-F345F22C7A05}"/>
    <hyperlink ref="DNT132" r:id="rId447" xr:uid="{DC719D5B-3240-4ED3-99AA-033E09A18FAA}"/>
    <hyperlink ref="DOB132" r:id="rId448" xr:uid="{963920F1-3A62-4F20-B7B1-8D8FB9B26F1C}"/>
    <hyperlink ref="DOJ132" r:id="rId449" xr:uid="{4692213A-F628-47AA-8674-74A85BB88173}"/>
    <hyperlink ref="DOR132" r:id="rId450" xr:uid="{22409672-4B24-4250-8ED9-3B473CA9343A}"/>
    <hyperlink ref="DOZ132" r:id="rId451" xr:uid="{337015D9-DC72-49C2-BFF7-F0C9642BB57F}"/>
    <hyperlink ref="DPH132" r:id="rId452" xr:uid="{8EE38AE2-AFAC-42F6-86B3-949C7CC24052}"/>
    <hyperlink ref="DPP132" r:id="rId453" xr:uid="{0C2856DB-4DD0-4B22-A0CF-578B64DBC8B4}"/>
    <hyperlink ref="DPX132" r:id="rId454" xr:uid="{E92E7B67-9E34-472C-8592-6ECD6C5BEE0B}"/>
    <hyperlink ref="DQF132" r:id="rId455" xr:uid="{5030A104-9DC1-4067-B031-B1968A41B5FA}"/>
    <hyperlink ref="DQN132" r:id="rId456" xr:uid="{ADC7BA8B-72A4-472D-8CC3-4E3CAB1E16B4}"/>
    <hyperlink ref="DQV132" r:id="rId457" xr:uid="{86178D77-B421-414D-A5CD-1B591095767C}"/>
    <hyperlink ref="DRD132" r:id="rId458" xr:uid="{96AF489D-20EE-4548-8EC0-406612044AE3}"/>
    <hyperlink ref="DRL132" r:id="rId459" xr:uid="{FFE41EF9-9DDA-4432-9092-6E4AEC0469EA}"/>
    <hyperlink ref="DRT132" r:id="rId460" xr:uid="{09735892-A49C-4076-B759-65AB7945E9C8}"/>
    <hyperlink ref="DSB132" r:id="rId461" xr:uid="{30EE0985-F30C-4E8C-8FC0-4B03B11F690C}"/>
    <hyperlink ref="DSJ132" r:id="rId462" xr:uid="{93BFAACD-F9CD-4EA9-837D-A032607D21CF}"/>
    <hyperlink ref="DSR132" r:id="rId463" xr:uid="{82D5A096-3700-4F9E-95CC-562CDC4A891F}"/>
    <hyperlink ref="DSZ132" r:id="rId464" xr:uid="{EF7BB6F7-F007-416F-AEF3-AD8742883D65}"/>
    <hyperlink ref="DTH132" r:id="rId465" xr:uid="{50354F20-A61E-478F-BC90-342E2D9F89B8}"/>
    <hyperlink ref="DTP132" r:id="rId466" xr:uid="{A77C309F-E51F-4E7F-8F6D-E36C8AC326BA}"/>
    <hyperlink ref="DTX132" r:id="rId467" xr:uid="{E8351137-46F7-43F1-BC69-2BC2F4B0FCCD}"/>
    <hyperlink ref="DUF132" r:id="rId468" xr:uid="{55F9BDC2-C3BB-4BB0-B8CB-3CB8055E7987}"/>
    <hyperlink ref="DUN132" r:id="rId469" xr:uid="{C7FF402B-C91C-4F6D-A6D0-4030DBC80244}"/>
    <hyperlink ref="DUV132" r:id="rId470" xr:uid="{DBB2E941-24B9-4555-893A-E9351C85A193}"/>
    <hyperlink ref="DVD132" r:id="rId471" xr:uid="{43018262-4425-4B02-BFA0-B42D57891FFD}"/>
    <hyperlink ref="DVL132" r:id="rId472" xr:uid="{7CC7BF4B-0F7B-49B1-A1A4-2892B226E60A}"/>
    <hyperlink ref="DVT132" r:id="rId473" xr:uid="{68ACE050-3266-4C52-83C2-C7272B455337}"/>
    <hyperlink ref="DWB132" r:id="rId474" xr:uid="{9595AF30-4926-44EB-8F3F-C83FC7FA0306}"/>
    <hyperlink ref="DWJ132" r:id="rId475" xr:uid="{E99E2A9C-9ABD-4B10-9AE0-43AF782DE8DD}"/>
    <hyperlink ref="DWR132" r:id="rId476" xr:uid="{6CB3B2A8-258F-4CE2-B4E3-F6719DCD8FBD}"/>
    <hyperlink ref="DWZ132" r:id="rId477" xr:uid="{8811B793-DC54-468B-8BE6-CCD3DD30DC29}"/>
    <hyperlink ref="DXH132" r:id="rId478" xr:uid="{536D0C6B-CF03-4C21-910F-1998F31DE22D}"/>
    <hyperlink ref="DXP132" r:id="rId479" xr:uid="{52031308-EBE0-4A83-B2B5-99DEFECBFEF1}"/>
    <hyperlink ref="DXX132" r:id="rId480" xr:uid="{6F749EC3-0EAE-427D-8BF2-DA8575F656F2}"/>
    <hyperlink ref="DYF132" r:id="rId481" xr:uid="{FDD169EF-7243-4284-88F1-28DA2278F401}"/>
    <hyperlink ref="DYN132" r:id="rId482" xr:uid="{D2902981-4C7D-41DA-9B0D-0B965EEFAA18}"/>
    <hyperlink ref="DYV132" r:id="rId483" xr:uid="{295167EF-83BB-4EF9-B499-41E4E243E891}"/>
    <hyperlink ref="DZD132" r:id="rId484" xr:uid="{A2E0A239-4AFD-4461-BD65-E215EB7C008C}"/>
    <hyperlink ref="DZL132" r:id="rId485" xr:uid="{0D70A633-555C-435F-91A8-6D83A7FF858E}"/>
    <hyperlink ref="DZT132" r:id="rId486" xr:uid="{F3C9C496-624A-4AC0-8A29-1B42AE4C2712}"/>
    <hyperlink ref="EAB132" r:id="rId487" xr:uid="{49F9490A-F4FB-4170-AC3B-924E94D5E3E1}"/>
    <hyperlink ref="EAJ132" r:id="rId488" xr:uid="{D19DF21D-CC6D-4C41-A0C8-F964032D41E2}"/>
    <hyperlink ref="EAR132" r:id="rId489" xr:uid="{B8372B78-B10A-41B9-B31D-DD3EDE2C3909}"/>
    <hyperlink ref="EAZ132" r:id="rId490" xr:uid="{DB109E81-054F-4FF4-A97B-1CA5310A0C29}"/>
    <hyperlink ref="EBH132" r:id="rId491" xr:uid="{6F024213-6694-4668-86A6-8D0F02C60AEB}"/>
    <hyperlink ref="EBP132" r:id="rId492" xr:uid="{C2065E52-013D-48DF-9720-E3A22EB6AB7E}"/>
    <hyperlink ref="EBX132" r:id="rId493" xr:uid="{724248CF-AB55-48CA-9DE6-AD46D81EE77B}"/>
    <hyperlink ref="ECF132" r:id="rId494" xr:uid="{5061D558-48CD-4D26-B62D-563B647FE6C1}"/>
    <hyperlink ref="ECN132" r:id="rId495" xr:uid="{DDE3AFCC-66D1-4054-A459-8B5ED76B9502}"/>
    <hyperlink ref="ECV132" r:id="rId496" xr:uid="{550C1324-3D21-4AD4-8712-66B66B7D1E2F}"/>
    <hyperlink ref="EDD132" r:id="rId497" xr:uid="{00BD09F2-3B4B-46F3-9C44-109D47E37747}"/>
    <hyperlink ref="EDL132" r:id="rId498" xr:uid="{5D19CE76-82E9-41EF-B19F-3E94D8A2E11B}"/>
    <hyperlink ref="EDT132" r:id="rId499" xr:uid="{C8490B5B-1AA0-4752-8B8A-87A4A5A36AC0}"/>
    <hyperlink ref="EEB132" r:id="rId500" xr:uid="{A4C90ABF-DBB6-4F14-A71C-FF245FAE4F91}"/>
    <hyperlink ref="EEJ132" r:id="rId501" xr:uid="{2F3B2BBB-631C-490E-AA5D-A99257E55C97}"/>
    <hyperlink ref="EER132" r:id="rId502" xr:uid="{C23381CA-353A-4097-B968-EEDD94722EFF}"/>
    <hyperlink ref="EEZ132" r:id="rId503" xr:uid="{F556F5A8-B789-4C70-9674-34FA921AEDE4}"/>
    <hyperlink ref="EFH132" r:id="rId504" xr:uid="{5CA3A604-D0B9-4913-B07D-34F259A7ED43}"/>
    <hyperlink ref="EFP132" r:id="rId505" xr:uid="{B38DFA44-10D4-4A0F-95BD-7F9037C99D5A}"/>
    <hyperlink ref="EFX132" r:id="rId506" xr:uid="{588513E9-6737-45A4-908B-6946CBBB04EA}"/>
    <hyperlink ref="EGF132" r:id="rId507" xr:uid="{AE65B5A5-DF99-4CA3-9570-F9F5FFB17002}"/>
    <hyperlink ref="EGN132" r:id="rId508" xr:uid="{6A9566A4-92B1-464E-AF91-A60EBCC0CB33}"/>
    <hyperlink ref="EGV132" r:id="rId509" xr:uid="{78A7306C-F6AE-466E-BB24-44F92875F326}"/>
    <hyperlink ref="EHD132" r:id="rId510" xr:uid="{FB3CA86F-678D-48CD-A234-B9B3E60784EC}"/>
    <hyperlink ref="EHL132" r:id="rId511" xr:uid="{1FD96C1B-809B-47F9-80B6-139AD20136C4}"/>
    <hyperlink ref="EHT132" r:id="rId512" xr:uid="{3F7CEF65-0B0D-490A-9F64-1094C5498F88}"/>
    <hyperlink ref="EIB132" r:id="rId513" xr:uid="{7F5DC949-2A1E-4AE3-A35B-68B643CB1EFD}"/>
    <hyperlink ref="EIJ132" r:id="rId514" xr:uid="{1A17F053-F2C1-4290-AC8A-DD5AB2A596D0}"/>
    <hyperlink ref="EIR132" r:id="rId515" xr:uid="{931C2834-0C6C-4DFB-9314-091FF302AAF9}"/>
    <hyperlink ref="EIZ132" r:id="rId516" xr:uid="{AD636754-A12E-4AB2-B9F1-50E06E40A00F}"/>
    <hyperlink ref="EJH132" r:id="rId517" xr:uid="{2B218B02-D2DF-4E41-94B9-89FB24978F2D}"/>
    <hyperlink ref="EJP132" r:id="rId518" xr:uid="{B790FB56-B2F6-4306-BDBD-F0922EE162F4}"/>
    <hyperlink ref="EJX132" r:id="rId519" xr:uid="{CAB284D4-88AE-4577-8789-F71AC521CC6B}"/>
    <hyperlink ref="EKF132" r:id="rId520" xr:uid="{D43E9908-492C-4666-9BAB-F626CF08CD9D}"/>
    <hyperlink ref="EKN132" r:id="rId521" xr:uid="{47665B08-4002-423A-A5CD-D5279D0E4CD4}"/>
    <hyperlink ref="EKV132" r:id="rId522" xr:uid="{B84E804A-2A05-48FB-B33B-831376985998}"/>
    <hyperlink ref="ELD132" r:id="rId523" xr:uid="{FFE3F70B-5D0C-4EF9-80FB-FCD7BAE11936}"/>
    <hyperlink ref="ELL132" r:id="rId524" xr:uid="{ADDAB95D-EEBD-4DDA-B7FB-2A028914BAEB}"/>
    <hyperlink ref="ELT132" r:id="rId525" xr:uid="{2565C8B6-5C19-4494-8E80-15F52A969E58}"/>
    <hyperlink ref="EMB132" r:id="rId526" xr:uid="{73F416AF-317B-4FAD-8364-55D7EEE6162A}"/>
    <hyperlink ref="EMJ132" r:id="rId527" xr:uid="{0F9E4857-CB8F-4D68-8ECB-9274DFBD7C34}"/>
    <hyperlink ref="EMR132" r:id="rId528" xr:uid="{82C1F6B8-4D6B-456F-8969-AF142C6F6BD6}"/>
    <hyperlink ref="EMZ132" r:id="rId529" xr:uid="{D61CEAC1-006E-4419-BD95-F7EECE2B80FA}"/>
    <hyperlink ref="ENH132" r:id="rId530" xr:uid="{17240855-33E5-4F50-BA1E-5D4644ABA932}"/>
    <hyperlink ref="ENP132" r:id="rId531" xr:uid="{9577C509-2069-4624-B6B1-E8FE0F1FDC1A}"/>
    <hyperlink ref="ENX132" r:id="rId532" xr:uid="{465C14E0-303F-4B47-B030-F3D163B50FE8}"/>
    <hyperlink ref="EOF132" r:id="rId533" xr:uid="{F32CB9DE-3249-4E8B-95E1-A7D10018BE9F}"/>
    <hyperlink ref="EON132" r:id="rId534" xr:uid="{40DCBE77-F76F-4C8A-93FB-80C343670886}"/>
    <hyperlink ref="EOV132" r:id="rId535" xr:uid="{1F73275B-364E-484E-AEDE-AB1F81EE83C7}"/>
    <hyperlink ref="EPD132" r:id="rId536" xr:uid="{95122414-CF11-4901-BFEB-052393F76BB7}"/>
    <hyperlink ref="EPL132" r:id="rId537" xr:uid="{636FBE7B-ABE9-49D7-96F3-34955F2898C7}"/>
    <hyperlink ref="EPT132" r:id="rId538" xr:uid="{6B626107-1453-4522-954D-0FBC54301178}"/>
    <hyperlink ref="EQB132" r:id="rId539" xr:uid="{00182062-8BED-431E-8888-FAE4A3E22910}"/>
    <hyperlink ref="EQJ132" r:id="rId540" xr:uid="{BDFD2DCE-B29C-466D-A2A4-8569F36607F0}"/>
    <hyperlink ref="EQR132" r:id="rId541" xr:uid="{E7C118AA-F75F-4DF5-84EA-7CE0501B351B}"/>
    <hyperlink ref="EQZ132" r:id="rId542" xr:uid="{B3BC33D6-69D2-4EC6-9E85-B6EF6F0F2922}"/>
    <hyperlink ref="ERH132" r:id="rId543" xr:uid="{1D592A69-E69F-4455-B695-1880B8DDA63C}"/>
    <hyperlink ref="ERP132" r:id="rId544" xr:uid="{4D07BA7F-2CC0-4A46-B259-1F9A77E4AB31}"/>
    <hyperlink ref="ERX132" r:id="rId545" xr:uid="{FFD4801B-9F5E-442B-A17C-68EFB33B54DD}"/>
    <hyperlink ref="ESF132" r:id="rId546" xr:uid="{2ABE7354-776E-45B3-ABFB-80E4FB5C95B4}"/>
    <hyperlink ref="ESN132" r:id="rId547" xr:uid="{0FEDDE61-0B10-467D-BF27-D73E6E0F6FC8}"/>
    <hyperlink ref="ESV132" r:id="rId548" xr:uid="{9A237C27-F138-4805-A0D4-E8940A3AF818}"/>
    <hyperlink ref="ETD132" r:id="rId549" xr:uid="{3D7333E6-1939-4341-922E-D69FABF2CCF5}"/>
    <hyperlink ref="ETL132" r:id="rId550" xr:uid="{D1D4990B-F610-4776-A943-AAD58D509149}"/>
    <hyperlink ref="ETT132" r:id="rId551" xr:uid="{739F0AB1-4CAD-4476-A43A-5DA7602569DD}"/>
    <hyperlink ref="EUB132" r:id="rId552" xr:uid="{1B9D4CCB-16DC-419C-84B2-0626C45AF602}"/>
    <hyperlink ref="EUJ132" r:id="rId553" xr:uid="{9F86E778-CD90-4BB3-89A4-A47304A698CF}"/>
    <hyperlink ref="EUR132" r:id="rId554" xr:uid="{3761A7FA-92AE-4668-B0F9-6A9F7F470899}"/>
    <hyperlink ref="EUZ132" r:id="rId555" xr:uid="{9BFD0D70-FA19-41D4-8AF2-5CE3F8864AA6}"/>
    <hyperlink ref="EVH132" r:id="rId556" xr:uid="{DA8AEF09-AB33-4ACD-ADFE-A8FBC98E67A9}"/>
    <hyperlink ref="EVP132" r:id="rId557" xr:uid="{DAE68EBF-EC38-4A89-82D5-F8BB89B58B15}"/>
    <hyperlink ref="EVX132" r:id="rId558" xr:uid="{69063989-7202-41A6-83A4-BF5FBAB5EBF9}"/>
    <hyperlink ref="EWF132" r:id="rId559" xr:uid="{76231D30-6AE4-4AAC-9013-B20375F25827}"/>
    <hyperlink ref="EWN132" r:id="rId560" xr:uid="{9B44BA8A-9E72-40C9-9D09-80BC86DC78C5}"/>
    <hyperlink ref="EWV132" r:id="rId561" xr:uid="{8733B289-C05D-42B5-B271-4D11843E1E95}"/>
    <hyperlink ref="EXD132" r:id="rId562" xr:uid="{E18790DF-5FA9-4F70-A493-2B329DBC47B0}"/>
    <hyperlink ref="EXL132" r:id="rId563" xr:uid="{A5D438A4-D6EE-4CCA-BF99-4D95719E8E8B}"/>
    <hyperlink ref="EXT132" r:id="rId564" xr:uid="{876B0B2B-98C5-4C50-B540-7BE920A7A07C}"/>
    <hyperlink ref="EYB132" r:id="rId565" xr:uid="{F622C54F-DB5A-477E-9A4E-1443D7EA5F51}"/>
    <hyperlink ref="EYJ132" r:id="rId566" xr:uid="{77D5BAD5-5A22-4E52-AB92-786B636670E7}"/>
    <hyperlink ref="EYR132" r:id="rId567" xr:uid="{202726FD-E86B-4176-8BE4-04E109B80CE6}"/>
    <hyperlink ref="EYZ132" r:id="rId568" xr:uid="{A39B3CAF-4E34-4853-B494-FE282F1E2B63}"/>
    <hyperlink ref="EZH132" r:id="rId569" xr:uid="{7F57F13D-9DBB-4C53-9F86-276A80782E04}"/>
    <hyperlink ref="EZP132" r:id="rId570" xr:uid="{02D8B3D9-43DB-40FE-9F88-71B076380DD3}"/>
    <hyperlink ref="EZX132" r:id="rId571" xr:uid="{CC839AFF-7E25-4738-BEFE-114C0E083A68}"/>
    <hyperlink ref="FAF132" r:id="rId572" xr:uid="{C4B686B4-EE06-40ED-9A9A-7EB3A3216913}"/>
    <hyperlink ref="FAN132" r:id="rId573" xr:uid="{E25E8FEC-C666-4E08-B4D4-430095E35D14}"/>
    <hyperlink ref="FAV132" r:id="rId574" xr:uid="{FA358718-3741-4C7E-AD22-B5CC539D4BF5}"/>
    <hyperlink ref="FBD132" r:id="rId575" xr:uid="{372ACF21-FA7B-4C4E-A1FF-6CC5E19DEF28}"/>
    <hyperlink ref="FBL132" r:id="rId576" xr:uid="{502AD84C-36E6-46D8-87CA-E12AF99E117E}"/>
    <hyperlink ref="FBT132" r:id="rId577" xr:uid="{2ECDBB5B-F25D-4774-958D-F550A2ADC6CF}"/>
    <hyperlink ref="FCB132" r:id="rId578" xr:uid="{F01DB33A-7798-491D-B6C4-92A40126DDD3}"/>
    <hyperlink ref="FCJ132" r:id="rId579" xr:uid="{78C272DE-94F1-40B5-A2AF-64DB25A489A6}"/>
    <hyperlink ref="FCR132" r:id="rId580" xr:uid="{ABB95327-9774-4171-B9D1-406320E72D02}"/>
    <hyperlink ref="FCZ132" r:id="rId581" xr:uid="{FB5A4DB3-CCD3-4CCB-96BE-21F9C07A890A}"/>
    <hyperlink ref="FDH132" r:id="rId582" xr:uid="{1AEAD5C8-BD9F-41BE-8C0D-D7366C117C9B}"/>
    <hyperlink ref="FDP132" r:id="rId583" xr:uid="{1CC14F8F-56CF-4BF4-83FC-B47C410A584C}"/>
    <hyperlink ref="FDX132" r:id="rId584" xr:uid="{25C2160E-9EA9-4238-B403-CBFEE8264813}"/>
    <hyperlink ref="FEF132" r:id="rId585" xr:uid="{3258E197-D534-4437-8927-42971257A405}"/>
    <hyperlink ref="FEN132" r:id="rId586" xr:uid="{CE6CB3A0-9121-4257-8C2C-43365D2E46C9}"/>
    <hyperlink ref="FEV132" r:id="rId587" xr:uid="{98863CC2-0C77-4D28-ABD6-CEF5531C2C2D}"/>
    <hyperlink ref="FFD132" r:id="rId588" xr:uid="{D01E0988-3386-4EBC-8100-699CB549D9EF}"/>
    <hyperlink ref="FFL132" r:id="rId589" xr:uid="{A9D63C86-71D6-4139-BEAC-16D9A002D7D0}"/>
    <hyperlink ref="FFT132" r:id="rId590" xr:uid="{662B711F-ED7A-4FEF-A096-E101919CC72A}"/>
    <hyperlink ref="FGB132" r:id="rId591" xr:uid="{453395E6-1E1A-4779-8E99-176F0A0B37D0}"/>
    <hyperlink ref="FGJ132" r:id="rId592" xr:uid="{8CE3D0E8-3B02-4B77-84EA-3FEC145572D1}"/>
    <hyperlink ref="FGR132" r:id="rId593" xr:uid="{5B9F36E2-0F7F-4C22-8E96-E10D79E6236D}"/>
    <hyperlink ref="FGZ132" r:id="rId594" xr:uid="{4002DA36-B4E1-41C4-B7E3-ECFE462C794E}"/>
    <hyperlink ref="FHH132" r:id="rId595" xr:uid="{0DF7339B-0FF3-413C-9252-15C4462B3667}"/>
    <hyperlink ref="FHP132" r:id="rId596" xr:uid="{64A5C6C4-46E8-4DF8-9ACA-69BB24831CEE}"/>
    <hyperlink ref="FHX132" r:id="rId597" xr:uid="{4DDCC687-2AAA-450C-9E47-D94ED3E4D9B5}"/>
    <hyperlink ref="FIF132" r:id="rId598" xr:uid="{41A8EEF5-9275-4DA7-AAB2-3D8279AA0EE1}"/>
    <hyperlink ref="FIN132" r:id="rId599" xr:uid="{61863AD9-D7A9-4528-A858-3430F4A9016B}"/>
    <hyperlink ref="FIV132" r:id="rId600" xr:uid="{714EEB9D-5672-4B8C-9403-41B43D2E3A13}"/>
    <hyperlink ref="FJD132" r:id="rId601" xr:uid="{3590C964-57C0-4486-BF18-3463F5C605F5}"/>
    <hyperlink ref="FJL132" r:id="rId602" xr:uid="{80A8ED14-FCFC-417E-BA7D-0FE6FAE01281}"/>
    <hyperlink ref="FJT132" r:id="rId603" xr:uid="{71252CFA-FB3B-4335-9D8C-264361BFD3F2}"/>
    <hyperlink ref="FKB132" r:id="rId604" xr:uid="{2DA869CB-89B3-4F51-A9AE-96C5F307A071}"/>
    <hyperlink ref="FKJ132" r:id="rId605" xr:uid="{7412A3FD-F846-42A8-B8CF-8A040A56BF2B}"/>
    <hyperlink ref="FKR132" r:id="rId606" xr:uid="{06F82AE5-FF09-4A8A-9B81-5C82E1161C18}"/>
    <hyperlink ref="FKZ132" r:id="rId607" xr:uid="{F31FC03B-BBDD-4784-B285-BEFD30568A74}"/>
    <hyperlink ref="FLH132" r:id="rId608" xr:uid="{BDE974B1-941C-41C0-8F9C-85CBD9A2E902}"/>
    <hyperlink ref="FLP132" r:id="rId609" xr:uid="{5966663B-7383-439E-9A08-C107471EF7B3}"/>
    <hyperlink ref="FLX132" r:id="rId610" xr:uid="{E0AABD5F-8EAF-41E6-BBD0-4B5B3AB2F9F7}"/>
    <hyperlink ref="FMF132" r:id="rId611" xr:uid="{A9A5B14A-2C73-472B-9BF7-26C20FF4BA6D}"/>
    <hyperlink ref="FMN132" r:id="rId612" xr:uid="{F145C18F-8A1A-477C-8E20-0DFD39004D83}"/>
    <hyperlink ref="FMV132" r:id="rId613" xr:uid="{BC5CC342-0060-4019-9F04-5D78069C2CAC}"/>
    <hyperlink ref="FND132" r:id="rId614" xr:uid="{6F5A5042-A05F-4DBC-A0CF-C3D3AF246ACB}"/>
    <hyperlink ref="FNL132" r:id="rId615" xr:uid="{03086A60-3927-4E91-8CFE-AC0BDD471012}"/>
    <hyperlink ref="FNT132" r:id="rId616" xr:uid="{63238F70-1AA7-4FEE-B96F-76867D3CDDD2}"/>
    <hyperlink ref="FOB132" r:id="rId617" xr:uid="{80E40BCF-CBFC-4A23-B63E-782A4D0B3626}"/>
    <hyperlink ref="FOJ132" r:id="rId618" xr:uid="{3B3C9D46-1690-4516-88A3-88535BEFB5A4}"/>
    <hyperlink ref="FOR132" r:id="rId619" xr:uid="{E8CFC5C5-F14F-4A96-9500-650998E06BA4}"/>
    <hyperlink ref="FOZ132" r:id="rId620" xr:uid="{1FAAFCE5-D71A-46CB-8524-E2601F866590}"/>
    <hyperlink ref="FPH132" r:id="rId621" xr:uid="{E3728F7D-9F54-4266-B17E-84D31E6B777D}"/>
    <hyperlink ref="FPP132" r:id="rId622" xr:uid="{F4782067-D882-4589-AC4E-5AB51EA8411E}"/>
    <hyperlink ref="FPX132" r:id="rId623" xr:uid="{C5D9C7D1-BE86-4E9A-BA90-6A7A4F66DBD5}"/>
    <hyperlink ref="FQF132" r:id="rId624" xr:uid="{B7C1E7AA-48E2-4488-9A16-6BE42EE82C6D}"/>
    <hyperlink ref="FQN132" r:id="rId625" xr:uid="{EEF8C1EA-DC46-4D56-BAE4-4B075D58BD73}"/>
    <hyperlink ref="FQV132" r:id="rId626" xr:uid="{6E5009C1-1043-43B9-B674-1D913A4D3EC8}"/>
    <hyperlink ref="FRD132" r:id="rId627" xr:uid="{225B0AD5-36F1-4971-82FA-2F4CD483223E}"/>
    <hyperlink ref="FRL132" r:id="rId628" xr:uid="{02A11E1A-2F2A-457B-9C8B-12192ECFB198}"/>
    <hyperlink ref="FRT132" r:id="rId629" xr:uid="{CC8033E0-CEEB-4FCE-82C5-1DD7A0A10060}"/>
    <hyperlink ref="FSB132" r:id="rId630" xr:uid="{53EE6D07-6CD8-4FC5-8196-E90E0C1EE969}"/>
    <hyperlink ref="FSJ132" r:id="rId631" xr:uid="{FBC8E867-A754-4127-8550-26884CFDB594}"/>
    <hyperlink ref="FSR132" r:id="rId632" xr:uid="{FAA33186-58E4-4257-B028-7572EBADCBE4}"/>
    <hyperlink ref="FSZ132" r:id="rId633" xr:uid="{DB2D310B-76DE-472B-92C9-905CE3495645}"/>
    <hyperlink ref="FTH132" r:id="rId634" xr:uid="{424CF664-37A3-47DA-9A67-9428C7D97B74}"/>
    <hyperlink ref="FTP132" r:id="rId635" xr:uid="{1810D521-6853-45D8-B3DB-04EF824EC97F}"/>
    <hyperlink ref="FTX132" r:id="rId636" xr:uid="{A92AFE64-C8CC-4667-934C-C4AB0030E067}"/>
    <hyperlink ref="FUF132" r:id="rId637" xr:uid="{2F668FAD-84F1-4CC2-BE24-6B8E96A76C3D}"/>
    <hyperlink ref="FUN132" r:id="rId638" xr:uid="{746921ED-3617-44E5-8C05-D71C4AAF2007}"/>
    <hyperlink ref="FUV132" r:id="rId639" xr:uid="{07579BAA-0218-4582-A610-E85CAEB9AAEA}"/>
    <hyperlink ref="FVD132" r:id="rId640" xr:uid="{87ECEC7C-17A7-499D-A81D-1D0417E2A6A0}"/>
    <hyperlink ref="FVL132" r:id="rId641" xr:uid="{555A2503-2E14-43D3-92C5-5D72C518DC19}"/>
    <hyperlink ref="FVT132" r:id="rId642" xr:uid="{DA61BC88-E83F-471B-A774-1E3AE3914CBE}"/>
    <hyperlink ref="FWB132" r:id="rId643" xr:uid="{2789C5FF-C374-4839-B1FB-D70B1A8DE4D9}"/>
    <hyperlink ref="FWJ132" r:id="rId644" xr:uid="{27E810F0-AD43-4988-8F83-E5D583474B95}"/>
    <hyperlink ref="FWR132" r:id="rId645" xr:uid="{15E6B6FA-5810-4E25-A431-5384A13584AB}"/>
    <hyperlink ref="FWZ132" r:id="rId646" xr:uid="{B6856975-1504-4C6A-9339-27337AA3BECB}"/>
    <hyperlink ref="FXH132" r:id="rId647" xr:uid="{83D0A8BD-DA37-432E-9315-666E638B5590}"/>
    <hyperlink ref="FXP132" r:id="rId648" xr:uid="{AF135CA7-F01A-4CC5-B597-570DF7B16D42}"/>
    <hyperlink ref="FXX132" r:id="rId649" xr:uid="{82450F8F-9F1C-4067-8A7B-249C74135CBC}"/>
    <hyperlink ref="FYF132" r:id="rId650" xr:uid="{F7A605AE-AE66-40C7-B657-2DDF32A399D1}"/>
    <hyperlink ref="FYN132" r:id="rId651" xr:uid="{C0EA87AD-0270-4395-9F32-040B0AADC4D5}"/>
    <hyperlink ref="FYV132" r:id="rId652" xr:uid="{0557210B-11D5-41AB-8B69-7295AD849644}"/>
    <hyperlink ref="FZD132" r:id="rId653" xr:uid="{6AADF5EB-F14B-44A1-B61E-6702EACA3ECC}"/>
    <hyperlink ref="FZL132" r:id="rId654" xr:uid="{C47FFCDA-413A-4019-84F1-8A35D978FC93}"/>
    <hyperlink ref="FZT132" r:id="rId655" xr:uid="{86BB401E-1013-4A54-8814-A19A6B875E38}"/>
    <hyperlink ref="GAB132" r:id="rId656" xr:uid="{392234E8-CE71-4DAC-88DD-7724166E6BC2}"/>
    <hyperlink ref="GAJ132" r:id="rId657" xr:uid="{B43BEA3C-7271-4125-95EB-64737F6596EA}"/>
    <hyperlink ref="GAR132" r:id="rId658" xr:uid="{77132EF9-EFAB-4384-BF81-96D3399E9315}"/>
    <hyperlink ref="GAZ132" r:id="rId659" xr:uid="{6C28FFE0-118E-4912-9E74-F52E55158A38}"/>
    <hyperlink ref="GBH132" r:id="rId660" xr:uid="{99026DE9-9557-4495-851E-9B2FAF0F731E}"/>
    <hyperlink ref="GBP132" r:id="rId661" xr:uid="{7FBD12D6-9F05-439A-99E7-74A63012A829}"/>
    <hyperlink ref="GBX132" r:id="rId662" xr:uid="{13223D6B-D403-41EA-89AC-DBC458730F6D}"/>
    <hyperlink ref="GCF132" r:id="rId663" xr:uid="{C743A56B-BEE6-4747-9B1D-776F245CA770}"/>
    <hyperlink ref="GCN132" r:id="rId664" xr:uid="{B3D363ED-6C2A-43A0-907C-B29CA0960ABB}"/>
    <hyperlink ref="GCV132" r:id="rId665" xr:uid="{057CA05F-7FAE-4523-9762-D8917AEE90DE}"/>
    <hyperlink ref="GDD132" r:id="rId666" xr:uid="{BFCFA4A4-E086-4857-9D10-1A6C573722CB}"/>
    <hyperlink ref="GDL132" r:id="rId667" xr:uid="{D7159928-26BE-4C9C-B669-93085281CFEB}"/>
    <hyperlink ref="GDT132" r:id="rId668" xr:uid="{96A57871-3882-4690-B9DD-973E216E6D17}"/>
    <hyperlink ref="GEB132" r:id="rId669" xr:uid="{9541407C-67D0-426D-AEDD-C1ACA4A2BC9D}"/>
    <hyperlink ref="GEJ132" r:id="rId670" xr:uid="{7695D946-7797-4BB1-9651-8F4B42E2060C}"/>
    <hyperlink ref="GER132" r:id="rId671" xr:uid="{3F2E0E3F-7EB0-48F4-9D15-B225F0D54A07}"/>
    <hyperlink ref="GEZ132" r:id="rId672" xr:uid="{870EC3DB-FABC-4308-8FFF-D294AFDFF5E1}"/>
    <hyperlink ref="GFH132" r:id="rId673" xr:uid="{90C427B8-8395-4CB1-BA79-85F0FA473612}"/>
    <hyperlink ref="GFP132" r:id="rId674" xr:uid="{14CB31E9-8600-4992-9227-9BBFA7F81A68}"/>
    <hyperlink ref="GFX132" r:id="rId675" xr:uid="{8CCF7547-CF33-4891-B15A-BD6A809CF960}"/>
    <hyperlink ref="GGF132" r:id="rId676" xr:uid="{309089CB-CE1B-4001-A483-E6046374322B}"/>
    <hyperlink ref="GGN132" r:id="rId677" xr:uid="{CDA1E1E3-6CC5-4289-BF86-AF742E57A624}"/>
    <hyperlink ref="GGV132" r:id="rId678" xr:uid="{215ABCD3-CC2E-4DED-B47C-CAD89566306B}"/>
    <hyperlink ref="GHD132" r:id="rId679" xr:uid="{79B45740-7521-46A0-9BE1-09A3968483B7}"/>
    <hyperlink ref="GHL132" r:id="rId680" xr:uid="{EE9832D7-4EB8-4469-8352-FB9533B560B5}"/>
    <hyperlink ref="GHT132" r:id="rId681" xr:uid="{DEA719C0-58A6-4411-89D8-59720E614DA9}"/>
    <hyperlink ref="GIB132" r:id="rId682" xr:uid="{851D5FCE-D60F-4412-A0ED-882B48EE66BB}"/>
    <hyperlink ref="GIJ132" r:id="rId683" xr:uid="{550B1463-D59A-4541-8335-F7EA39931092}"/>
    <hyperlink ref="GIR132" r:id="rId684" xr:uid="{CCEA951A-2A8C-4C1C-8D09-965B27199310}"/>
    <hyperlink ref="GIZ132" r:id="rId685" xr:uid="{BF56E94B-8262-40E1-8403-21E691F6CA8D}"/>
    <hyperlink ref="GJH132" r:id="rId686" xr:uid="{9F675325-0C44-4E5E-B41E-277A88C36453}"/>
    <hyperlink ref="GJP132" r:id="rId687" xr:uid="{966A07A3-21DF-46F1-8295-5E82B84BB8BD}"/>
    <hyperlink ref="GJX132" r:id="rId688" xr:uid="{09EFC8C8-9A81-4E4F-9759-F32FF4400EFA}"/>
    <hyperlink ref="GKF132" r:id="rId689" xr:uid="{1101BCFF-98FF-45AF-852D-143A24BBB574}"/>
    <hyperlink ref="GKN132" r:id="rId690" xr:uid="{18B6FE9C-915B-4718-956F-7AB314AD5DFE}"/>
    <hyperlink ref="GKV132" r:id="rId691" xr:uid="{3BDFBF6A-13C0-4663-88F0-2E92897FA232}"/>
    <hyperlink ref="GLD132" r:id="rId692" xr:uid="{F52B0F8F-0170-4BC1-99E6-70D291E966BA}"/>
    <hyperlink ref="GLL132" r:id="rId693" xr:uid="{9A1F853D-1424-4F71-8CF1-FA4A54B0A69D}"/>
    <hyperlink ref="GLT132" r:id="rId694" xr:uid="{3937F944-4B11-4BE8-B991-44D6CBDC4FBE}"/>
    <hyperlink ref="GMB132" r:id="rId695" xr:uid="{9B94E405-B1AB-4128-AE3D-B54F1644108C}"/>
    <hyperlink ref="GMJ132" r:id="rId696" xr:uid="{5B54A420-F7C2-4883-B671-7F641084A162}"/>
    <hyperlink ref="GMR132" r:id="rId697" xr:uid="{9BBA5E3A-EDCF-4BB8-93F9-323A24F3F0F0}"/>
    <hyperlink ref="GMZ132" r:id="rId698" xr:uid="{B84B8ED1-E373-472B-9BCF-5373EA3CF08B}"/>
    <hyperlink ref="GNH132" r:id="rId699" xr:uid="{C01015F6-FECC-4285-90AC-E82D6592F579}"/>
    <hyperlink ref="GNP132" r:id="rId700" xr:uid="{B16C1499-C78B-45F0-8ADF-9042DC3FC136}"/>
    <hyperlink ref="GNX132" r:id="rId701" xr:uid="{939304CB-25E1-46C3-ABF4-8A68EAC5F666}"/>
    <hyperlink ref="GOF132" r:id="rId702" xr:uid="{C1A568DF-BA1E-4FCB-8810-ED56D9744419}"/>
    <hyperlink ref="GON132" r:id="rId703" xr:uid="{737A4196-A953-45DB-A5FF-DC60DB5182D9}"/>
    <hyperlink ref="GOV132" r:id="rId704" xr:uid="{A16BEECF-2F08-4C8B-8EA2-4BECE6F2723E}"/>
    <hyperlink ref="GPD132" r:id="rId705" xr:uid="{BB1D8168-F517-4F5D-9627-2F21CEF99CBA}"/>
    <hyperlink ref="GPL132" r:id="rId706" xr:uid="{E430C7BD-690C-4075-AFDC-3111E8EEAB4F}"/>
    <hyperlink ref="GPT132" r:id="rId707" xr:uid="{39D0E76E-F799-48B1-B68D-4FD5C99AFAD3}"/>
    <hyperlink ref="GQB132" r:id="rId708" xr:uid="{3BDBC881-6E36-46DE-9AE6-0FAA072EB15E}"/>
    <hyperlink ref="GQJ132" r:id="rId709" xr:uid="{5593F257-B765-4AC2-9B08-9EBFE96ABA9E}"/>
    <hyperlink ref="GQR132" r:id="rId710" xr:uid="{73FD5712-DA7C-44F5-8BF7-EDBD72A0728A}"/>
    <hyperlink ref="GQZ132" r:id="rId711" xr:uid="{D3C7F898-0E71-4DED-B960-CEFF6109185E}"/>
    <hyperlink ref="GRH132" r:id="rId712" xr:uid="{2B779DBB-A861-418B-AE0D-8BC96111CAF0}"/>
    <hyperlink ref="GRP132" r:id="rId713" xr:uid="{8528CD59-27A8-4091-9693-4154CC4AA125}"/>
    <hyperlink ref="GRX132" r:id="rId714" xr:uid="{9B883933-613B-4D7B-9392-73F3528FFBC0}"/>
    <hyperlink ref="GSF132" r:id="rId715" xr:uid="{B36B2DC7-691A-43A9-AE0D-4A660BA8494F}"/>
    <hyperlink ref="GSN132" r:id="rId716" xr:uid="{5399030C-2C1B-4FFC-9D3B-7B43FADB707B}"/>
    <hyperlink ref="GSV132" r:id="rId717" xr:uid="{580713BC-3217-47DF-A33D-A7E64ABE109B}"/>
    <hyperlink ref="GTD132" r:id="rId718" xr:uid="{CD98E257-1FAC-4F94-98DB-E644295A5631}"/>
    <hyperlink ref="GTL132" r:id="rId719" xr:uid="{1C737062-53AD-4C30-BBD6-7BBC54E5784F}"/>
    <hyperlink ref="GTT132" r:id="rId720" xr:uid="{E80C69E8-F363-4818-ACF7-E09A8245A82A}"/>
    <hyperlink ref="GUB132" r:id="rId721" xr:uid="{2F188486-F087-4005-B946-5DACAFE2BB8F}"/>
    <hyperlink ref="GUJ132" r:id="rId722" xr:uid="{2B805717-F813-4CF3-98E4-DD5DC2F3A7CD}"/>
    <hyperlink ref="GUR132" r:id="rId723" xr:uid="{26D312CC-307C-4DE5-9C58-FF8581C62876}"/>
    <hyperlink ref="GUZ132" r:id="rId724" xr:uid="{6B43E0B1-9929-4126-A568-4E3B13112131}"/>
    <hyperlink ref="GVH132" r:id="rId725" xr:uid="{76665BA9-8979-4F23-961F-13B2C96FECE7}"/>
    <hyperlink ref="GVP132" r:id="rId726" xr:uid="{0BEF3D39-2EFA-4E59-A0F2-70A5CB7EA28D}"/>
    <hyperlink ref="GVX132" r:id="rId727" xr:uid="{78720DE0-3E2D-462E-9FB8-CFE5DD672EA1}"/>
    <hyperlink ref="GWF132" r:id="rId728" xr:uid="{4720ECBD-FA28-4F88-9EFF-E34A3B880209}"/>
    <hyperlink ref="GWN132" r:id="rId729" xr:uid="{64696FC7-1722-4C49-95CA-26A629B440FD}"/>
    <hyperlink ref="GWV132" r:id="rId730" xr:uid="{8F2A9191-DD99-4499-9ECF-3307C9C39C70}"/>
    <hyperlink ref="GXD132" r:id="rId731" xr:uid="{EA9CEE28-D78E-4A76-8308-0AA05E7FC8E6}"/>
    <hyperlink ref="GXL132" r:id="rId732" xr:uid="{B7B894AB-70AE-4EF9-9913-443C5DDD0CAB}"/>
    <hyperlink ref="GXT132" r:id="rId733" xr:uid="{F28D2BDC-2119-461B-B9FD-6E25969A4DFC}"/>
    <hyperlink ref="GYB132" r:id="rId734" xr:uid="{DFBE688B-CFB8-4AB2-AC24-C06F6D33DB68}"/>
    <hyperlink ref="GYJ132" r:id="rId735" xr:uid="{9EC69F76-FC7D-4F19-972C-599B18BEB690}"/>
    <hyperlink ref="GYR132" r:id="rId736" xr:uid="{677F07D5-E071-4D18-A99E-C61AB2BAD011}"/>
    <hyperlink ref="GYZ132" r:id="rId737" xr:uid="{72180E80-9598-45E7-BA88-7AE89F9716EA}"/>
    <hyperlink ref="GZH132" r:id="rId738" xr:uid="{F6E0C9A8-68E6-4E04-8C94-9530916B72B1}"/>
    <hyperlink ref="GZP132" r:id="rId739" xr:uid="{7B8C8FDF-164B-4541-A586-F9B155F8B8F5}"/>
    <hyperlink ref="GZX132" r:id="rId740" xr:uid="{01E2449E-A7C2-4A9A-A434-BA311ED61351}"/>
    <hyperlink ref="HAF132" r:id="rId741" xr:uid="{8E12E5DD-D05E-4652-930E-195EA51A939C}"/>
    <hyperlink ref="HAN132" r:id="rId742" xr:uid="{01360648-FF56-4BAC-B4B1-8764073E50E0}"/>
    <hyperlink ref="HAV132" r:id="rId743" xr:uid="{998F02C3-A66B-42B4-933B-3986AA05CBD5}"/>
    <hyperlink ref="HBD132" r:id="rId744" xr:uid="{0ED4E81C-32E1-48EC-9FDB-F618E0DA7730}"/>
    <hyperlink ref="HBL132" r:id="rId745" xr:uid="{C1633326-1D92-4DC1-8FA1-F940D11A16EE}"/>
    <hyperlink ref="HBT132" r:id="rId746" xr:uid="{80EFA3A6-8515-4618-9681-69114B8347D1}"/>
    <hyperlink ref="HCB132" r:id="rId747" xr:uid="{8FBB47AA-FD39-4362-ADE8-3A1CB573F387}"/>
    <hyperlink ref="HCJ132" r:id="rId748" xr:uid="{F64109D8-5DCE-44D2-9BB5-302F0369DE3D}"/>
    <hyperlink ref="HCR132" r:id="rId749" xr:uid="{4E4B947E-0F42-4CFF-87FF-2A7D16BA6A51}"/>
    <hyperlink ref="HCZ132" r:id="rId750" xr:uid="{5614C88F-0382-463C-954C-36C18B75C312}"/>
    <hyperlink ref="HDH132" r:id="rId751" xr:uid="{C806ED33-4D41-4D34-8F23-CCACD76855B1}"/>
    <hyperlink ref="HDP132" r:id="rId752" xr:uid="{6A137108-C242-45D7-A7E6-E2ED66326EC5}"/>
    <hyperlink ref="HDX132" r:id="rId753" xr:uid="{D01D4D2F-78B2-47E8-8B3C-446C8A26FDDA}"/>
    <hyperlink ref="HEF132" r:id="rId754" xr:uid="{9CB41C4C-3401-42FA-9F90-2D2326B9E46D}"/>
    <hyperlink ref="HEN132" r:id="rId755" xr:uid="{61380B9F-F97C-4543-B031-0711336EFC75}"/>
    <hyperlink ref="HEV132" r:id="rId756" xr:uid="{C53D06B1-3CA9-40B0-9475-C76685D425C4}"/>
    <hyperlink ref="HFD132" r:id="rId757" xr:uid="{AE12ABA0-DBBC-44AB-919D-9FE0FF4B0EB4}"/>
    <hyperlink ref="HFL132" r:id="rId758" xr:uid="{94BC2E4A-D4B1-4E2B-9235-714398434F73}"/>
    <hyperlink ref="HFT132" r:id="rId759" xr:uid="{CA9C86AF-0AE4-4AF7-80C8-3F6674595219}"/>
    <hyperlink ref="HGB132" r:id="rId760" xr:uid="{720548D6-5521-44FB-80B3-F2D387C987A4}"/>
    <hyperlink ref="HGJ132" r:id="rId761" xr:uid="{3120A889-37BB-4727-B61C-7B86A4FDE539}"/>
    <hyperlink ref="HGR132" r:id="rId762" xr:uid="{6E4A667C-673B-46D0-A07D-1B853A059523}"/>
    <hyperlink ref="HGZ132" r:id="rId763" xr:uid="{052E85D4-AC0D-406B-B393-FE0C05DAD5FA}"/>
    <hyperlink ref="HHH132" r:id="rId764" xr:uid="{16D8C74D-65EA-4A4A-90B5-E75A21D80280}"/>
    <hyperlink ref="HHP132" r:id="rId765" xr:uid="{6D4B34D5-CA8D-43B7-A034-4D80F8615615}"/>
    <hyperlink ref="HHX132" r:id="rId766" xr:uid="{6161ED27-B2DE-4E52-B19E-0B779EA00772}"/>
    <hyperlink ref="HIF132" r:id="rId767" xr:uid="{93E71CCA-A232-485B-8074-034EA04D07A6}"/>
    <hyperlink ref="HIN132" r:id="rId768" xr:uid="{85C1AFB6-382C-4F70-9BC6-5E47A4D6E3A9}"/>
    <hyperlink ref="HIV132" r:id="rId769" xr:uid="{89CE0BDA-0FCF-4AE6-8F4A-A124AEC87946}"/>
    <hyperlink ref="HJD132" r:id="rId770" xr:uid="{E4C3F7DD-F37B-4DB7-8D15-CAD41A8D32B1}"/>
    <hyperlink ref="HJL132" r:id="rId771" xr:uid="{4F4E5085-075F-40D0-86C9-C819422A77F6}"/>
    <hyperlink ref="HJT132" r:id="rId772" xr:uid="{05F24AD4-956F-46A1-B1AE-23A83B5B27D7}"/>
    <hyperlink ref="HKB132" r:id="rId773" xr:uid="{2A558FEA-7C7B-4D37-A475-1E7285C2F689}"/>
    <hyperlink ref="HKJ132" r:id="rId774" xr:uid="{D8266DF8-DC86-44CF-920D-D049C8AB1C25}"/>
    <hyperlink ref="HKR132" r:id="rId775" xr:uid="{433F20DD-E637-4641-BD50-07985818E9D1}"/>
    <hyperlink ref="HKZ132" r:id="rId776" xr:uid="{07AA9A9C-2C2D-4A5A-8787-466BD535A4B6}"/>
    <hyperlink ref="HLH132" r:id="rId777" xr:uid="{A11EEFB5-FD50-4D64-B3E9-B6EF5331C36B}"/>
    <hyperlink ref="HLP132" r:id="rId778" xr:uid="{59AD42A8-4D1A-488D-BA95-EBCB61C1C1AA}"/>
    <hyperlink ref="HLX132" r:id="rId779" xr:uid="{B5792EBA-02AF-4244-BD35-C667CBECCB8E}"/>
    <hyperlink ref="HMF132" r:id="rId780" xr:uid="{07325FAA-2495-42A7-8839-F4EC7365B357}"/>
    <hyperlink ref="HMN132" r:id="rId781" xr:uid="{EF9D6D8B-0799-4FD9-8ED3-A848B43B3698}"/>
    <hyperlink ref="HMV132" r:id="rId782" xr:uid="{E9A6CA7A-E963-451B-90C8-38CBB7254DCA}"/>
    <hyperlink ref="HND132" r:id="rId783" xr:uid="{F6BFB497-DB57-49C4-AFF1-0A767F153BA2}"/>
    <hyperlink ref="HNL132" r:id="rId784" xr:uid="{370B584D-0599-4A20-AEF4-447311E1B0BA}"/>
    <hyperlink ref="HNT132" r:id="rId785" xr:uid="{B3BA8C20-2366-4CA6-8558-3D0021013265}"/>
    <hyperlink ref="HOB132" r:id="rId786" xr:uid="{67C200C9-EF7E-42E6-A73C-41C018677DFE}"/>
    <hyperlink ref="HOJ132" r:id="rId787" xr:uid="{E33C6C91-8D1E-47B8-BDBD-F25E137A38D5}"/>
    <hyperlink ref="HOR132" r:id="rId788" xr:uid="{980B4C22-6317-4E98-9882-6FCFB84059FA}"/>
    <hyperlink ref="HOZ132" r:id="rId789" xr:uid="{B3311250-0152-4E5D-A9DA-BFDFA5D84098}"/>
    <hyperlink ref="HPH132" r:id="rId790" xr:uid="{70B82A96-AB13-444D-84B4-F11A1C778880}"/>
    <hyperlink ref="HPP132" r:id="rId791" xr:uid="{4FD0D1F4-DE4D-48F1-83A1-D61BD0572569}"/>
    <hyperlink ref="HPX132" r:id="rId792" xr:uid="{B2F595CD-8D51-408F-88C4-F253ABDE7D58}"/>
    <hyperlink ref="HQF132" r:id="rId793" xr:uid="{CBFC51DE-EC22-4FA7-93C7-BF44439DC5B6}"/>
    <hyperlink ref="HQN132" r:id="rId794" xr:uid="{310C7305-424C-424A-B4B6-33E2E0423FEB}"/>
    <hyperlink ref="HQV132" r:id="rId795" xr:uid="{A00CFE4F-582F-4478-9616-AE5536D08112}"/>
    <hyperlink ref="HRD132" r:id="rId796" xr:uid="{571ECF42-52B6-4530-9055-A0843C83CED9}"/>
    <hyperlink ref="HRL132" r:id="rId797" xr:uid="{7665362A-E256-4A60-B6AA-89FB867F2EA5}"/>
    <hyperlink ref="HRT132" r:id="rId798" xr:uid="{01A5DB6C-F2D9-4339-AAC2-9671BA2C0AE5}"/>
    <hyperlink ref="HSB132" r:id="rId799" xr:uid="{C3373614-B912-4517-B067-880DD5242127}"/>
    <hyperlink ref="HSJ132" r:id="rId800" xr:uid="{3398ABDF-8FFA-4CF7-99D1-E3048789FDE8}"/>
    <hyperlink ref="HSR132" r:id="rId801" xr:uid="{C49E5A17-54A8-45B3-8FDA-274864457D3C}"/>
    <hyperlink ref="HSZ132" r:id="rId802" xr:uid="{33937250-AD88-4023-82DD-21252DEA9510}"/>
    <hyperlink ref="HTH132" r:id="rId803" xr:uid="{45111441-A24B-49F8-8972-D63509443147}"/>
    <hyperlink ref="HTP132" r:id="rId804" xr:uid="{39A86D34-72F2-4977-A313-B6202836802A}"/>
    <hyperlink ref="HTX132" r:id="rId805" xr:uid="{904F008D-D836-42FB-B5D0-E0757D05B113}"/>
    <hyperlink ref="HUF132" r:id="rId806" xr:uid="{EB8E954F-CE81-4AF3-86AC-CA863952909E}"/>
    <hyperlink ref="HUN132" r:id="rId807" xr:uid="{4E2CE1B1-C932-4ECE-9053-A8B9F6453BE1}"/>
    <hyperlink ref="HUV132" r:id="rId808" xr:uid="{51DCB6DB-5B08-422A-93D7-4B432539244C}"/>
    <hyperlink ref="HVD132" r:id="rId809" xr:uid="{1B2C798D-F88E-42D5-B7AD-416B147DB745}"/>
    <hyperlink ref="HVL132" r:id="rId810" xr:uid="{1CB10ED6-4BD7-4E26-A45A-6D970652876C}"/>
    <hyperlink ref="HVT132" r:id="rId811" xr:uid="{5E55A4CF-5AE4-4D80-8FE3-2430B4C28F4D}"/>
    <hyperlink ref="HWB132" r:id="rId812" xr:uid="{DE99C95F-CB7A-4685-9304-525C0E000416}"/>
    <hyperlink ref="HWJ132" r:id="rId813" xr:uid="{94ABCD74-7522-4910-B1DF-5C1465C6F8CE}"/>
    <hyperlink ref="HWR132" r:id="rId814" xr:uid="{6E9BBD36-DCC9-4053-B943-8DCAB4FB5A46}"/>
    <hyperlink ref="HWZ132" r:id="rId815" xr:uid="{535C1354-22F4-487A-8203-248729576F7C}"/>
    <hyperlink ref="HXH132" r:id="rId816" xr:uid="{9EE6411C-A87C-4CA0-A981-23C957507293}"/>
    <hyperlink ref="HXP132" r:id="rId817" xr:uid="{FBE8682D-2595-4D55-8A10-BF2B4202D792}"/>
    <hyperlink ref="HXX132" r:id="rId818" xr:uid="{34844D11-1925-48D4-9E1A-436953C6013D}"/>
    <hyperlink ref="HYF132" r:id="rId819" xr:uid="{67B6288C-10FE-4B05-B56B-18B7A0DF4FF7}"/>
    <hyperlink ref="HYN132" r:id="rId820" xr:uid="{DCFFB25E-C91F-4232-B19C-CFD794A944F9}"/>
    <hyperlink ref="HYV132" r:id="rId821" xr:uid="{BA4AC3E3-D6E5-4F73-A9E5-CEE1A7B28ECE}"/>
    <hyperlink ref="HZD132" r:id="rId822" xr:uid="{F9CD3FC8-F92D-4698-8C38-8A18BECFE1C5}"/>
    <hyperlink ref="HZL132" r:id="rId823" xr:uid="{6669102B-B388-46E0-AD5F-C5E54F19C1F5}"/>
    <hyperlink ref="HZT132" r:id="rId824" xr:uid="{05F2E94A-99DA-4694-8C45-EC75DE4F0A9B}"/>
    <hyperlink ref="IAB132" r:id="rId825" xr:uid="{7D45D8C9-D8F0-4336-B4FA-C7A1A70FAE34}"/>
    <hyperlink ref="IAJ132" r:id="rId826" xr:uid="{ED3E73A4-6AD9-486E-8F19-2E6FA3AEDF59}"/>
    <hyperlink ref="IAR132" r:id="rId827" xr:uid="{4FB1F9BB-634F-40AB-A71D-CA07440D5862}"/>
    <hyperlink ref="IAZ132" r:id="rId828" xr:uid="{306A4AFD-F474-4AB7-A89D-94B96399DB3F}"/>
    <hyperlink ref="IBH132" r:id="rId829" xr:uid="{9BBD6018-7EE9-4C43-BBE8-7C7CFAE92C54}"/>
    <hyperlink ref="IBP132" r:id="rId830" xr:uid="{05E1CDA0-3FAD-4540-9825-ED1D1B1DCD4A}"/>
    <hyperlink ref="IBX132" r:id="rId831" xr:uid="{6C9B792A-3B22-49AD-A08B-E0717E485924}"/>
    <hyperlink ref="ICF132" r:id="rId832" xr:uid="{BAF19701-444B-4D55-974B-8177A8B48FAD}"/>
    <hyperlink ref="ICN132" r:id="rId833" xr:uid="{F5FC39BD-533A-47BA-A672-B2F21908D4B1}"/>
    <hyperlink ref="ICV132" r:id="rId834" xr:uid="{DD13856F-CD5E-4837-95C6-DE2DF956E9BC}"/>
    <hyperlink ref="IDD132" r:id="rId835" xr:uid="{8C6ADF9D-31B2-4353-9BE4-9336D2F7117B}"/>
    <hyperlink ref="IDL132" r:id="rId836" xr:uid="{33E792CC-5990-4455-A982-A21E4F7E5730}"/>
    <hyperlink ref="IDT132" r:id="rId837" xr:uid="{FD79ADBE-D3AA-4F0C-A5FD-272E0B75FC99}"/>
    <hyperlink ref="IEB132" r:id="rId838" xr:uid="{7BAC0EA8-75A7-4ED5-A155-0B623112CEAA}"/>
    <hyperlink ref="IEJ132" r:id="rId839" xr:uid="{082F4FA3-96E3-40C5-B93B-2DF10B8422F0}"/>
    <hyperlink ref="IER132" r:id="rId840" xr:uid="{248D02BB-FE47-4D37-993B-6517C7C611C1}"/>
    <hyperlink ref="IEZ132" r:id="rId841" xr:uid="{274ADE11-B714-4063-9DD0-9F5856B1D021}"/>
    <hyperlink ref="IFH132" r:id="rId842" xr:uid="{C3132512-A060-4E78-9147-EDEE73087BC7}"/>
    <hyperlink ref="IFP132" r:id="rId843" xr:uid="{B3A84787-5D57-41F2-83D9-BDAC1096011F}"/>
    <hyperlink ref="IFX132" r:id="rId844" xr:uid="{875F7B8F-D876-4634-8C0B-0DB63A5F1789}"/>
    <hyperlink ref="IGF132" r:id="rId845" xr:uid="{AB998B15-EBDC-41CC-987E-A169240E01D5}"/>
    <hyperlink ref="IGN132" r:id="rId846" xr:uid="{E85917BC-875D-4D25-A8E5-F27E4981534C}"/>
    <hyperlink ref="IGV132" r:id="rId847" xr:uid="{9A724326-2D95-46F0-95BF-CCD4FF9A54F0}"/>
    <hyperlink ref="IHD132" r:id="rId848" xr:uid="{2051C878-9879-4542-9FB4-177CC10F7B51}"/>
    <hyperlink ref="IHL132" r:id="rId849" xr:uid="{58F04E76-A8D4-4458-9FF9-18A85DE66471}"/>
    <hyperlink ref="IHT132" r:id="rId850" xr:uid="{22C5BCE7-3664-4C89-81E8-0EE3E595ACFC}"/>
    <hyperlink ref="IIB132" r:id="rId851" xr:uid="{842FF33C-FFF7-4677-80A6-D71FD200550D}"/>
    <hyperlink ref="IIJ132" r:id="rId852" xr:uid="{A55609E1-08DD-4407-967E-815FB7AC967F}"/>
    <hyperlink ref="IIR132" r:id="rId853" xr:uid="{4290F633-95AD-4D42-BB19-64E79BEFCF83}"/>
    <hyperlink ref="IIZ132" r:id="rId854" xr:uid="{7D7CF73F-77EF-4496-B78B-5CA91F84BDD1}"/>
    <hyperlink ref="IJH132" r:id="rId855" xr:uid="{CDDA7BD2-8277-46B6-9B94-CA0E187540B5}"/>
    <hyperlink ref="IJP132" r:id="rId856" xr:uid="{AEB434E6-A0FD-456F-8664-B9D66DCCB8EB}"/>
    <hyperlink ref="IJX132" r:id="rId857" xr:uid="{590AA23D-8D6B-48EF-ADFF-D6F657617387}"/>
    <hyperlink ref="IKF132" r:id="rId858" xr:uid="{5C68F287-E5D7-4338-9E5D-FE1454373023}"/>
    <hyperlink ref="IKN132" r:id="rId859" xr:uid="{73D185A8-2018-429E-8AEF-5FF9595086F7}"/>
    <hyperlink ref="IKV132" r:id="rId860" xr:uid="{234A3656-72B7-4838-9562-4C30C0821BBB}"/>
    <hyperlink ref="ILD132" r:id="rId861" xr:uid="{9B51B00F-69A5-4E5B-BBD1-293D89586C0B}"/>
    <hyperlink ref="ILL132" r:id="rId862" xr:uid="{05B12584-CEF7-46A8-8060-98F755BA555D}"/>
    <hyperlink ref="ILT132" r:id="rId863" xr:uid="{C61A5E30-BCEB-48E3-BFBA-213E770F379D}"/>
    <hyperlink ref="IMB132" r:id="rId864" xr:uid="{2BB09803-1E6E-461D-9DBC-32781630366C}"/>
    <hyperlink ref="IMJ132" r:id="rId865" xr:uid="{E0A3E23D-E1B8-4F8E-AAF2-2156DBEACEBA}"/>
    <hyperlink ref="IMR132" r:id="rId866" xr:uid="{97BEFF40-4AC4-4898-B7FD-AF5CF933F23E}"/>
    <hyperlink ref="IMZ132" r:id="rId867" xr:uid="{CFE26D81-4478-4F07-BD5A-AFE5C749DAA2}"/>
    <hyperlink ref="INH132" r:id="rId868" xr:uid="{2702D3A3-CD3A-4395-BAA4-D63E34F79DBF}"/>
    <hyperlink ref="INP132" r:id="rId869" xr:uid="{01FEFF9B-CD30-4C28-B7DA-0224A64A1284}"/>
    <hyperlink ref="INX132" r:id="rId870" xr:uid="{1C2DB6C5-BC32-4D3A-A842-A19B671F04A0}"/>
    <hyperlink ref="IOF132" r:id="rId871" xr:uid="{9F3FA7A0-5144-472B-A08A-35B7E5852857}"/>
    <hyperlink ref="ION132" r:id="rId872" xr:uid="{4919A03B-DC2B-442C-A213-D29B022DDD53}"/>
    <hyperlink ref="IOV132" r:id="rId873" xr:uid="{04A94885-37E4-4C41-AC3C-1903A64BD1DD}"/>
    <hyperlink ref="IPD132" r:id="rId874" xr:uid="{57B9F391-BE24-4ABC-829D-78FE16185661}"/>
    <hyperlink ref="IPL132" r:id="rId875" xr:uid="{88F1EB6B-3196-423E-8CD0-F6047F4951D5}"/>
    <hyperlink ref="IPT132" r:id="rId876" xr:uid="{0D7206D2-D245-4412-A828-08C5D6A618C1}"/>
    <hyperlink ref="IQB132" r:id="rId877" xr:uid="{4CFDA752-9A6D-4935-8072-4CC45AA741F3}"/>
    <hyperlink ref="IQJ132" r:id="rId878" xr:uid="{7FD51787-B8AD-4F05-9CB4-07F667CE775A}"/>
    <hyperlink ref="IQR132" r:id="rId879" xr:uid="{5144CD98-DD18-4C48-8107-6027BA8D7B5D}"/>
    <hyperlink ref="IQZ132" r:id="rId880" xr:uid="{CFB327B3-B9B4-4359-A2CB-3A8E4A27586E}"/>
    <hyperlink ref="IRH132" r:id="rId881" xr:uid="{F8939F98-527F-4C84-8981-6348372D68B7}"/>
    <hyperlink ref="IRP132" r:id="rId882" xr:uid="{9ED96C77-BA1C-4D14-97C3-BAA7A32BE482}"/>
    <hyperlink ref="IRX132" r:id="rId883" xr:uid="{DF966D97-DCCD-463F-886E-FD0D4302205E}"/>
    <hyperlink ref="ISF132" r:id="rId884" xr:uid="{5AD33BFE-F9FA-4FE6-86CC-EDD9C90155A4}"/>
    <hyperlink ref="ISN132" r:id="rId885" xr:uid="{F480D5F0-11D2-4612-8583-B86CC4AB4134}"/>
    <hyperlink ref="ISV132" r:id="rId886" xr:uid="{839D7C36-B71A-4191-BB13-761F6FC65947}"/>
    <hyperlink ref="ITD132" r:id="rId887" xr:uid="{5355B795-247A-44D3-906F-306037CEF3D5}"/>
    <hyperlink ref="ITL132" r:id="rId888" xr:uid="{4900AF16-2358-464D-9041-CA32AB65C331}"/>
    <hyperlink ref="ITT132" r:id="rId889" xr:uid="{2BA256DE-411E-4C53-A300-3702E7984948}"/>
    <hyperlink ref="IUB132" r:id="rId890" xr:uid="{41A17663-455A-4AC0-81DF-E5C7B5F6AB1A}"/>
    <hyperlink ref="IUJ132" r:id="rId891" xr:uid="{3288EDD8-C7E3-40DE-8CAD-7B30D303052E}"/>
    <hyperlink ref="IUR132" r:id="rId892" xr:uid="{8A7FCE09-AED6-4F88-9D9A-376305F76A84}"/>
    <hyperlink ref="IUZ132" r:id="rId893" xr:uid="{6FE26A31-7FAC-480D-8895-099507920F07}"/>
    <hyperlink ref="IVH132" r:id="rId894" xr:uid="{D55CDB45-4055-427D-8BB7-3DC07D42BF80}"/>
    <hyperlink ref="IVP132" r:id="rId895" xr:uid="{776C6D58-CDD2-4619-9F15-F135A27C1950}"/>
    <hyperlink ref="IVX132" r:id="rId896" xr:uid="{97A53BD2-F37B-49C5-9A4D-1C94A88F683A}"/>
    <hyperlink ref="IWF132" r:id="rId897" xr:uid="{6D348DE6-F351-49CE-BEB7-7D59E4A1DC8A}"/>
    <hyperlink ref="IWN132" r:id="rId898" xr:uid="{0A6D0C12-E979-4773-AD01-2A9E9A90B16B}"/>
    <hyperlink ref="IWV132" r:id="rId899" xr:uid="{0F7F74E3-F5BF-4847-B0B3-5FE8245AAD4A}"/>
    <hyperlink ref="IXD132" r:id="rId900" xr:uid="{F4C5C6C1-6832-4290-AA6F-9C882998A7CF}"/>
    <hyperlink ref="IXL132" r:id="rId901" xr:uid="{9E33A61A-837C-4417-AE60-5876910EE2D0}"/>
    <hyperlink ref="IXT132" r:id="rId902" xr:uid="{507CA393-329E-4FED-B9D3-221A5DC4F855}"/>
    <hyperlink ref="IYB132" r:id="rId903" xr:uid="{72873109-47B1-4235-AF2B-C5BF8D9DB736}"/>
    <hyperlink ref="IYJ132" r:id="rId904" xr:uid="{2CDF2148-D2AB-4BA7-9562-7B681FE6EDC3}"/>
    <hyperlink ref="IYR132" r:id="rId905" xr:uid="{FE727C05-ADAE-4D12-8AF4-C11C46EE8DE8}"/>
    <hyperlink ref="IYZ132" r:id="rId906" xr:uid="{0D57792A-24A0-4B45-B319-053C419DD625}"/>
    <hyperlink ref="IZH132" r:id="rId907" xr:uid="{7B7E8E10-0178-4E60-8E44-0780A1242285}"/>
    <hyperlink ref="IZP132" r:id="rId908" xr:uid="{AEDBF4A6-8197-4538-9A5B-674A2C8C6C8D}"/>
    <hyperlink ref="IZX132" r:id="rId909" xr:uid="{4B5A5DBE-F497-4E42-80B1-06FA35E7201C}"/>
    <hyperlink ref="JAF132" r:id="rId910" xr:uid="{CAB420A1-DDF1-4EC8-BEA4-233509FF3CB0}"/>
    <hyperlink ref="JAN132" r:id="rId911" xr:uid="{FBA09A5F-F970-48A0-85AC-54285B290857}"/>
    <hyperlink ref="JAV132" r:id="rId912" xr:uid="{38361918-BB70-47A4-AC90-1928C8160EE8}"/>
    <hyperlink ref="JBD132" r:id="rId913" xr:uid="{137A868E-3236-43E1-88AF-9A9699727DB5}"/>
    <hyperlink ref="JBL132" r:id="rId914" xr:uid="{D81AC4F1-BB77-475A-80E9-2E442BA9F319}"/>
    <hyperlink ref="JBT132" r:id="rId915" xr:uid="{A170FCC5-40F8-47BC-95B7-A96B5415216B}"/>
    <hyperlink ref="JCB132" r:id="rId916" xr:uid="{8B313A3F-1372-4B27-AD6F-1F7F1E786FA7}"/>
    <hyperlink ref="JCJ132" r:id="rId917" xr:uid="{C139E29D-E2FD-41D1-BEBD-FAE7293F2EFA}"/>
    <hyperlink ref="JCR132" r:id="rId918" xr:uid="{6C2A8F0A-1270-4E7B-B630-0D9866F741C2}"/>
    <hyperlink ref="JCZ132" r:id="rId919" xr:uid="{CF011E2A-EE77-4107-AC6D-6EDAF5D3A54A}"/>
    <hyperlink ref="JDH132" r:id="rId920" xr:uid="{E19A4A01-9A63-4015-B8A6-125B62BA7A50}"/>
    <hyperlink ref="JDP132" r:id="rId921" xr:uid="{E738CCE5-0555-4AFC-8094-541693194F38}"/>
    <hyperlink ref="JDX132" r:id="rId922" xr:uid="{8A1A1236-928B-4C3F-B7ED-2EEEA16E93C3}"/>
    <hyperlink ref="JEF132" r:id="rId923" xr:uid="{C494966E-B7A9-4D34-8F6C-00EE5DDF631F}"/>
    <hyperlink ref="JEN132" r:id="rId924" xr:uid="{257C82D0-212F-454B-88BE-F2D5B8875038}"/>
    <hyperlink ref="JEV132" r:id="rId925" xr:uid="{E39B468F-26E8-4D2C-8E75-23C886D32BF2}"/>
    <hyperlink ref="JFD132" r:id="rId926" xr:uid="{8E919A67-E30B-48CD-AE5D-57D8F333092D}"/>
    <hyperlink ref="JFL132" r:id="rId927" xr:uid="{D2D50C05-022D-4D07-A6F8-BD1AC8D3CF4C}"/>
    <hyperlink ref="JFT132" r:id="rId928" xr:uid="{678CFFE5-E07E-4653-BF1C-4A2F65979662}"/>
    <hyperlink ref="JGB132" r:id="rId929" xr:uid="{7EC5AE25-39DA-4D75-BD6B-2BA4602FADF6}"/>
    <hyperlink ref="JGJ132" r:id="rId930" xr:uid="{D8F87084-F208-4925-AD42-C040717DF21D}"/>
    <hyperlink ref="JGR132" r:id="rId931" xr:uid="{5E725140-6D6F-47D4-8522-E54E2073DBC0}"/>
    <hyperlink ref="JGZ132" r:id="rId932" xr:uid="{4D08C2F8-5B04-4C80-9B3C-4B0E49B7443E}"/>
    <hyperlink ref="JHH132" r:id="rId933" xr:uid="{6DC8B381-4B78-4483-81E5-12A06829CE0F}"/>
    <hyperlink ref="JHP132" r:id="rId934" xr:uid="{C6EA3FB0-8882-4BB8-923E-827FFA21912A}"/>
    <hyperlink ref="JHX132" r:id="rId935" xr:uid="{543E0A45-E0F0-4265-915D-69233D905FA4}"/>
    <hyperlink ref="JIF132" r:id="rId936" xr:uid="{9242D398-E164-41C0-852D-7F240C0F9340}"/>
    <hyperlink ref="JIN132" r:id="rId937" xr:uid="{EDD8D0F6-65DC-4E24-A86E-29F09FF2CD99}"/>
    <hyperlink ref="JIV132" r:id="rId938" xr:uid="{A8F6FCE9-3F3B-4216-8FF0-2BAC10E787A4}"/>
    <hyperlink ref="JJD132" r:id="rId939" xr:uid="{AC13610C-1974-4012-9C60-C51939D90EA5}"/>
    <hyperlink ref="JJL132" r:id="rId940" xr:uid="{794EC2FC-FD01-4DA6-8F36-607B20A7D7D3}"/>
    <hyperlink ref="JJT132" r:id="rId941" xr:uid="{AED0BE6E-4549-47A5-A961-F3E9278B6E87}"/>
    <hyperlink ref="JKB132" r:id="rId942" xr:uid="{76B7457A-03A0-4894-B70F-9D7ED903D579}"/>
    <hyperlink ref="JKJ132" r:id="rId943" xr:uid="{ECC7C3A4-9011-4628-A488-6DC12D26EFE7}"/>
    <hyperlink ref="JKR132" r:id="rId944" xr:uid="{1CB51454-4E76-4C88-B9B8-759D401E8D6B}"/>
    <hyperlink ref="JKZ132" r:id="rId945" xr:uid="{6B0DA9B2-F1F5-42EE-92B2-FBB707D6F7FD}"/>
    <hyperlink ref="JLH132" r:id="rId946" xr:uid="{EC104F54-3815-42E9-8B45-72C9F17987CF}"/>
    <hyperlink ref="JLP132" r:id="rId947" xr:uid="{7DF310B6-A156-4064-8A09-B34868F7428F}"/>
    <hyperlink ref="JLX132" r:id="rId948" xr:uid="{C33455F0-FCFB-4806-8409-788AF108B13D}"/>
    <hyperlink ref="JMF132" r:id="rId949" xr:uid="{C8B1B242-E9CF-4BC0-8A25-ABA7A2A59D91}"/>
    <hyperlink ref="JMN132" r:id="rId950" xr:uid="{8A073680-F621-4D88-937B-111198868F33}"/>
    <hyperlink ref="JMV132" r:id="rId951" xr:uid="{3F969ED8-5191-4BCC-B502-B1C9FCFF120C}"/>
    <hyperlink ref="JND132" r:id="rId952" xr:uid="{0C9D3D5F-7154-4F23-8631-0ABED21BFF2A}"/>
    <hyperlink ref="JNL132" r:id="rId953" xr:uid="{B9DB3595-EC43-4D60-8BD8-3BDDFF95A276}"/>
    <hyperlink ref="JNT132" r:id="rId954" xr:uid="{1DD8F0CF-B668-4EE4-95C8-00D4C6DEFCAC}"/>
    <hyperlink ref="JOB132" r:id="rId955" xr:uid="{9E94095D-75B1-4302-A9D9-A6DE2C12DEED}"/>
    <hyperlink ref="JOJ132" r:id="rId956" xr:uid="{35A6CF77-3304-4E2D-84EE-C543B2933AAD}"/>
    <hyperlink ref="JOR132" r:id="rId957" xr:uid="{D7CA6AC0-68DE-4580-9323-6C3B2F5D145B}"/>
    <hyperlink ref="JOZ132" r:id="rId958" xr:uid="{59896912-8A45-430F-9242-D4C5F20FFEBE}"/>
    <hyperlink ref="JPH132" r:id="rId959" xr:uid="{86C04409-A1A9-4D52-9FFB-441D70B0FA0E}"/>
    <hyperlink ref="JPP132" r:id="rId960" xr:uid="{35A84720-C693-460B-B885-45BBEB1A7442}"/>
    <hyperlink ref="JPX132" r:id="rId961" xr:uid="{24FABA8F-D925-4E6C-B151-C34ABADA89BE}"/>
    <hyperlink ref="JQF132" r:id="rId962" xr:uid="{89B7F6EF-B493-4F9B-B234-3AE8057AB953}"/>
    <hyperlink ref="JQN132" r:id="rId963" xr:uid="{133AD600-3FCB-475E-9EE4-C8658BFE9530}"/>
    <hyperlink ref="JQV132" r:id="rId964" xr:uid="{50E4E703-2729-4BEC-A857-8F53429932F1}"/>
    <hyperlink ref="JRD132" r:id="rId965" xr:uid="{1BBADDAC-753C-4CA1-99AF-F3F165BE66D1}"/>
    <hyperlink ref="JRL132" r:id="rId966" xr:uid="{028F3E4A-EF84-4B66-944E-8B5C06148C6C}"/>
    <hyperlink ref="JRT132" r:id="rId967" xr:uid="{62202AEF-28DD-422D-BCD2-791F62901D59}"/>
    <hyperlink ref="JSB132" r:id="rId968" xr:uid="{269F288B-E161-465F-80C8-C1EA0B7F70FF}"/>
    <hyperlink ref="JSJ132" r:id="rId969" xr:uid="{19DFF5BC-141C-4DB7-A5F1-FA88F5AD1F42}"/>
    <hyperlink ref="JSR132" r:id="rId970" xr:uid="{C377D9D3-50E2-44E2-A49C-3C0851665C6E}"/>
    <hyperlink ref="JSZ132" r:id="rId971" xr:uid="{A13DCEE1-9780-4205-9AE6-4B4C5947EFD0}"/>
    <hyperlink ref="JTH132" r:id="rId972" xr:uid="{2F430EEF-CF41-48FD-B909-C2FC85D020DE}"/>
    <hyperlink ref="JTP132" r:id="rId973" xr:uid="{7373E4E4-890E-4B41-BF8F-6A5A34C9C869}"/>
    <hyperlink ref="JTX132" r:id="rId974" xr:uid="{5EED29B0-780E-493E-AB21-7C92E62FFF3D}"/>
    <hyperlink ref="JUF132" r:id="rId975" xr:uid="{24952E4F-118A-4F9C-8959-7A9454EED147}"/>
    <hyperlink ref="JUN132" r:id="rId976" xr:uid="{8E3F2DDD-D3A9-4B7F-9623-D5074C3F927A}"/>
    <hyperlink ref="JUV132" r:id="rId977" xr:uid="{E09C3C0A-EAB1-4754-BAE6-1262368C7143}"/>
    <hyperlink ref="JVD132" r:id="rId978" xr:uid="{BC35AD40-C96E-4AEF-B781-D98A9A2E5F9A}"/>
    <hyperlink ref="JVL132" r:id="rId979" xr:uid="{FBBF5DC7-48C9-4C92-8B29-8644E15D72E4}"/>
    <hyperlink ref="JVT132" r:id="rId980" xr:uid="{55479FCC-65F0-447A-89B4-680538F003E4}"/>
    <hyperlink ref="JWB132" r:id="rId981" xr:uid="{5D45D4DD-BC84-4DAD-9579-DECD626EC38A}"/>
    <hyperlink ref="JWJ132" r:id="rId982" xr:uid="{08D5644C-0588-4B73-A7ED-41D18C05D1AC}"/>
    <hyperlink ref="JWR132" r:id="rId983" xr:uid="{E9C7627D-2437-4555-8015-2EC1B5145F93}"/>
    <hyperlink ref="JWZ132" r:id="rId984" xr:uid="{6E3F2010-DEFD-4375-8C63-1FE14AFFCEC9}"/>
    <hyperlink ref="JXH132" r:id="rId985" xr:uid="{5E8523E1-03F4-4960-B192-9B31A2035009}"/>
    <hyperlink ref="JXP132" r:id="rId986" xr:uid="{9BC96407-1682-40AC-8675-972CBA219A02}"/>
    <hyperlink ref="JXX132" r:id="rId987" xr:uid="{B93342E4-53B9-4682-A187-BD08FBD88D87}"/>
    <hyperlink ref="JYF132" r:id="rId988" xr:uid="{A30A5473-B85F-4BBB-BC1A-98FF63100F3E}"/>
    <hyperlink ref="JYN132" r:id="rId989" xr:uid="{7ADCF2BE-D083-40C4-A651-41DC39486CD0}"/>
    <hyperlink ref="JYV132" r:id="rId990" xr:uid="{65E21308-F24C-432B-8B2F-EF1FC5E38C5A}"/>
    <hyperlink ref="JZD132" r:id="rId991" xr:uid="{87E4DE97-9271-4955-9C3F-3370791B65C3}"/>
    <hyperlink ref="JZL132" r:id="rId992" xr:uid="{0C6BC732-B75A-448B-9496-B5BAD7363282}"/>
    <hyperlink ref="JZT132" r:id="rId993" xr:uid="{7BF1F20F-EBD4-4EF2-9C68-FD5C1BBEB112}"/>
    <hyperlink ref="KAB132" r:id="rId994" xr:uid="{9F4B8FCA-2F9D-4766-AE88-7942B88E78CE}"/>
    <hyperlink ref="KAJ132" r:id="rId995" xr:uid="{26C48393-5561-4E17-8910-BA82790B5264}"/>
    <hyperlink ref="KAR132" r:id="rId996" xr:uid="{E13990E2-0F2D-4FC9-8F36-C1862C3A1A32}"/>
    <hyperlink ref="KAZ132" r:id="rId997" xr:uid="{44AF7327-8DEE-4D9C-9985-074423374762}"/>
    <hyperlink ref="KBH132" r:id="rId998" xr:uid="{D0AE7293-1357-426A-9CDC-DC5490E10042}"/>
    <hyperlink ref="KBP132" r:id="rId999" xr:uid="{0FD20252-BEAB-41DB-B049-E8A5ACA922A0}"/>
    <hyperlink ref="KBX132" r:id="rId1000" xr:uid="{A0F7D4C6-84BA-4E78-BEF0-56461273FA48}"/>
    <hyperlink ref="KCF132" r:id="rId1001" xr:uid="{BCE0F8DD-528C-4599-983B-DE7BF215EFE8}"/>
    <hyperlink ref="KCN132" r:id="rId1002" xr:uid="{26EAF954-6600-4C9E-BEDB-E58E904908FE}"/>
    <hyperlink ref="KCV132" r:id="rId1003" xr:uid="{11FA4539-BCBD-4A61-A624-4AB878A12E0E}"/>
    <hyperlink ref="KDD132" r:id="rId1004" xr:uid="{DC23FBE4-6BEA-47DF-8987-09BCC138A017}"/>
    <hyperlink ref="KDL132" r:id="rId1005" xr:uid="{A6C64742-CE7B-46D7-9BDC-2681B9AD0573}"/>
    <hyperlink ref="KDT132" r:id="rId1006" xr:uid="{84655D1E-BC7E-4D39-BB4F-DC03A0C3F1F5}"/>
    <hyperlink ref="KEB132" r:id="rId1007" xr:uid="{E1682E7E-258E-47C4-81A8-B555AF9A6625}"/>
    <hyperlink ref="KEJ132" r:id="rId1008" xr:uid="{49FAB2AE-2003-4D0D-B597-67283292F26A}"/>
    <hyperlink ref="KER132" r:id="rId1009" xr:uid="{045EB964-5A6C-492C-87B1-6627C863F089}"/>
    <hyperlink ref="KEZ132" r:id="rId1010" xr:uid="{43BC51DF-0A0E-483A-905B-5F0249C2AB5E}"/>
    <hyperlink ref="KFH132" r:id="rId1011" xr:uid="{15B83600-7CF4-4735-A3DB-5ECCAF4CABBA}"/>
    <hyperlink ref="KFP132" r:id="rId1012" xr:uid="{D7280A73-5764-4061-8BBA-F021F3DFDD39}"/>
    <hyperlink ref="KFX132" r:id="rId1013" xr:uid="{2AB692AA-18B7-4526-9CF0-1ACB24BB7240}"/>
    <hyperlink ref="KGF132" r:id="rId1014" xr:uid="{8DDA214E-4728-45A4-959C-49407C289E94}"/>
    <hyperlink ref="KGN132" r:id="rId1015" xr:uid="{59558E8D-849A-48B1-AAE8-AC6270BC59D6}"/>
    <hyperlink ref="KGV132" r:id="rId1016" xr:uid="{4D596BC1-6C91-4689-892E-050790FC405A}"/>
    <hyperlink ref="KHD132" r:id="rId1017" xr:uid="{71CB685D-06F1-4952-8E90-E4910D3C5BA0}"/>
    <hyperlink ref="KHL132" r:id="rId1018" xr:uid="{CFC74AF1-2A84-4876-8B21-48235D56D224}"/>
    <hyperlink ref="KHT132" r:id="rId1019" xr:uid="{D917A48F-1C4C-46F9-ADCD-2C6433802D14}"/>
    <hyperlink ref="KIB132" r:id="rId1020" xr:uid="{DF1A8764-ADB6-48C6-AD58-6A357AFF3106}"/>
    <hyperlink ref="KIJ132" r:id="rId1021" xr:uid="{DB9D1824-18D1-4024-BF00-8DA27354AA67}"/>
    <hyperlink ref="KIR132" r:id="rId1022" xr:uid="{31B312AA-5235-4828-9CC2-05FE78279297}"/>
    <hyperlink ref="KIZ132" r:id="rId1023" xr:uid="{ECBD6059-3A89-49AE-9AC6-A0BEA9963A72}"/>
    <hyperlink ref="KJH132" r:id="rId1024" xr:uid="{71C5B03A-77FA-4E29-BEC4-830784C5F8E1}"/>
    <hyperlink ref="KJP132" r:id="rId1025" xr:uid="{504D7B2B-45D8-4D4E-9FFC-ADD5E3C72E03}"/>
    <hyperlink ref="KJX132" r:id="rId1026" xr:uid="{FFBF38E1-A406-4457-9775-488BD6CFA9D3}"/>
    <hyperlink ref="KKF132" r:id="rId1027" xr:uid="{455E0F67-7FDE-47A8-8F9B-4884F3DD7EFC}"/>
    <hyperlink ref="KKN132" r:id="rId1028" xr:uid="{2A5AF0EA-AB1A-4A6D-A825-7023B9F593A5}"/>
    <hyperlink ref="KKV132" r:id="rId1029" xr:uid="{3E9009BE-3140-48FB-A542-E84B827E0F52}"/>
    <hyperlink ref="KLD132" r:id="rId1030" xr:uid="{D6260B0B-4F2F-4413-BC98-8BD7AF8830F8}"/>
    <hyperlink ref="KLL132" r:id="rId1031" xr:uid="{E2B8152C-39FE-4F48-A2BC-9C714F42B61F}"/>
    <hyperlink ref="KLT132" r:id="rId1032" xr:uid="{6A324151-EE4C-4D89-A7B2-45F161F072FD}"/>
    <hyperlink ref="KMB132" r:id="rId1033" xr:uid="{4C006DF0-3012-4582-9588-41E593E061E0}"/>
    <hyperlink ref="KMJ132" r:id="rId1034" xr:uid="{25F3FE3C-5EAF-410D-B4D3-B573C17C12DA}"/>
    <hyperlink ref="KMR132" r:id="rId1035" xr:uid="{A4B743B1-ECEB-4AA9-8253-87FE08B638B1}"/>
    <hyperlink ref="KMZ132" r:id="rId1036" xr:uid="{F6A6CD56-8292-417A-8BD7-66036750D578}"/>
    <hyperlink ref="KNH132" r:id="rId1037" xr:uid="{573AD8DF-B7B3-48BD-89A2-F4DC3FD6E856}"/>
    <hyperlink ref="KNP132" r:id="rId1038" xr:uid="{0B037C3E-52F6-47D3-A3FF-9ED7237C02FD}"/>
    <hyperlink ref="KNX132" r:id="rId1039" xr:uid="{9FBEA59D-EE4B-4E3E-B3DF-4CFB617CE9BC}"/>
    <hyperlink ref="KOF132" r:id="rId1040" xr:uid="{455845F1-3B75-4282-B766-C23A7D781CA7}"/>
    <hyperlink ref="KON132" r:id="rId1041" xr:uid="{F340DC23-13AD-4E86-8CC1-7D07DE390DD8}"/>
    <hyperlink ref="KOV132" r:id="rId1042" xr:uid="{4BBAFC2B-329D-451E-A627-8A0B75C152FC}"/>
    <hyperlink ref="KPD132" r:id="rId1043" xr:uid="{7376586B-37DC-4967-BCAC-A64CAFFFD61D}"/>
    <hyperlink ref="KPL132" r:id="rId1044" xr:uid="{48BE38E2-D121-48D6-9155-996BF3590DF9}"/>
    <hyperlink ref="KPT132" r:id="rId1045" xr:uid="{08F1E468-7F18-4C8A-9F3D-B490C070ACA3}"/>
    <hyperlink ref="KQB132" r:id="rId1046" xr:uid="{93183593-5022-42EC-95A8-4A2F60F9712D}"/>
    <hyperlink ref="KQJ132" r:id="rId1047" xr:uid="{F42F38D1-E8B7-41AA-B34C-6909B6CC24A7}"/>
    <hyperlink ref="KQR132" r:id="rId1048" xr:uid="{A4BE9AA8-08C7-4318-9ECE-170F023CD6B7}"/>
    <hyperlink ref="KQZ132" r:id="rId1049" xr:uid="{7461EDCF-98F3-4EC3-81B6-E16FB5832A66}"/>
    <hyperlink ref="KRH132" r:id="rId1050" xr:uid="{89FB9ECE-0571-447A-8D46-8281A2ECD81D}"/>
    <hyperlink ref="KRP132" r:id="rId1051" xr:uid="{50488C38-DDD8-42EF-AECB-9583D1DC9558}"/>
    <hyperlink ref="KRX132" r:id="rId1052" xr:uid="{0ADBD93C-75B2-4C04-B7C4-D284C636B0F8}"/>
    <hyperlink ref="KSF132" r:id="rId1053" xr:uid="{87EA2A46-8CD9-47C2-86DF-F939FC3F545D}"/>
    <hyperlink ref="KSN132" r:id="rId1054" xr:uid="{3CD7E21A-97CA-412B-B1DB-91013B2EB9BE}"/>
    <hyperlink ref="KSV132" r:id="rId1055" xr:uid="{A48A7486-D104-4646-BD48-0D6786D14A3F}"/>
    <hyperlink ref="KTD132" r:id="rId1056" xr:uid="{7F4A8441-EC6E-439C-B50D-9259CDC85109}"/>
    <hyperlink ref="KTL132" r:id="rId1057" xr:uid="{1CD54A9F-A712-48FB-95CB-B65098C650D0}"/>
    <hyperlink ref="KTT132" r:id="rId1058" xr:uid="{22F0BBAF-B4BB-4291-88C4-3E2C8CA9C5A7}"/>
    <hyperlink ref="KUB132" r:id="rId1059" xr:uid="{10FCCBB6-9918-4271-B25A-7AF05F049D88}"/>
    <hyperlink ref="KUJ132" r:id="rId1060" xr:uid="{9761D69F-0134-415D-AA28-6084D626D778}"/>
    <hyperlink ref="KUR132" r:id="rId1061" xr:uid="{D2908BDF-05D1-4C82-94A4-8685E307193B}"/>
    <hyperlink ref="KUZ132" r:id="rId1062" xr:uid="{925E1E28-FAA0-4A7A-B754-FEC2FE5A44A7}"/>
    <hyperlink ref="KVH132" r:id="rId1063" xr:uid="{5B81A4D2-5C4F-4F4B-842C-B7CED7E8FF97}"/>
    <hyperlink ref="KVP132" r:id="rId1064" xr:uid="{77C1F594-C738-463E-8832-1E10682653E3}"/>
    <hyperlink ref="KVX132" r:id="rId1065" xr:uid="{8EB1A52C-84CB-4979-928B-EEEDD9175A03}"/>
    <hyperlink ref="KWF132" r:id="rId1066" xr:uid="{5B8ADBF7-383E-4805-AF6C-BB373FE7060D}"/>
    <hyperlink ref="KWN132" r:id="rId1067" xr:uid="{21E8C3CC-0809-4E6D-B50B-24C48DFF386E}"/>
    <hyperlink ref="KWV132" r:id="rId1068" xr:uid="{77DADBA1-8C63-4DFA-BA8E-E759EE546E19}"/>
    <hyperlink ref="KXD132" r:id="rId1069" xr:uid="{5FF37271-AE40-4E69-B6B3-A734E275273C}"/>
    <hyperlink ref="KXL132" r:id="rId1070" xr:uid="{BE193689-CB09-46EF-9579-A0B239A9FB42}"/>
    <hyperlink ref="KXT132" r:id="rId1071" xr:uid="{6F043232-93D0-434C-9BD4-ECF413026617}"/>
    <hyperlink ref="KYB132" r:id="rId1072" xr:uid="{FDD5F988-2F66-41AE-9A2F-ACB073E690A2}"/>
    <hyperlink ref="KYJ132" r:id="rId1073" xr:uid="{E8DF4D43-D519-4F63-B1B8-BD8C107ADA3F}"/>
    <hyperlink ref="KYR132" r:id="rId1074" xr:uid="{D2CCE9AD-08AE-4F19-8B84-ABB44E10203F}"/>
    <hyperlink ref="KYZ132" r:id="rId1075" xr:uid="{2C5F1BA0-5920-4700-B0F4-D1C084296EB1}"/>
    <hyperlink ref="KZH132" r:id="rId1076" xr:uid="{00C75F30-7BA6-4D6A-AD18-B324980AD8D9}"/>
    <hyperlink ref="KZP132" r:id="rId1077" xr:uid="{63265FB3-8943-4490-A87A-4FF036F794C9}"/>
    <hyperlink ref="KZX132" r:id="rId1078" xr:uid="{8667ED10-9A55-4F1C-8D65-16681C0E1D1A}"/>
    <hyperlink ref="LAF132" r:id="rId1079" xr:uid="{4FFFD93D-21DD-45C1-94AD-F9BA4FFC086F}"/>
    <hyperlink ref="LAN132" r:id="rId1080" xr:uid="{2633C03F-4BFC-4582-BF71-0FBF6C98046B}"/>
    <hyperlink ref="LAV132" r:id="rId1081" xr:uid="{3745AAE9-6C73-4835-95B8-E64F2EF50A6F}"/>
    <hyperlink ref="LBD132" r:id="rId1082" xr:uid="{ED2DED88-6DB4-487E-AB5E-ABAE78E28310}"/>
    <hyperlink ref="LBL132" r:id="rId1083" xr:uid="{07C17FEC-4F82-4B7B-9119-6B7C3F55F5DE}"/>
    <hyperlink ref="LBT132" r:id="rId1084" xr:uid="{DF691007-8ADF-45A6-B8A1-582FAAB3DC2E}"/>
    <hyperlink ref="LCB132" r:id="rId1085" xr:uid="{FB48B6A2-C64B-4714-B813-E0C1D8D629DD}"/>
    <hyperlink ref="LCJ132" r:id="rId1086" xr:uid="{88F30917-63D6-4BE2-B080-5674EE74AD62}"/>
    <hyperlink ref="LCR132" r:id="rId1087" xr:uid="{E4BBA629-C37F-4E1B-AA96-54F6CBAE7BF1}"/>
    <hyperlink ref="LCZ132" r:id="rId1088" xr:uid="{01DD1329-D180-40F6-88A0-05FF810302E1}"/>
    <hyperlink ref="LDH132" r:id="rId1089" xr:uid="{14554BDA-F5E4-4362-B3B9-1EDCC1F711BE}"/>
    <hyperlink ref="LDP132" r:id="rId1090" xr:uid="{283C8AE5-2ED2-4D53-8E11-28CEB24ECAC7}"/>
    <hyperlink ref="LDX132" r:id="rId1091" xr:uid="{88896C48-D070-4260-9197-13BE65B024A7}"/>
    <hyperlink ref="LEF132" r:id="rId1092" xr:uid="{A9C8EDC7-8702-483F-A5E8-6E5D6B80B7F3}"/>
    <hyperlink ref="LEN132" r:id="rId1093" xr:uid="{0716CA65-201E-4D5E-87D7-BCF9D7A013C3}"/>
    <hyperlink ref="LEV132" r:id="rId1094" xr:uid="{F7136AF9-AD54-4702-B8EC-AF24F0E755DC}"/>
    <hyperlink ref="LFD132" r:id="rId1095" xr:uid="{DB7DF6C9-FDB7-44D7-B1C1-4546BEF9B542}"/>
    <hyperlink ref="LFL132" r:id="rId1096" xr:uid="{4EEE7FCC-FDB1-49D7-AB13-26E5502919DA}"/>
    <hyperlink ref="LFT132" r:id="rId1097" xr:uid="{80BB52C8-DC91-4E0E-80B6-0D1767F8F19E}"/>
    <hyperlink ref="LGB132" r:id="rId1098" xr:uid="{3E4F95F3-CA4D-4032-936D-EA27F4E309EB}"/>
    <hyperlink ref="LGJ132" r:id="rId1099" xr:uid="{72BF11EA-BB42-463E-ADB4-C365F0C3E99E}"/>
    <hyperlink ref="LGR132" r:id="rId1100" xr:uid="{F1FC7C21-E8C7-40B6-AC0A-55B2ECD30974}"/>
    <hyperlink ref="LGZ132" r:id="rId1101" xr:uid="{FDAF30CE-AA57-4A8D-A456-D3BF1B5A6883}"/>
    <hyperlink ref="LHH132" r:id="rId1102" xr:uid="{36B8865F-6114-4E55-95FA-53A1E9373DC1}"/>
    <hyperlink ref="LHP132" r:id="rId1103" xr:uid="{5D7C6B78-D455-45F1-B171-6ABFDF3361C1}"/>
    <hyperlink ref="LHX132" r:id="rId1104" xr:uid="{D10E3E2F-ECD9-42D4-9DF5-8FA2B41A218F}"/>
    <hyperlink ref="LIF132" r:id="rId1105" xr:uid="{91BD695F-D458-423B-A0D8-4891E44E364C}"/>
    <hyperlink ref="LIN132" r:id="rId1106" xr:uid="{0722E3C1-3220-4FA6-8080-E34598C1DEAE}"/>
    <hyperlink ref="LIV132" r:id="rId1107" xr:uid="{85AF4EA5-343D-46DA-834C-0DF71E18686B}"/>
    <hyperlink ref="LJD132" r:id="rId1108" xr:uid="{C005E06B-8E4D-4FE9-BF87-6B583B6C19C9}"/>
    <hyperlink ref="LJL132" r:id="rId1109" xr:uid="{2D554F33-6E1A-4154-B805-73382969FD74}"/>
    <hyperlink ref="LJT132" r:id="rId1110" xr:uid="{F994F570-66D1-4B06-A642-20E35F1909D5}"/>
    <hyperlink ref="LKB132" r:id="rId1111" xr:uid="{DBED2956-81CC-44F2-B6DA-C889B0E15BB8}"/>
    <hyperlink ref="LKJ132" r:id="rId1112" xr:uid="{C9C7AD1A-D95F-45A2-9904-10DF054184E4}"/>
    <hyperlink ref="LKR132" r:id="rId1113" xr:uid="{989871C8-8B1C-44FD-A91E-6ACC30130D7E}"/>
    <hyperlink ref="LKZ132" r:id="rId1114" xr:uid="{93D86E19-8DC3-4130-B5BF-9AC1FB05015B}"/>
    <hyperlink ref="LLH132" r:id="rId1115" xr:uid="{944C678D-8C23-4DE5-AE9E-1749B56931B5}"/>
    <hyperlink ref="LLP132" r:id="rId1116" xr:uid="{FD91DBCA-8492-406A-882F-63F1D1456927}"/>
    <hyperlink ref="LLX132" r:id="rId1117" xr:uid="{C4EA7716-5163-41EE-84D4-64D651787B1F}"/>
    <hyperlink ref="LMF132" r:id="rId1118" xr:uid="{4585C6AF-F1EB-4B1C-9C3E-70F593A2B7D5}"/>
    <hyperlink ref="LMN132" r:id="rId1119" xr:uid="{A6E17380-FA6C-4F6C-AF44-879FBE520A41}"/>
    <hyperlink ref="LMV132" r:id="rId1120" xr:uid="{0FEA5167-ABB8-465D-9EB8-C435F399DE00}"/>
    <hyperlink ref="LND132" r:id="rId1121" xr:uid="{5B2C5BAB-29FC-4361-BE31-6B8EE5798D06}"/>
    <hyperlink ref="LNL132" r:id="rId1122" xr:uid="{D6C53EA8-07F5-4FC8-9B7C-5EF37EBF4AF6}"/>
    <hyperlink ref="LNT132" r:id="rId1123" xr:uid="{DD7C1A64-B28C-45B3-9A8E-8AC2A8DE6569}"/>
    <hyperlink ref="LOB132" r:id="rId1124" xr:uid="{962C8272-D78D-4B85-A62F-6F89F8D7F544}"/>
    <hyperlink ref="LOJ132" r:id="rId1125" xr:uid="{3C4F5717-954F-46FA-8F34-A41915D5DB48}"/>
    <hyperlink ref="LOR132" r:id="rId1126" xr:uid="{0D6AD59F-EE6E-406F-979F-CF1B78D58026}"/>
    <hyperlink ref="LOZ132" r:id="rId1127" xr:uid="{73C85F4A-2C1A-449E-9FF8-8CE56086A79B}"/>
    <hyperlink ref="LPH132" r:id="rId1128" xr:uid="{94E4F19B-5326-4BC5-B2DA-81ACDCFBDF42}"/>
    <hyperlink ref="LPP132" r:id="rId1129" xr:uid="{C2F47E25-0CD1-4245-AEE4-EE5D216015DB}"/>
    <hyperlink ref="LPX132" r:id="rId1130" xr:uid="{C7B560A0-C19A-4283-B4DB-1FF4F35146D5}"/>
    <hyperlink ref="LQF132" r:id="rId1131" xr:uid="{D9DE7CF1-989F-4205-A09C-FECDF4F3A8EE}"/>
    <hyperlink ref="LQN132" r:id="rId1132" xr:uid="{C3C6B600-5624-49D4-8A88-43BDFC9E2816}"/>
    <hyperlink ref="LQV132" r:id="rId1133" xr:uid="{8806D089-CABD-4205-9BA4-43A5A2D477CF}"/>
    <hyperlink ref="LRD132" r:id="rId1134" xr:uid="{BE9927FD-A6B4-4CAF-8CB8-771C91C1A7A0}"/>
    <hyperlink ref="LRL132" r:id="rId1135" xr:uid="{0738AF8C-AFB5-4971-92F8-50774FD29485}"/>
    <hyperlink ref="LRT132" r:id="rId1136" xr:uid="{C25478BD-FE30-41CC-A42B-88A2ADD6C591}"/>
    <hyperlink ref="LSB132" r:id="rId1137" xr:uid="{E1682C6A-B056-426D-AA3B-F4CBA545A8EE}"/>
    <hyperlink ref="LSJ132" r:id="rId1138" xr:uid="{F834B3EB-46BE-4D37-AA59-CFED66BAA24B}"/>
    <hyperlink ref="LSR132" r:id="rId1139" xr:uid="{DCED1C50-3129-4799-8884-4AE0AC28DC63}"/>
    <hyperlink ref="LSZ132" r:id="rId1140" xr:uid="{72E4A9BC-B171-4EB7-A4C1-0668F5CF0738}"/>
    <hyperlink ref="LTH132" r:id="rId1141" xr:uid="{85D5CDE5-AB74-4963-873D-FCE0AA01CEDF}"/>
    <hyperlink ref="LTP132" r:id="rId1142" xr:uid="{2B652194-9311-4238-8D10-CF884B958455}"/>
    <hyperlink ref="LTX132" r:id="rId1143" xr:uid="{66045173-7E66-4F4B-8A4F-524FFC7C0915}"/>
    <hyperlink ref="LUF132" r:id="rId1144" xr:uid="{FED2276C-5D34-4564-BCB4-78E7165921FB}"/>
    <hyperlink ref="LUN132" r:id="rId1145" xr:uid="{22B17C5F-FE45-49A9-B647-351C874A971B}"/>
    <hyperlink ref="LUV132" r:id="rId1146" xr:uid="{B49AEF6A-9A84-48C4-AA7D-06529242D0E2}"/>
    <hyperlink ref="LVD132" r:id="rId1147" xr:uid="{D130339A-8521-4554-BADC-78EA59815DA2}"/>
    <hyperlink ref="LVL132" r:id="rId1148" xr:uid="{5DFC574C-9324-4B20-AFB0-33321D7762DB}"/>
    <hyperlink ref="LVT132" r:id="rId1149" xr:uid="{1A508624-ED20-4FD6-A9CB-F87C777A48EA}"/>
    <hyperlink ref="LWB132" r:id="rId1150" xr:uid="{C9EED545-889E-4D71-9685-9BD675E02D77}"/>
    <hyperlink ref="LWJ132" r:id="rId1151" xr:uid="{BE1C21B5-6B45-413E-B24C-480EACB1D1E1}"/>
    <hyperlink ref="LWR132" r:id="rId1152" xr:uid="{D06BDE73-B638-4CBE-B2D6-CAAE27EEFC19}"/>
    <hyperlink ref="LWZ132" r:id="rId1153" xr:uid="{2A02FA70-B21E-45BC-AAE5-1307ECF30C9F}"/>
    <hyperlink ref="LXH132" r:id="rId1154" xr:uid="{0A3E354F-BFA4-4BC2-9511-2D7600002F01}"/>
    <hyperlink ref="LXP132" r:id="rId1155" xr:uid="{2E449EBF-8469-4453-A311-0AE5F21D541F}"/>
    <hyperlink ref="LXX132" r:id="rId1156" xr:uid="{043042EF-09E5-49FD-B88D-A9B67AAE437E}"/>
    <hyperlink ref="LYF132" r:id="rId1157" xr:uid="{BBA5A31E-B3DB-49F6-B9B2-1CE0D5074C17}"/>
    <hyperlink ref="LYN132" r:id="rId1158" xr:uid="{A7DAE928-8ED4-4E08-BBFA-0889A3ACF77F}"/>
    <hyperlink ref="LYV132" r:id="rId1159" xr:uid="{DE28C4CA-920D-4F55-94D1-73C786A84E15}"/>
    <hyperlink ref="LZD132" r:id="rId1160" xr:uid="{74FBA9CD-2EA7-4EB3-B9EB-43428C48A7A9}"/>
    <hyperlink ref="LZL132" r:id="rId1161" xr:uid="{9D3C9B81-9BB9-4957-99CB-4C3A639FD3E6}"/>
    <hyperlink ref="LZT132" r:id="rId1162" xr:uid="{F0A2198E-A0BE-44F8-B7FD-4F41D5024D85}"/>
    <hyperlink ref="MAB132" r:id="rId1163" xr:uid="{55DA9DEF-F677-4057-8045-EC1C217F9AB8}"/>
    <hyperlink ref="MAJ132" r:id="rId1164" xr:uid="{23565247-A0EB-4603-A436-3824736D1C55}"/>
    <hyperlink ref="MAR132" r:id="rId1165" xr:uid="{03986BBD-E3AF-4AE2-81CD-A88417933215}"/>
    <hyperlink ref="MAZ132" r:id="rId1166" xr:uid="{8CBD410C-A9F8-4E1E-B624-2C4FE57826C0}"/>
    <hyperlink ref="MBH132" r:id="rId1167" xr:uid="{541C4244-3833-4B76-B2B8-D1E31CB5F59F}"/>
    <hyperlink ref="MBP132" r:id="rId1168" xr:uid="{7B69D544-0D27-4431-BA7F-159CC698EEE8}"/>
    <hyperlink ref="MBX132" r:id="rId1169" xr:uid="{BDF23171-092E-4A5E-B9B8-B2E5D82B1BB2}"/>
    <hyperlink ref="MCF132" r:id="rId1170" xr:uid="{2B34A21B-4527-445A-A787-46C37E107D10}"/>
    <hyperlink ref="MCN132" r:id="rId1171" xr:uid="{317F3A48-0F03-4E62-B616-D12EC591630B}"/>
    <hyperlink ref="MCV132" r:id="rId1172" xr:uid="{84450103-D9C1-4CFB-9C59-50A1CF400EC0}"/>
    <hyperlink ref="MDD132" r:id="rId1173" xr:uid="{D2A86154-01C7-41E8-A428-852C7A2F591D}"/>
    <hyperlink ref="MDL132" r:id="rId1174" xr:uid="{ABEC6164-A566-4992-B163-A5B621745D37}"/>
    <hyperlink ref="MDT132" r:id="rId1175" xr:uid="{2553FE55-59A0-4BC8-8F1F-74725388B413}"/>
    <hyperlink ref="MEB132" r:id="rId1176" xr:uid="{D18EACE2-6EA2-4E75-8DBE-E7039FC97014}"/>
    <hyperlink ref="MEJ132" r:id="rId1177" xr:uid="{B8E14DFA-BB9C-492C-B3E9-A5FB544E6000}"/>
    <hyperlink ref="MER132" r:id="rId1178" xr:uid="{B938A8A9-D75F-4F24-9DBF-00970334DE54}"/>
    <hyperlink ref="MEZ132" r:id="rId1179" xr:uid="{A4D7AC7F-235B-40FC-9911-EBB5C896414D}"/>
    <hyperlink ref="MFH132" r:id="rId1180" xr:uid="{A5FD1C6E-8F2A-494D-AEB6-DE4379C4A1E3}"/>
    <hyperlink ref="MFP132" r:id="rId1181" xr:uid="{849C702F-1C37-425B-80C4-185F7798C8FC}"/>
    <hyperlink ref="MFX132" r:id="rId1182" xr:uid="{B07DD852-F179-4EA2-900D-8C8379C66CF2}"/>
    <hyperlink ref="MGF132" r:id="rId1183" xr:uid="{8E47588E-F6C7-4A1C-91B5-2A3D9E6A76ED}"/>
    <hyperlink ref="MGN132" r:id="rId1184" xr:uid="{4883E022-41AD-442B-A2A3-4FE1B1734F5B}"/>
    <hyperlink ref="MGV132" r:id="rId1185" xr:uid="{D5BA6038-C6F6-430E-B395-82CC446B1789}"/>
    <hyperlink ref="MHD132" r:id="rId1186" xr:uid="{D0DD0EAF-BA7A-4B33-ADC5-DC5DA9E3174E}"/>
    <hyperlink ref="MHL132" r:id="rId1187" xr:uid="{7DE7ED62-AF15-4844-B3B1-3F1E7D583982}"/>
    <hyperlink ref="MHT132" r:id="rId1188" xr:uid="{EDDDAAAA-5434-4C39-BAC2-E6C0185B0FD6}"/>
    <hyperlink ref="MIB132" r:id="rId1189" xr:uid="{CE25A5A8-3700-4E87-A705-C7DF6BF6EE3D}"/>
    <hyperlink ref="MIJ132" r:id="rId1190" xr:uid="{2358773F-7ED7-443E-92DB-698265988AC1}"/>
    <hyperlink ref="MIR132" r:id="rId1191" xr:uid="{0614FD90-6763-4F9C-B12C-7814F21636C5}"/>
    <hyperlink ref="MIZ132" r:id="rId1192" xr:uid="{09153E82-178F-4CAC-9F08-B024585F045B}"/>
    <hyperlink ref="MJH132" r:id="rId1193" xr:uid="{6948C569-2CD5-412D-B9B2-B027408BAD38}"/>
    <hyperlink ref="MJP132" r:id="rId1194" xr:uid="{1ED0A719-8E61-4969-B38C-70AA714ADF12}"/>
    <hyperlink ref="MJX132" r:id="rId1195" xr:uid="{C359AD7E-5BBB-4EF6-AAD6-D15B1FA18286}"/>
    <hyperlink ref="MKF132" r:id="rId1196" xr:uid="{39BF30CC-E570-4DE5-93EB-DE63BDE05F05}"/>
    <hyperlink ref="MKN132" r:id="rId1197" xr:uid="{06A82064-60D5-43A9-BF05-55E35159FADF}"/>
    <hyperlink ref="MKV132" r:id="rId1198" xr:uid="{B356FF5B-29A9-4D96-95BC-E803DE7520F7}"/>
    <hyperlink ref="MLD132" r:id="rId1199" xr:uid="{DF38EEDB-266D-41A9-8CC9-8C57F24BBEB2}"/>
    <hyperlink ref="MLL132" r:id="rId1200" xr:uid="{8D49C38C-9FFC-472E-AF89-67238A883AFD}"/>
    <hyperlink ref="MLT132" r:id="rId1201" xr:uid="{A02E89DE-70EE-432B-92CF-50EFED28BED7}"/>
    <hyperlink ref="MMB132" r:id="rId1202" xr:uid="{3A513A66-C266-4FA2-88D8-3CCE289080E5}"/>
    <hyperlink ref="MMJ132" r:id="rId1203" xr:uid="{8CC19265-801E-4B9D-8DCB-726DC34AD94E}"/>
    <hyperlink ref="MMR132" r:id="rId1204" xr:uid="{15C043C7-502C-490B-B418-B574584254D4}"/>
    <hyperlink ref="MMZ132" r:id="rId1205" xr:uid="{CB7D9FBA-1F09-41A1-85F2-1341744CBFC1}"/>
    <hyperlink ref="MNH132" r:id="rId1206" xr:uid="{98065941-3D90-4D9F-9821-CB708CA51BC7}"/>
    <hyperlink ref="MNP132" r:id="rId1207" xr:uid="{3519B6EB-B623-4B4B-83DE-EF96928566E5}"/>
    <hyperlink ref="MNX132" r:id="rId1208" xr:uid="{A5F5EE4D-BE78-4AB6-8ABC-C8C47C37740E}"/>
    <hyperlink ref="MOF132" r:id="rId1209" xr:uid="{666B7324-7724-43AD-8004-45A274B56A59}"/>
    <hyperlink ref="MON132" r:id="rId1210" xr:uid="{C00478EC-B38A-4D7E-B5C7-2E2229BFFED7}"/>
    <hyperlink ref="MOV132" r:id="rId1211" xr:uid="{831A5A83-3E3C-4F64-A7CA-2D86600FC361}"/>
    <hyperlink ref="MPD132" r:id="rId1212" xr:uid="{0D5F5D45-BDB9-4701-AABD-16A04D31448D}"/>
    <hyperlink ref="MPL132" r:id="rId1213" xr:uid="{950E34E1-F428-4F39-A367-9CF5E47D2478}"/>
    <hyperlink ref="MPT132" r:id="rId1214" xr:uid="{F008926E-1061-4FBF-B6C7-C9509975629C}"/>
    <hyperlink ref="MQB132" r:id="rId1215" xr:uid="{98CC414B-21A4-4107-B617-145D4988E399}"/>
    <hyperlink ref="MQJ132" r:id="rId1216" xr:uid="{08DB27DA-B6F3-4FD6-BFCC-6EF2F4DC8CFB}"/>
    <hyperlink ref="MQR132" r:id="rId1217" xr:uid="{15D259EE-58EC-499D-A3A5-FA52220041BA}"/>
    <hyperlink ref="MQZ132" r:id="rId1218" xr:uid="{F9C73AAA-2552-4036-B780-AC6589CEE0A4}"/>
    <hyperlink ref="MRH132" r:id="rId1219" xr:uid="{726BE503-2762-4825-9192-C663680B6C76}"/>
    <hyperlink ref="MRP132" r:id="rId1220" xr:uid="{13A8EB5C-DBF5-41DF-902C-683B1718686A}"/>
    <hyperlink ref="MRX132" r:id="rId1221" xr:uid="{873F313C-591C-4729-ADE0-994B7B53DE36}"/>
    <hyperlink ref="MSF132" r:id="rId1222" xr:uid="{E35BE3B8-51A2-4219-B9A1-1F5271A8E369}"/>
    <hyperlink ref="MSN132" r:id="rId1223" xr:uid="{002B8143-04BF-4893-A6A6-178311F0EAE8}"/>
    <hyperlink ref="MSV132" r:id="rId1224" xr:uid="{BBE0EBDF-3601-42F2-B93C-13635214E976}"/>
    <hyperlink ref="MTD132" r:id="rId1225" xr:uid="{2A246E82-4196-4771-BEB1-015B7BC5AD86}"/>
    <hyperlink ref="MTL132" r:id="rId1226" xr:uid="{C8C3E818-BACC-4283-9905-1E79B23675E2}"/>
    <hyperlink ref="MTT132" r:id="rId1227" xr:uid="{6E24BCCE-DC42-4A2C-A302-175D7A5DDA85}"/>
    <hyperlink ref="MUB132" r:id="rId1228" xr:uid="{AFE9BBEA-B0D3-41EF-A9FE-74B3E74EDC46}"/>
    <hyperlink ref="MUJ132" r:id="rId1229" xr:uid="{056CFF7A-AD80-41D8-921D-43E7A4A453D7}"/>
    <hyperlink ref="MUR132" r:id="rId1230" xr:uid="{C70B3456-887B-43B9-870E-36AB61EE9ABB}"/>
    <hyperlink ref="MUZ132" r:id="rId1231" xr:uid="{65623413-E2D4-45A2-B7F6-E6F001571AB2}"/>
    <hyperlink ref="MVH132" r:id="rId1232" xr:uid="{AA6550C9-3E74-4ABB-8A4C-00515278A761}"/>
    <hyperlink ref="MVP132" r:id="rId1233" xr:uid="{137A34F8-55E9-4A66-AE65-4CE35D0A9233}"/>
    <hyperlink ref="MVX132" r:id="rId1234" xr:uid="{A6FBBD41-7395-4C26-9ACD-7ACDAD033465}"/>
    <hyperlink ref="MWF132" r:id="rId1235" xr:uid="{C4F6AA41-DB48-4549-A07C-A6ABDCDFB46B}"/>
    <hyperlink ref="MWN132" r:id="rId1236" xr:uid="{B135F9B8-5510-40F6-8C39-2F8DBB5EEC0B}"/>
    <hyperlink ref="MWV132" r:id="rId1237" xr:uid="{B5B3136C-E5D2-422A-B5B8-6D0AF2D6A5AC}"/>
    <hyperlink ref="MXD132" r:id="rId1238" xr:uid="{60D48765-CC46-4F1E-B986-00317E4C5FCA}"/>
    <hyperlink ref="MXL132" r:id="rId1239" xr:uid="{B3BAA3DF-153C-4965-BFD0-3388D00DE0DC}"/>
    <hyperlink ref="MXT132" r:id="rId1240" xr:uid="{D7904F37-720B-4992-88F4-E9B4B9A206B9}"/>
    <hyperlink ref="MYB132" r:id="rId1241" xr:uid="{54318266-D5DA-4972-A4EA-2C07DBF795E0}"/>
    <hyperlink ref="MYJ132" r:id="rId1242" xr:uid="{C1AB9AC1-BE0D-4852-A86F-B4F0D0B94E6D}"/>
    <hyperlink ref="MYR132" r:id="rId1243" xr:uid="{7A303F3E-D3A5-4C03-92E8-7BD33B315219}"/>
    <hyperlink ref="MYZ132" r:id="rId1244" xr:uid="{8E1CD128-663F-4616-819C-779CE789DC55}"/>
    <hyperlink ref="MZH132" r:id="rId1245" xr:uid="{3388194C-31C8-4BD1-9416-8F27FEA59253}"/>
    <hyperlink ref="MZP132" r:id="rId1246" xr:uid="{C540B847-4880-4339-9532-108AA4D3C374}"/>
    <hyperlink ref="MZX132" r:id="rId1247" xr:uid="{4BFD4771-9DDD-4AAE-B2FB-D1DD649F6562}"/>
    <hyperlink ref="NAF132" r:id="rId1248" xr:uid="{ADF276ED-E301-45EC-9F53-23CA5DFF534A}"/>
    <hyperlink ref="NAN132" r:id="rId1249" xr:uid="{63B00602-3682-4685-9597-EB55EC8F7C6C}"/>
    <hyperlink ref="NAV132" r:id="rId1250" xr:uid="{DC333083-44BA-4C66-A624-04497A2A3319}"/>
    <hyperlink ref="NBD132" r:id="rId1251" xr:uid="{0233543C-A2C0-4623-98DF-6DA29E123004}"/>
    <hyperlink ref="NBL132" r:id="rId1252" xr:uid="{0A66A634-6228-47CA-94AE-37E836BE4EF3}"/>
    <hyperlink ref="NBT132" r:id="rId1253" xr:uid="{DD4C7B86-E58B-46D8-8456-9260D3481B11}"/>
    <hyperlink ref="NCB132" r:id="rId1254" xr:uid="{26CCFABC-E614-42E0-B971-774C08D66F17}"/>
    <hyperlink ref="NCJ132" r:id="rId1255" xr:uid="{2DBAC161-B1F9-43DF-A7EE-5BD8DC1655CB}"/>
    <hyperlink ref="NCR132" r:id="rId1256" xr:uid="{8E21FA50-996A-4833-AEBA-49A4AC3F4657}"/>
    <hyperlink ref="NCZ132" r:id="rId1257" xr:uid="{56A4C7F2-5F84-469D-A898-C8C7A3C3D872}"/>
    <hyperlink ref="NDH132" r:id="rId1258" xr:uid="{EB54F293-B8F4-425A-BF37-C76634194BCD}"/>
    <hyperlink ref="NDP132" r:id="rId1259" xr:uid="{D8ABF547-19C3-42C9-99E3-3F24A88B58F8}"/>
    <hyperlink ref="NDX132" r:id="rId1260" xr:uid="{41B9130A-3266-49A4-8C76-38882A034A3C}"/>
    <hyperlink ref="NEF132" r:id="rId1261" xr:uid="{C753AEB7-5BC9-422A-824B-D59A83460FDC}"/>
    <hyperlink ref="NEN132" r:id="rId1262" xr:uid="{6696540B-36DC-4ED5-976F-C4C0C62FF5F7}"/>
    <hyperlink ref="NEV132" r:id="rId1263" xr:uid="{96AA8A30-75F0-4B22-BCC5-A7CA8432D208}"/>
    <hyperlink ref="NFD132" r:id="rId1264" xr:uid="{EB213CF4-3E37-43BA-AD89-9B898EBA9929}"/>
    <hyperlink ref="NFL132" r:id="rId1265" xr:uid="{39866365-4AD1-4F6D-B501-889F9C6BD8B0}"/>
    <hyperlink ref="NFT132" r:id="rId1266" xr:uid="{5C5F5FCD-AC67-4B01-87FD-C68D00539F99}"/>
    <hyperlink ref="NGB132" r:id="rId1267" xr:uid="{9B2B9FDE-36CF-4690-B34E-B1880A0E7BA6}"/>
    <hyperlink ref="NGJ132" r:id="rId1268" xr:uid="{BCEF8686-907D-4E91-ACE8-D49D81072DA4}"/>
    <hyperlink ref="NGR132" r:id="rId1269" xr:uid="{EBBED1E5-4890-46CC-B7AE-9C47E85DE67C}"/>
    <hyperlink ref="NGZ132" r:id="rId1270" xr:uid="{8A1D5616-7CAD-4449-BECB-07AE1F208FD5}"/>
    <hyperlink ref="NHH132" r:id="rId1271" xr:uid="{5EEF05B4-6BB8-4DB1-B633-BAC54E675AB0}"/>
    <hyperlink ref="NHP132" r:id="rId1272" xr:uid="{31484CB8-4234-41B9-A8BD-3D72DD4EC1CF}"/>
    <hyperlink ref="NHX132" r:id="rId1273" xr:uid="{B2438F08-4C05-4E3B-A35B-1B1C4A14C9D5}"/>
    <hyperlink ref="NIF132" r:id="rId1274" xr:uid="{D7A24406-99A9-4531-8DA5-5F1E7955BD81}"/>
    <hyperlink ref="NIN132" r:id="rId1275" xr:uid="{6C520A5A-3E84-4A65-97B6-E6F919BB1283}"/>
    <hyperlink ref="NIV132" r:id="rId1276" xr:uid="{87ED1A04-2E98-48E2-80F5-8495B3407C4F}"/>
    <hyperlink ref="NJD132" r:id="rId1277" xr:uid="{45C65B9A-A0B2-478E-8543-18DC65717786}"/>
    <hyperlink ref="NJL132" r:id="rId1278" xr:uid="{D7C78516-8F23-46DE-93BE-A763E4A56A98}"/>
    <hyperlink ref="NJT132" r:id="rId1279" xr:uid="{D35757BA-1B43-4B56-BEBE-46C66AFA9E77}"/>
    <hyperlink ref="NKB132" r:id="rId1280" xr:uid="{DD8766DC-953F-4E70-BE67-FE3931146C99}"/>
    <hyperlink ref="NKJ132" r:id="rId1281" xr:uid="{1A2903BC-0280-4B77-996C-B9629F67B484}"/>
    <hyperlink ref="NKR132" r:id="rId1282" xr:uid="{469791EE-76DB-4E21-9F36-02B8B77AD086}"/>
    <hyperlink ref="NKZ132" r:id="rId1283" xr:uid="{919B0685-F12D-4F22-977E-04288B314411}"/>
    <hyperlink ref="NLH132" r:id="rId1284" xr:uid="{6D916042-99F2-4280-8E4A-0C17C9A0EB58}"/>
    <hyperlink ref="NLP132" r:id="rId1285" xr:uid="{98EA98D7-7002-4065-9AAF-409CEC726CAB}"/>
    <hyperlink ref="NLX132" r:id="rId1286" xr:uid="{D1BCC120-A068-4157-8FD1-B01DF0AEB1A6}"/>
    <hyperlink ref="NMF132" r:id="rId1287" xr:uid="{FD1ADE13-46B6-4F3A-8EE7-B49B1D96701A}"/>
    <hyperlink ref="NMN132" r:id="rId1288" xr:uid="{A1CA13DC-AF7A-4B8D-A540-A652B24108B6}"/>
    <hyperlink ref="NMV132" r:id="rId1289" xr:uid="{5F4761C3-1F64-41CA-84AF-317FCBD640F7}"/>
    <hyperlink ref="NND132" r:id="rId1290" xr:uid="{87914430-15A1-4CC8-9573-6E95C09B4670}"/>
    <hyperlink ref="NNL132" r:id="rId1291" xr:uid="{084517AA-9EBB-4064-8C22-035CF2C00692}"/>
    <hyperlink ref="NNT132" r:id="rId1292" xr:uid="{981FB2E2-F8D9-4DC2-A794-FE89A952F3CD}"/>
    <hyperlink ref="NOB132" r:id="rId1293" xr:uid="{3C93045A-1AD6-4DCE-87A2-B09941D67AE1}"/>
    <hyperlink ref="NOJ132" r:id="rId1294" xr:uid="{9A992749-D47E-445D-8AC1-8F0E84EDCB13}"/>
    <hyperlink ref="NOR132" r:id="rId1295" xr:uid="{1CAD39B1-8508-4F2E-B790-66EAC012F466}"/>
    <hyperlink ref="NOZ132" r:id="rId1296" xr:uid="{2539595F-093D-4BB5-8517-16B1F2A210C2}"/>
    <hyperlink ref="NPH132" r:id="rId1297" xr:uid="{65D213C0-6260-4BBE-9D18-96EF1F05DE61}"/>
    <hyperlink ref="NPP132" r:id="rId1298" xr:uid="{A9C53184-F1E2-439F-BE2E-C48B8E5D3DC1}"/>
    <hyperlink ref="NPX132" r:id="rId1299" xr:uid="{7AF63DA1-5D55-48AD-82D5-345F3153A14D}"/>
    <hyperlink ref="NQF132" r:id="rId1300" xr:uid="{8E9849E1-A3E5-4645-AB3B-88444F823A7A}"/>
    <hyperlink ref="NQN132" r:id="rId1301" xr:uid="{FA263F9F-C0F0-4463-BDCA-7D674E41C454}"/>
    <hyperlink ref="NQV132" r:id="rId1302" xr:uid="{AEFC6027-FCE4-410E-9667-2E281E93C10F}"/>
    <hyperlink ref="NRD132" r:id="rId1303" xr:uid="{A7858A45-3229-420A-B7AB-76F7A2569B93}"/>
    <hyperlink ref="NRL132" r:id="rId1304" xr:uid="{5E58E34C-3DD9-400F-B669-02888FB3FA2F}"/>
    <hyperlink ref="NRT132" r:id="rId1305" xr:uid="{B2306F80-87B4-4FEE-B7CB-4ABF551B1CF0}"/>
    <hyperlink ref="NSB132" r:id="rId1306" xr:uid="{53A34CA0-FCDA-40FD-878D-EFD07628BCBA}"/>
    <hyperlink ref="NSJ132" r:id="rId1307" xr:uid="{0A823E7A-E1C2-4961-BE2D-57CCF7094853}"/>
    <hyperlink ref="NSR132" r:id="rId1308" xr:uid="{5D9726D2-CD12-4CAA-B9EB-CBD6BB251FB3}"/>
    <hyperlink ref="NSZ132" r:id="rId1309" xr:uid="{055EADF5-C768-47C4-9CBE-B8E0776DEC19}"/>
    <hyperlink ref="NTH132" r:id="rId1310" xr:uid="{685223AA-A86B-48EB-BF55-137B83943ACC}"/>
    <hyperlink ref="NTP132" r:id="rId1311" xr:uid="{1B3F49E3-3474-4350-A65A-25EEBFAB371E}"/>
    <hyperlink ref="NTX132" r:id="rId1312" xr:uid="{C8BB3216-D680-4FEC-92E3-27354B12F431}"/>
    <hyperlink ref="NUF132" r:id="rId1313" xr:uid="{685ED66F-6A03-46DF-8188-B608548C478D}"/>
    <hyperlink ref="NUN132" r:id="rId1314" xr:uid="{0AEECFB8-AFB9-48CC-9138-06D0A756158E}"/>
    <hyperlink ref="NUV132" r:id="rId1315" xr:uid="{561685F6-229B-4D84-8E7C-39CF36949161}"/>
    <hyperlink ref="NVD132" r:id="rId1316" xr:uid="{D82D53C7-0BAD-41AF-936D-8D68D24A2094}"/>
    <hyperlink ref="NVL132" r:id="rId1317" xr:uid="{8E89DDFC-69E3-4264-854D-391E0548EB40}"/>
    <hyperlink ref="NVT132" r:id="rId1318" xr:uid="{C6FD2FB8-B452-4B07-9150-90F50660948A}"/>
    <hyperlink ref="NWB132" r:id="rId1319" xr:uid="{28382A8E-455F-4E54-9FC0-820356E5495F}"/>
    <hyperlink ref="NWJ132" r:id="rId1320" xr:uid="{1C247F5F-C054-4B8A-A1E7-026A454AFA42}"/>
    <hyperlink ref="NWR132" r:id="rId1321" xr:uid="{48C2EE3C-64A2-4ACC-A7AD-5A774D94A75C}"/>
    <hyperlink ref="NWZ132" r:id="rId1322" xr:uid="{29514DCD-0B43-4073-925A-D56E170A71C0}"/>
    <hyperlink ref="NXH132" r:id="rId1323" xr:uid="{E9FF5240-D3A9-4C32-BAAF-D2E738D801A0}"/>
    <hyperlink ref="NXP132" r:id="rId1324" xr:uid="{23997585-BEDD-4D55-8198-0B0712709C85}"/>
    <hyperlink ref="NXX132" r:id="rId1325" xr:uid="{180AB8E3-F3DC-47D8-830B-4475387F95FA}"/>
    <hyperlink ref="NYF132" r:id="rId1326" xr:uid="{E7E51BFD-B4B8-41A9-ABAF-9B13E6D15AF6}"/>
    <hyperlink ref="NYN132" r:id="rId1327" xr:uid="{B268B762-A20C-4EA4-A0E6-B707902E2965}"/>
    <hyperlink ref="NYV132" r:id="rId1328" xr:uid="{38C73846-7171-4359-9FEE-0831B726D45D}"/>
    <hyperlink ref="NZD132" r:id="rId1329" xr:uid="{1B930EED-1D21-4958-973C-A82EE8D59158}"/>
    <hyperlink ref="NZL132" r:id="rId1330" xr:uid="{3104EDE5-1145-4F11-BECF-0311C2CCC2B2}"/>
    <hyperlink ref="NZT132" r:id="rId1331" xr:uid="{C0446419-9F65-4317-B5DA-52B140531B3C}"/>
    <hyperlink ref="OAB132" r:id="rId1332" xr:uid="{DE28A046-8B6A-409D-BE89-7102E5E431EA}"/>
    <hyperlink ref="OAJ132" r:id="rId1333" xr:uid="{DC2DBA21-67D7-4214-94B0-63B4AB044978}"/>
    <hyperlink ref="OAR132" r:id="rId1334" xr:uid="{A45911CB-3E71-4BD9-9D62-756FCEE0D586}"/>
    <hyperlink ref="OAZ132" r:id="rId1335" xr:uid="{1BA934F2-4252-4A7F-AD3A-D228E257ADC5}"/>
    <hyperlink ref="OBH132" r:id="rId1336" xr:uid="{4197E907-331B-473C-ADB2-BF386EEE7AC9}"/>
    <hyperlink ref="OBP132" r:id="rId1337" xr:uid="{C4A677C6-E8F6-4E04-8E39-7E579389108D}"/>
    <hyperlink ref="OBX132" r:id="rId1338" xr:uid="{6B392229-28ED-4DA6-A4D1-22AF201A4D88}"/>
    <hyperlink ref="OCF132" r:id="rId1339" xr:uid="{7097E3FA-C1E9-41B4-95C0-488423B6C309}"/>
    <hyperlink ref="OCN132" r:id="rId1340" xr:uid="{D6F6AF67-6976-4FEA-A05E-5991B13E5E5D}"/>
    <hyperlink ref="OCV132" r:id="rId1341" xr:uid="{A2E5A8F5-D688-49DA-9129-138195DB3069}"/>
    <hyperlink ref="ODD132" r:id="rId1342" xr:uid="{2D6F0CA5-4CF3-40D8-90C9-860F9CF62A2F}"/>
    <hyperlink ref="ODL132" r:id="rId1343" xr:uid="{5BBE88E5-5C0F-4AE4-905D-01371BFE6667}"/>
    <hyperlink ref="ODT132" r:id="rId1344" xr:uid="{3FAD1169-5DD8-472F-9F66-B4CCA2B82CBF}"/>
    <hyperlink ref="OEB132" r:id="rId1345" xr:uid="{F965FFAD-9A43-4E3B-861F-41BDAB82829D}"/>
    <hyperlink ref="OEJ132" r:id="rId1346" xr:uid="{3660F405-46CE-4E97-BF8D-725E2EA6A4E9}"/>
    <hyperlink ref="OER132" r:id="rId1347" xr:uid="{57C7EFDF-D015-4C94-A10A-5468611B2398}"/>
    <hyperlink ref="OEZ132" r:id="rId1348" xr:uid="{73C4A679-8124-44D1-BA9E-8FAFCD032E76}"/>
    <hyperlink ref="OFH132" r:id="rId1349" xr:uid="{4202E0C5-AAE1-446F-957C-3D55DAA99137}"/>
    <hyperlink ref="OFP132" r:id="rId1350" xr:uid="{A123FD93-B0D6-47F7-A0BB-C0331C110047}"/>
    <hyperlink ref="OFX132" r:id="rId1351" xr:uid="{88543897-863B-4537-A0E8-A6518E1576E9}"/>
    <hyperlink ref="OGF132" r:id="rId1352" xr:uid="{94C8505C-AB06-40B3-B17B-8A97A96089A2}"/>
    <hyperlink ref="OGN132" r:id="rId1353" xr:uid="{1E55FCBB-90F9-4481-A814-0E65C32CC5B3}"/>
    <hyperlink ref="OGV132" r:id="rId1354" xr:uid="{E8549EEA-41B9-4518-B990-31AFEE326B59}"/>
    <hyperlink ref="OHD132" r:id="rId1355" xr:uid="{7839D8E3-1DA8-4DE7-9C85-F43B4496E22A}"/>
    <hyperlink ref="OHL132" r:id="rId1356" xr:uid="{A3C49D72-6C96-437C-85DD-EDD86890DE6C}"/>
    <hyperlink ref="OHT132" r:id="rId1357" xr:uid="{1D7A37F7-9549-4BF5-B74E-7778B6A74CB6}"/>
    <hyperlink ref="OIB132" r:id="rId1358" xr:uid="{F0B15D89-67B0-44C1-9DF3-F725C16A21CA}"/>
    <hyperlink ref="OIJ132" r:id="rId1359" xr:uid="{0015683B-E57B-4A54-9E29-7DFB2A51BF40}"/>
    <hyperlink ref="OIR132" r:id="rId1360" xr:uid="{44D19713-C296-46B1-B584-06BE918D4E6A}"/>
    <hyperlink ref="OIZ132" r:id="rId1361" xr:uid="{B0669DE0-549D-4941-A4AB-2ABD1B7A8DEF}"/>
    <hyperlink ref="OJH132" r:id="rId1362" xr:uid="{BA4975CF-3992-44D5-B749-D401223D7E76}"/>
    <hyperlink ref="OJP132" r:id="rId1363" xr:uid="{16E4E836-4AFC-466A-85B1-79453C05B39D}"/>
    <hyperlink ref="OJX132" r:id="rId1364" xr:uid="{36E54C19-80A3-4F3E-B330-4DA5B850B59F}"/>
    <hyperlink ref="OKF132" r:id="rId1365" xr:uid="{E814AB02-8C21-4678-B0EA-990CD48AB787}"/>
    <hyperlink ref="OKN132" r:id="rId1366" xr:uid="{C3E273BA-6054-4AF9-9983-E1EAECF39C09}"/>
    <hyperlink ref="OKV132" r:id="rId1367" xr:uid="{D2685E59-3226-41FF-92BF-B0CC2140115D}"/>
    <hyperlink ref="OLD132" r:id="rId1368" xr:uid="{6A199AC2-00E3-4097-B6C1-21F88480C1FB}"/>
    <hyperlink ref="OLL132" r:id="rId1369" xr:uid="{038FFFB4-7155-4CEA-96E4-3BA29D077769}"/>
    <hyperlink ref="OLT132" r:id="rId1370" xr:uid="{0A691F0D-A6AF-4863-B263-30CCD2CC63F4}"/>
    <hyperlink ref="OMB132" r:id="rId1371" xr:uid="{9B15C8C4-78B1-4251-AE83-01231E969DC9}"/>
    <hyperlink ref="OMJ132" r:id="rId1372" xr:uid="{506DD8BA-4420-4D5D-A00E-CBE1D23A1C55}"/>
    <hyperlink ref="OMR132" r:id="rId1373" xr:uid="{2524645E-604C-4685-8CAA-9FDF4D3ED2F1}"/>
    <hyperlink ref="OMZ132" r:id="rId1374" xr:uid="{CF283D1B-4483-458B-92CC-6B1B77F9A244}"/>
    <hyperlink ref="ONH132" r:id="rId1375" xr:uid="{B90B0291-A2B5-4B26-ADB3-540163C37D44}"/>
    <hyperlink ref="ONP132" r:id="rId1376" xr:uid="{A5DADEB1-0986-4A0D-ADAB-3E9C20B9BACC}"/>
    <hyperlink ref="ONX132" r:id="rId1377" xr:uid="{0C02497D-A7A2-49A9-A7E3-87D6156A8DE4}"/>
    <hyperlink ref="OOF132" r:id="rId1378" xr:uid="{EE7768E7-31C6-471F-B1FC-357B6552D7BE}"/>
    <hyperlink ref="OON132" r:id="rId1379" xr:uid="{5D5F9411-9690-4FCD-BFA8-CA509CF59338}"/>
    <hyperlink ref="OOV132" r:id="rId1380" xr:uid="{DCE70A8A-6DA7-4FF3-9B5A-8E7DB4057872}"/>
    <hyperlink ref="OPD132" r:id="rId1381" xr:uid="{CCA1BBAF-5C09-4366-B360-1F084FA632AD}"/>
    <hyperlink ref="OPL132" r:id="rId1382" xr:uid="{BDF70C51-895B-42C9-B0A3-27ACF49308CA}"/>
    <hyperlink ref="OPT132" r:id="rId1383" xr:uid="{C8031EFB-AF6B-4CFE-B0D2-349D3D6FE4B8}"/>
    <hyperlink ref="OQB132" r:id="rId1384" xr:uid="{EC1903E1-C149-47BF-8103-565280D5FE23}"/>
    <hyperlink ref="OQJ132" r:id="rId1385" xr:uid="{C2D1CF07-39EE-4538-954D-FB5BDEA6B84D}"/>
    <hyperlink ref="OQR132" r:id="rId1386" xr:uid="{B33F03F6-C016-41CF-8C4E-A564380C725F}"/>
    <hyperlink ref="OQZ132" r:id="rId1387" xr:uid="{400AB0D2-3CC6-4B68-B6B8-9FF1C689E2FD}"/>
    <hyperlink ref="ORH132" r:id="rId1388" xr:uid="{D473525D-01B5-47A4-855B-809D6EC90C20}"/>
    <hyperlink ref="ORP132" r:id="rId1389" xr:uid="{FCD4AEDE-6DE2-4E4E-ABA6-BC3EEF1977CC}"/>
    <hyperlink ref="ORX132" r:id="rId1390" xr:uid="{BA245A2C-8B44-433A-8E64-A5A73065D4E9}"/>
    <hyperlink ref="OSF132" r:id="rId1391" xr:uid="{23CC4783-5BBC-4F85-914C-C780DE85AA17}"/>
    <hyperlink ref="OSN132" r:id="rId1392" xr:uid="{3A46D508-C34F-4324-8496-4BE4BE25CAD9}"/>
    <hyperlink ref="OSV132" r:id="rId1393" xr:uid="{423E87FD-F00E-45E2-A3C3-3898D7B7701F}"/>
    <hyperlink ref="OTD132" r:id="rId1394" xr:uid="{E3415BC9-D79C-4ECE-AFF4-5966ECBBB9F1}"/>
    <hyperlink ref="OTL132" r:id="rId1395" xr:uid="{F299AE3B-568F-4624-95ED-609810E6B955}"/>
    <hyperlink ref="OTT132" r:id="rId1396" xr:uid="{3FBEFC16-6DE8-4461-8041-CD2098268484}"/>
    <hyperlink ref="OUB132" r:id="rId1397" xr:uid="{A2CA01F7-80FA-44DB-8724-0FCFA92F3FF8}"/>
    <hyperlink ref="OUJ132" r:id="rId1398" xr:uid="{CF5505F6-DD3F-4120-B5BC-A5929AA77E37}"/>
    <hyperlink ref="OUR132" r:id="rId1399" xr:uid="{3FE36F5E-2F98-4BCB-AF7B-2DA30DB95AD6}"/>
    <hyperlink ref="OUZ132" r:id="rId1400" xr:uid="{3BA36027-48F1-438B-9877-0D66AEB75222}"/>
    <hyperlink ref="OVH132" r:id="rId1401" xr:uid="{A2A2A15A-2F9D-4CC0-BA00-F5AB9136B46A}"/>
    <hyperlink ref="OVP132" r:id="rId1402" xr:uid="{074A0CF5-E186-4371-B021-22E940493301}"/>
    <hyperlink ref="OVX132" r:id="rId1403" xr:uid="{38C4391E-7DBA-48C7-92C9-F608BA37D3AF}"/>
    <hyperlink ref="OWF132" r:id="rId1404" xr:uid="{86DC2A90-30A8-45E0-9483-EBB3BC5E25DF}"/>
    <hyperlink ref="OWN132" r:id="rId1405" xr:uid="{4A2687E2-C2DD-48C6-9B1F-AC45937FB522}"/>
    <hyperlink ref="OWV132" r:id="rId1406" xr:uid="{C3F3DCAB-F272-4459-ABDB-E4CEFA24D97A}"/>
    <hyperlink ref="OXD132" r:id="rId1407" xr:uid="{BF2ABA0D-A661-47E7-A9D9-8DBF64872779}"/>
    <hyperlink ref="OXL132" r:id="rId1408" xr:uid="{2A200586-3EAB-481C-A352-46DCDD4211DD}"/>
    <hyperlink ref="OXT132" r:id="rId1409" xr:uid="{530D24CB-67DD-4062-83EF-D92C59D93D5C}"/>
    <hyperlink ref="OYB132" r:id="rId1410" xr:uid="{CDE5283D-93C4-4A7F-B13A-A994397BE1E2}"/>
    <hyperlink ref="OYJ132" r:id="rId1411" xr:uid="{AEF8D821-DCC5-4240-ADA2-FB511151FDC4}"/>
    <hyperlink ref="OYR132" r:id="rId1412" xr:uid="{6AE4B955-6B46-44C3-B4D5-619B03476320}"/>
    <hyperlink ref="OYZ132" r:id="rId1413" xr:uid="{2771A499-50CC-47E2-9E28-5473A22135A2}"/>
    <hyperlink ref="OZH132" r:id="rId1414" xr:uid="{F2947EED-1A61-4E8D-9B81-8AF5C928A5C7}"/>
    <hyperlink ref="OZP132" r:id="rId1415" xr:uid="{772DC52D-B049-4A59-857A-C4306F1F7A1F}"/>
    <hyperlink ref="OZX132" r:id="rId1416" xr:uid="{A8A1640C-DA17-4FE0-9BDF-57F90283BFC0}"/>
    <hyperlink ref="PAF132" r:id="rId1417" xr:uid="{E7BC32F2-8A47-4AF0-82BF-82C3B8C7012A}"/>
    <hyperlink ref="PAN132" r:id="rId1418" xr:uid="{C66296B2-0D26-4415-AF0C-C39FC4CB348B}"/>
    <hyperlink ref="PAV132" r:id="rId1419" xr:uid="{73799C1A-BDF7-45CB-AE58-320071A5E87F}"/>
    <hyperlink ref="PBD132" r:id="rId1420" xr:uid="{9D546E03-C61B-4387-A3B5-41A86AE3FF79}"/>
    <hyperlink ref="PBL132" r:id="rId1421" xr:uid="{44436BEE-2AFB-44B0-8F6F-24237525C16A}"/>
    <hyperlink ref="PBT132" r:id="rId1422" xr:uid="{018ECC67-36D5-4AAA-B5B4-BDF2044EEBFB}"/>
    <hyperlink ref="PCB132" r:id="rId1423" xr:uid="{DB274B94-0CDE-4454-AC65-898479606D5F}"/>
    <hyperlink ref="PCJ132" r:id="rId1424" xr:uid="{11D3AA85-655C-4894-9D8D-6AC5887E745C}"/>
    <hyperlink ref="PCR132" r:id="rId1425" xr:uid="{B52CBFE6-513E-4C1A-B1F7-11404F248198}"/>
    <hyperlink ref="PCZ132" r:id="rId1426" xr:uid="{44EA30CB-226F-43C9-AE7D-D0FF8848140D}"/>
    <hyperlink ref="PDH132" r:id="rId1427" xr:uid="{B7B2DD0C-BCA7-448C-8F56-08B4A0E7D2BF}"/>
    <hyperlink ref="PDP132" r:id="rId1428" xr:uid="{F5EE6EAA-CBAD-4CC6-8633-EFB633992DCA}"/>
    <hyperlink ref="PDX132" r:id="rId1429" xr:uid="{7C0582AF-9D7D-45B1-9A3A-11772DCC4BD0}"/>
    <hyperlink ref="PEF132" r:id="rId1430" xr:uid="{D0CB638C-0DD3-4EAD-9747-64C86798ABBE}"/>
    <hyperlink ref="PEN132" r:id="rId1431" xr:uid="{58EC9330-3636-4CAD-B78C-94D2ECE7314B}"/>
    <hyperlink ref="PEV132" r:id="rId1432" xr:uid="{BC6376C8-213E-4F6D-9F82-32871EBF2813}"/>
    <hyperlink ref="PFD132" r:id="rId1433" xr:uid="{9DE39BF9-9777-44C7-9689-3479F960DB79}"/>
    <hyperlink ref="PFL132" r:id="rId1434" xr:uid="{9E19AD6D-6140-4FD8-AD21-1F48390DB82D}"/>
    <hyperlink ref="PFT132" r:id="rId1435" xr:uid="{5675AC06-52B5-46C7-8BEE-EF8789A21535}"/>
    <hyperlink ref="PGB132" r:id="rId1436" xr:uid="{B8952280-90F0-4A2A-8A6F-92C3FE51FBFD}"/>
    <hyperlink ref="PGJ132" r:id="rId1437" xr:uid="{BBB0CD8A-93D1-4D25-82BD-E3B089B036BA}"/>
    <hyperlink ref="PGR132" r:id="rId1438" xr:uid="{26F6BF6E-70ED-43A4-9692-E660F3B498F3}"/>
    <hyperlink ref="PGZ132" r:id="rId1439" xr:uid="{A389F096-77BA-4318-8B47-703399E70BEA}"/>
    <hyperlink ref="PHH132" r:id="rId1440" xr:uid="{529FC958-890B-47F0-AED5-ADEB2ECDC9F4}"/>
    <hyperlink ref="PHP132" r:id="rId1441" xr:uid="{BF312122-D0CA-412E-A1D9-D0E9EAF11BC9}"/>
    <hyperlink ref="PHX132" r:id="rId1442" xr:uid="{8BE8A844-3EF2-4D01-86A2-56EF3E201BB9}"/>
    <hyperlink ref="PIF132" r:id="rId1443" xr:uid="{7CD75EF3-F025-4328-ABB0-AC6270306C19}"/>
    <hyperlink ref="PIN132" r:id="rId1444" xr:uid="{4D3D3924-6DEE-42C5-A9BD-62EA7F5B5DE5}"/>
    <hyperlink ref="PIV132" r:id="rId1445" xr:uid="{BB84582A-283E-4B8E-A1AC-D5CFD8E91C32}"/>
    <hyperlink ref="PJD132" r:id="rId1446" xr:uid="{D61BD786-97A8-4F91-957A-59E0FD5E85B2}"/>
    <hyperlink ref="PJL132" r:id="rId1447" xr:uid="{A2FFD3C8-085B-4220-987F-0879539B260C}"/>
    <hyperlink ref="PJT132" r:id="rId1448" xr:uid="{890DB8CB-B601-4F28-84D1-F0A8BF791CA0}"/>
    <hyperlink ref="PKB132" r:id="rId1449" xr:uid="{8C3DE6AC-C65D-46D9-94AB-1F9104D8CFA8}"/>
    <hyperlink ref="PKJ132" r:id="rId1450" xr:uid="{275891C7-47AE-48D5-91D7-F98D0E1D4DDD}"/>
    <hyperlink ref="PKR132" r:id="rId1451" xr:uid="{42CBF831-8E74-4822-A818-5AE03CBF95B4}"/>
    <hyperlink ref="PKZ132" r:id="rId1452" xr:uid="{76DE328B-4744-4C83-8793-1A4180E9DB34}"/>
    <hyperlink ref="PLH132" r:id="rId1453" xr:uid="{79C00210-940E-4A3D-8D5A-3EFACBCA8470}"/>
    <hyperlink ref="PLP132" r:id="rId1454" xr:uid="{8A31E50C-49C3-4CA2-A0B5-B97D1E6EA6A6}"/>
    <hyperlink ref="PLX132" r:id="rId1455" xr:uid="{15CE77EE-3C8B-4C2B-8B00-F5110E11FF0E}"/>
    <hyperlink ref="PMF132" r:id="rId1456" xr:uid="{C0D36B92-7AD2-4215-ACF4-B4DBE4260112}"/>
    <hyperlink ref="PMN132" r:id="rId1457" xr:uid="{5ED78CFB-212D-43C6-9752-6E9ED3EA01CF}"/>
    <hyperlink ref="PMV132" r:id="rId1458" xr:uid="{221D46B3-78C7-4D95-8D8E-8F7BC545E28A}"/>
    <hyperlink ref="PND132" r:id="rId1459" xr:uid="{905F2BCC-E330-4D19-864D-3293752AE439}"/>
    <hyperlink ref="PNL132" r:id="rId1460" xr:uid="{AA7C3EF5-4C97-48AB-BF6D-887367D67A0D}"/>
    <hyperlink ref="PNT132" r:id="rId1461" xr:uid="{0372F0ED-581B-43B0-A4D8-76F6DA13DEAD}"/>
    <hyperlink ref="POB132" r:id="rId1462" xr:uid="{849040A0-E3B2-4EFF-9774-30DEEFD5E842}"/>
    <hyperlink ref="POJ132" r:id="rId1463" xr:uid="{C1253B56-9522-4AFE-A0B9-9AB01DBFE62E}"/>
    <hyperlink ref="POR132" r:id="rId1464" xr:uid="{20D3ED38-9191-4EE3-9882-3078CC2E45E5}"/>
    <hyperlink ref="POZ132" r:id="rId1465" xr:uid="{604539AE-09BD-46B5-A095-121ED2CCCABC}"/>
    <hyperlink ref="PPH132" r:id="rId1466" xr:uid="{B0B8E851-422C-448B-B12B-011C84FFCF98}"/>
    <hyperlink ref="PPP132" r:id="rId1467" xr:uid="{C87CF16C-775E-4EF9-A10B-6FEBC6108365}"/>
    <hyperlink ref="PPX132" r:id="rId1468" xr:uid="{057346C3-38EA-49D3-837F-7FFBB3B20B95}"/>
    <hyperlink ref="PQF132" r:id="rId1469" xr:uid="{96DC469D-74C3-4500-AE91-96656FD4D354}"/>
    <hyperlink ref="PQN132" r:id="rId1470" xr:uid="{23360026-BD1E-473F-BC89-0D826204A6CD}"/>
    <hyperlink ref="PQV132" r:id="rId1471" xr:uid="{EF52DB0F-E0D7-4046-9D1C-1EA013EA4D98}"/>
    <hyperlink ref="PRD132" r:id="rId1472" xr:uid="{E9E516E5-B603-4CA3-96B7-C766CDA96D67}"/>
    <hyperlink ref="PRL132" r:id="rId1473" xr:uid="{F5D680C5-63CC-4FB8-9D74-02271779CD27}"/>
    <hyperlink ref="PRT132" r:id="rId1474" xr:uid="{34AB661D-7EBF-4B9E-B2BA-D771517F3EFC}"/>
    <hyperlink ref="PSB132" r:id="rId1475" xr:uid="{3B2D940F-942B-4781-B37A-25F883A1F40E}"/>
    <hyperlink ref="PSJ132" r:id="rId1476" xr:uid="{745EAD55-EECE-43FE-ACD2-7A17DB57C256}"/>
    <hyperlink ref="PSR132" r:id="rId1477" xr:uid="{9659EA44-F211-45B8-A769-1D9DBBABD381}"/>
    <hyperlink ref="PSZ132" r:id="rId1478" xr:uid="{1B2AD070-2C8D-4AA6-9893-64A951C87606}"/>
    <hyperlink ref="PTH132" r:id="rId1479" xr:uid="{8457C520-BF15-4FEE-BB10-2E80FE32EC7E}"/>
    <hyperlink ref="PTP132" r:id="rId1480" xr:uid="{C919572D-79D0-46EA-BA6B-E49A54B52649}"/>
    <hyperlink ref="PTX132" r:id="rId1481" xr:uid="{F1F4A718-0865-4890-82CB-B9C6D0A3901F}"/>
    <hyperlink ref="PUF132" r:id="rId1482" xr:uid="{BF5F1D38-4357-46C5-9E17-A800236540BC}"/>
    <hyperlink ref="PUN132" r:id="rId1483" xr:uid="{291D98E7-6B6E-44C7-A2FE-32BBEC7C117C}"/>
    <hyperlink ref="PUV132" r:id="rId1484" xr:uid="{013F617F-5535-4AD8-AB57-8748B85E3EEA}"/>
    <hyperlink ref="PVD132" r:id="rId1485" xr:uid="{BAE5E2E5-4994-4827-BC0F-06E83B9E2646}"/>
    <hyperlink ref="PVL132" r:id="rId1486" xr:uid="{2CCB2BC4-CD08-4653-BF50-D13E032E46C2}"/>
    <hyperlink ref="PVT132" r:id="rId1487" xr:uid="{E9BDF533-44C4-4BB6-8C47-E060C272B278}"/>
    <hyperlink ref="PWB132" r:id="rId1488" xr:uid="{44757D25-6D53-4BDA-B574-DF4396A36475}"/>
    <hyperlink ref="PWJ132" r:id="rId1489" xr:uid="{214854CD-218F-4C6C-8A4C-FB24DC9EFB8F}"/>
    <hyperlink ref="PWR132" r:id="rId1490" xr:uid="{16121877-89F6-4225-A513-51329BF86623}"/>
    <hyperlink ref="PWZ132" r:id="rId1491" xr:uid="{4B9612E8-5351-4B80-B40C-4C8C413E7DA5}"/>
    <hyperlink ref="PXH132" r:id="rId1492" xr:uid="{0CCD9949-715E-43C7-B857-3D5F0C67F2B9}"/>
    <hyperlink ref="PXP132" r:id="rId1493" xr:uid="{18511FCB-62D1-421E-8341-D4443DC65E66}"/>
    <hyperlink ref="PXX132" r:id="rId1494" xr:uid="{9BCF166E-19EF-4DF1-9A66-8F005BEAAECD}"/>
    <hyperlink ref="PYF132" r:id="rId1495" xr:uid="{F5C87548-A1BE-412B-950D-2CC342FE756C}"/>
    <hyperlink ref="PYN132" r:id="rId1496" xr:uid="{DCD29BA0-A4D8-4F93-BE50-DAED0366C326}"/>
    <hyperlink ref="PYV132" r:id="rId1497" xr:uid="{B031772E-3319-45B4-BB46-8FC637E81C3C}"/>
    <hyperlink ref="PZD132" r:id="rId1498" xr:uid="{0D08F09A-73C7-4882-8A65-AC6D05A2DE40}"/>
    <hyperlink ref="PZL132" r:id="rId1499" xr:uid="{5AE0BC05-D0AD-4E91-849D-5F80B8BC25AF}"/>
    <hyperlink ref="PZT132" r:id="rId1500" xr:uid="{CC5C4943-D049-4FD4-B5E7-14D2DAD9A7B5}"/>
    <hyperlink ref="QAB132" r:id="rId1501" xr:uid="{E6AC3F2A-6B97-4080-8940-14BC1EBB222D}"/>
    <hyperlink ref="QAJ132" r:id="rId1502" xr:uid="{880178CD-AB47-4C53-A637-A3F6B1D5F2AC}"/>
    <hyperlink ref="QAR132" r:id="rId1503" xr:uid="{B3F315D6-60C2-40EF-B75C-152D9641B9F0}"/>
    <hyperlink ref="QAZ132" r:id="rId1504" xr:uid="{E1607F8D-887F-4E40-90FC-C09D9672E86B}"/>
    <hyperlink ref="QBH132" r:id="rId1505" xr:uid="{7EE2095B-B73A-4C89-9F03-6660C0AE5D6B}"/>
    <hyperlink ref="QBP132" r:id="rId1506" xr:uid="{BCD753B1-106F-41E4-8252-DD13BD4A7FF9}"/>
    <hyperlink ref="QBX132" r:id="rId1507" xr:uid="{082C3CA2-8C74-4826-85A9-507EDFDE0C7A}"/>
    <hyperlink ref="QCF132" r:id="rId1508" xr:uid="{8169B745-1874-46D4-A996-E529D4883666}"/>
    <hyperlink ref="QCN132" r:id="rId1509" xr:uid="{A7A3BB9B-0C74-4C17-9666-C7645A559A48}"/>
    <hyperlink ref="QCV132" r:id="rId1510" xr:uid="{2C9B9794-1D0A-4C86-88A9-69955B66333C}"/>
    <hyperlink ref="QDD132" r:id="rId1511" xr:uid="{30D6C0F5-177F-4CFD-A780-929C2082C3C1}"/>
    <hyperlink ref="QDL132" r:id="rId1512" xr:uid="{714B4C52-2B59-4D97-B591-8EF89E5628BD}"/>
    <hyperlink ref="QDT132" r:id="rId1513" xr:uid="{F45FA9C2-8D68-4219-B41F-BE80B4EC1D44}"/>
    <hyperlink ref="QEB132" r:id="rId1514" xr:uid="{501FB3CA-B37F-4B87-AE38-D932D59C45EE}"/>
    <hyperlink ref="QEJ132" r:id="rId1515" xr:uid="{65C50E44-2796-48B9-9556-419B8F16711A}"/>
    <hyperlink ref="QER132" r:id="rId1516" xr:uid="{636EA957-3A03-4E67-BFCE-63DB693A8937}"/>
    <hyperlink ref="QEZ132" r:id="rId1517" xr:uid="{D0DE0F6F-BA39-40C8-B264-6E64AFE0FD3A}"/>
    <hyperlink ref="QFH132" r:id="rId1518" xr:uid="{AD19425F-0351-411A-BF57-7C7B194512DC}"/>
    <hyperlink ref="QFP132" r:id="rId1519" xr:uid="{B8D88795-0FEF-4B6F-A0EF-DEC4D2BC864E}"/>
    <hyperlink ref="QFX132" r:id="rId1520" xr:uid="{5CA33A89-3C10-43C9-BD58-049311BB4408}"/>
    <hyperlink ref="QGF132" r:id="rId1521" xr:uid="{917677EB-BDF4-431A-B4FE-28E57904687F}"/>
    <hyperlink ref="QGN132" r:id="rId1522" xr:uid="{834BF607-D64E-4F93-8D55-0297883F12C1}"/>
    <hyperlink ref="QGV132" r:id="rId1523" xr:uid="{204B2F0C-9A37-47D2-9775-0A7917EDBA78}"/>
    <hyperlink ref="QHD132" r:id="rId1524" xr:uid="{A1DC5D5D-D201-4386-91E2-B5C71AC03B1A}"/>
    <hyperlink ref="QHL132" r:id="rId1525" xr:uid="{52D4DEB7-3884-4156-BE8A-921586501444}"/>
    <hyperlink ref="QHT132" r:id="rId1526" xr:uid="{C6201F8A-B408-47A0-A6FE-8EFB3A4D2DCE}"/>
    <hyperlink ref="QIB132" r:id="rId1527" xr:uid="{491E710E-DE15-40F3-A34F-87019FBBA5D9}"/>
    <hyperlink ref="QIJ132" r:id="rId1528" xr:uid="{374B171F-BE29-4891-9D49-9D1849F41CCA}"/>
    <hyperlink ref="QIR132" r:id="rId1529" xr:uid="{69AAD118-C5E7-4283-9E9F-A583F4850198}"/>
    <hyperlink ref="QIZ132" r:id="rId1530" xr:uid="{BFD09604-C002-47B7-AA6E-F33F9FD08A42}"/>
    <hyperlink ref="QJH132" r:id="rId1531" xr:uid="{A257A6C5-79D3-451E-A7B3-2D43360C8EA9}"/>
    <hyperlink ref="QJP132" r:id="rId1532" xr:uid="{6A7888EF-31E5-4963-A7E3-5D15729F35E6}"/>
    <hyperlink ref="QJX132" r:id="rId1533" xr:uid="{BFEB581D-41F7-4FB4-A6A0-D4A3E206F8DD}"/>
    <hyperlink ref="QKF132" r:id="rId1534" xr:uid="{606107C0-9BC6-4FA5-9374-9D37877DC2A5}"/>
    <hyperlink ref="QKN132" r:id="rId1535" xr:uid="{45BF26AB-785D-4E88-AE88-B5C4C2F2F725}"/>
    <hyperlink ref="QKV132" r:id="rId1536" xr:uid="{5DE40623-DB1A-4EA0-BB15-2CF3B13E025C}"/>
    <hyperlink ref="QLD132" r:id="rId1537" xr:uid="{E90CB3DE-867B-4C45-A3F8-67979E61EFA7}"/>
    <hyperlink ref="QLL132" r:id="rId1538" xr:uid="{EF582D34-42ED-4AD7-A402-9354D8F53FBB}"/>
    <hyperlink ref="QLT132" r:id="rId1539" xr:uid="{ED8AF370-F332-4E91-8070-2CA7F127CA86}"/>
    <hyperlink ref="QMB132" r:id="rId1540" xr:uid="{81A5792D-B520-4406-8EB5-D462FBDF80D3}"/>
    <hyperlink ref="QMJ132" r:id="rId1541" xr:uid="{4DD86F33-4A7B-4AAD-A9C4-49CB8088D162}"/>
    <hyperlink ref="QMR132" r:id="rId1542" xr:uid="{E382D3C5-4E99-48DE-B3AD-51426C73CDFC}"/>
    <hyperlink ref="QMZ132" r:id="rId1543" xr:uid="{9BB929C9-4046-473C-91AA-5869F457CB55}"/>
    <hyperlink ref="QNH132" r:id="rId1544" xr:uid="{C4E5FCEC-4F57-4D37-9DF8-7B8F89F20041}"/>
    <hyperlink ref="QNP132" r:id="rId1545" xr:uid="{BC242294-A3D9-435F-A4EF-AD459546300E}"/>
    <hyperlink ref="QNX132" r:id="rId1546" xr:uid="{9B9A509D-D9F6-4F21-87B1-CB5DC55C9AD0}"/>
    <hyperlink ref="QOF132" r:id="rId1547" xr:uid="{E1CDB86B-F519-4199-BF14-9313D924FFE3}"/>
    <hyperlink ref="QON132" r:id="rId1548" xr:uid="{0EC60122-242F-4DCC-B947-5EAAF6C38473}"/>
    <hyperlink ref="QOV132" r:id="rId1549" xr:uid="{F53618ED-48A2-458F-92AD-EA58BCE7E0CB}"/>
    <hyperlink ref="QPD132" r:id="rId1550" xr:uid="{F1E3A6A6-FD45-48A9-85E1-BA23E25428F0}"/>
    <hyperlink ref="QPL132" r:id="rId1551" xr:uid="{EBD68199-E756-4AF7-BB05-1645BD172E47}"/>
    <hyperlink ref="QPT132" r:id="rId1552" xr:uid="{24D79BBD-8466-455F-A77B-C59323C0DC06}"/>
    <hyperlink ref="QQB132" r:id="rId1553" xr:uid="{1AB3A342-1407-4401-8823-A3AE9F231547}"/>
    <hyperlink ref="QQJ132" r:id="rId1554" xr:uid="{3C4A7923-8A4B-4576-9A57-D6B7826901AD}"/>
    <hyperlink ref="QQR132" r:id="rId1555" xr:uid="{3A9C0A3A-2E79-4917-B0F5-8C180FF9DBC1}"/>
    <hyperlink ref="QQZ132" r:id="rId1556" xr:uid="{38D4EF85-F297-4BCD-BCB5-F1D31A6D670D}"/>
    <hyperlink ref="QRH132" r:id="rId1557" xr:uid="{F73F8530-B08D-4D1C-BDD5-9BA1086746AE}"/>
    <hyperlink ref="QRP132" r:id="rId1558" xr:uid="{7CDDB59A-6744-458A-94A1-AE2C310706E8}"/>
    <hyperlink ref="QRX132" r:id="rId1559" xr:uid="{2312E46D-D024-43D5-802C-EF9A9AB6D166}"/>
    <hyperlink ref="QSF132" r:id="rId1560" xr:uid="{835A85C1-ACFA-47BE-9371-729D968C25CD}"/>
    <hyperlink ref="QSN132" r:id="rId1561" xr:uid="{9E499970-07A0-4E91-AE3A-7AF5FAF55F2F}"/>
    <hyperlink ref="QSV132" r:id="rId1562" xr:uid="{FEC5CC30-E8AA-4D16-A24C-9DB4652AE1DE}"/>
    <hyperlink ref="QTD132" r:id="rId1563" xr:uid="{6714ECE0-D2D1-408F-B515-09A24E338864}"/>
    <hyperlink ref="QTL132" r:id="rId1564" xr:uid="{3261CA46-6BA8-484D-9CCD-4222EA149EDA}"/>
    <hyperlink ref="QTT132" r:id="rId1565" xr:uid="{A02DD91C-6E64-4D75-A191-14B1DBB2D12F}"/>
    <hyperlink ref="QUB132" r:id="rId1566" xr:uid="{1674F012-114A-4CD1-B3D9-AF37A54EC7FD}"/>
    <hyperlink ref="QUJ132" r:id="rId1567" xr:uid="{753F3763-7430-404C-9AF7-FC116072427E}"/>
    <hyperlink ref="QUR132" r:id="rId1568" xr:uid="{2AB63736-3DD1-4BED-8538-E90FEB25EAE1}"/>
    <hyperlink ref="QUZ132" r:id="rId1569" xr:uid="{98570A8F-3E9F-440B-9986-299D81F60950}"/>
    <hyperlink ref="QVH132" r:id="rId1570" xr:uid="{DB856989-28A7-4561-BDA4-DB82EDB456D2}"/>
    <hyperlink ref="QVP132" r:id="rId1571" xr:uid="{7E4CFE3B-A02B-48F3-8CBE-2E3C53005984}"/>
    <hyperlink ref="QVX132" r:id="rId1572" xr:uid="{B99D2587-8611-42C8-B8DA-EDF8CA05D8D3}"/>
    <hyperlink ref="QWF132" r:id="rId1573" xr:uid="{13EDDC77-E4F6-4572-82EA-C142683336E4}"/>
    <hyperlink ref="QWN132" r:id="rId1574" xr:uid="{C26F6DF9-1EE1-4B3C-9F03-47604D26E997}"/>
    <hyperlink ref="QWV132" r:id="rId1575" xr:uid="{290A8B71-3E84-4FB3-982D-7914115206B7}"/>
    <hyperlink ref="QXD132" r:id="rId1576" xr:uid="{3F48A8FC-07BC-47FA-992C-6B4C75C5C956}"/>
    <hyperlink ref="QXL132" r:id="rId1577" xr:uid="{AFFC5E6F-CE65-4640-9BFD-44D23F7A2631}"/>
    <hyperlink ref="QXT132" r:id="rId1578" xr:uid="{32AF1D6F-07D2-47D3-9B80-5D54352DE99A}"/>
    <hyperlink ref="QYB132" r:id="rId1579" xr:uid="{325E13B1-C6BE-44C3-AD3C-A5521C6D292D}"/>
    <hyperlink ref="QYJ132" r:id="rId1580" xr:uid="{23EDE0EF-BAD5-4FB2-8CD8-194BBA60A7FD}"/>
    <hyperlink ref="QYR132" r:id="rId1581" xr:uid="{2123154B-A056-4801-9CEC-D1A13DEB680E}"/>
    <hyperlink ref="QYZ132" r:id="rId1582" xr:uid="{650CB96A-441C-4632-81C1-498B934F95D1}"/>
    <hyperlink ref="QZH132" r:id="rId1583" xr:uid="{4576C9AF-B8AA-47E4-927B-F40EA4466DF2}"/>
    <hyperlink ref="QZP132" r:id="rId1584" xr:uid="{B17EC74F-36CF-410F-9193-CE3492541D33}"/>
    <hyperlink ref="QZX132" r:id="rId1585" xr:uid="{CE67E664-6EC2-4D8C-BAFA-B9C9BAFD704B}"/>
    <hyperlink ref="RAF132" r:id="rId1586" xr:uid="{48147D74-0F9D-4B5F-B9E6-FAAF2B7F1255}"/>
    <hyperlink ref="RAN132" r:id="rId1587" xr:uid="{F42E019B-09E1-43D7-8FE8-7FB50DECD6F1}"/>
    <hyperlink ref="RAV132" r:id="rId1588" xr:uid="{E9D2C712-0363-41E5-A079-F7741DDBE929}"/>
    <hyperlink ref="RBD132" r:id="rId1589" xr:uid="{3FD6FF1F-F736-463A-B050-DA0AE658E7EF}"/>
    <hyperlink ref="RBL132" r:id="rId1590" xr:uid="{30A8F721-07D4-4E69-8926-B2F351429EBF}"/>
    <hyperlink ref="RBT132" r:id="rId1591" xr:uid="{603D41E7-8243-41CC-9FC3-6262873EDDE5}"/>
    <hyperlink ref="RCB132" r:id="rId1592" xr:uid="{F23A4A49-DAF9-439F-BA9C-A91839D9491B}"/>
    <hyperlink ref="RCJ132" r:id="rId1593" xr:uid="{AEE008E7-FE43-4606-A590-1CC9CB9CEC97}"/>
    <hyperlink ref="RCR132" r:id="rId1594" xr:uid="{7683637E-1C57-4136-BEA1-E699E20E0946}"/>
    <hyperlink ref="RCZ132" r:id="rId1595" xr:uid="{2D2D5B87-2344-40BF-88E7-92CBCF8D8FF0}"/>
    <hyperlink ref="RDH132" r:id="rId1596" xr:uid="{8E3F53BD-A49E-4F9B-B726-27E806D879F4}"/>
    <hyperlink ref="RDP132" r:id="rId1597" xr:uid="{2AEB3158-AE1F-4B40-B5DE-E34C522D7177}"/>
    <hyperlink ref="RDX132" r:id="rId1598" xr:uid="{4D28D9DE-6023-4CE4-9A24-555D9FB4B7C7}"/>
    <hyperlink ref="REF132" r:id="rId1599" xr:uid="{C12C1FDC-037F-4526-8138-36FFEC6F2763}"/>
    <hyperlink ref="REN132" r:id="rId1600" xr:uid="{8849F2CD-58C5-460B-B911-E1F738B78D9A}"/>
    <hyperlink ref="REV132" r:id="rId1601" xr:uid="{1EC10695-1AD1-4BA9-AABB-071232D702DF}"/>
    <hyperlink ref="RFD132" r:id="rId1602" xr:uid="{E390AABB-D088-47CE-88FF-549CD394684F}"/>
    <hyperlink ref="RFL132" r:id="rId1603" xr:uid="{8238E702-C6DB-47F9-BA21-9E60A9600A26}"/>
    <hyperlink ref="RFT132" r:id="rId1604" xr:uid="{FCCB009E-0A28-4D96-872E-A121DEF7607D}"/>
    <hyperlink ref="RGB132" r:id="rId1605" xr:uid="{1AD53746-5192-4CE6-9EB2-AF0958381D9A}"/>
    <hyperlink ref="RGJ132" r:id="rId1606" xr:uid="{5320D1BE-9A12-486A-800E-8447FDFE51B1}"/>
    <hyperlink ref="RGR132" r:id="rId1607" xr:uid="{7853DB2A-BC86-40C6-AE11-CF9F13AD23E0}"/>
    <hyperlink ref="RGZ132" r:id="rId1608" xr:uid="{329A23FC-0A1E-49EA-907B-C66248070103}"/>
    <hyperlink ref="RHH132" r:id="rId1609" xr:uid="{CBA15DBA-C66C-4C4B-B59A-B6D47E84FC67}"/>
    <hyperlink ref="RHP132" r:id="rId1610" xr:uid="{D2E06AED-020A-4EC5-9225-762F1FE784A0}"/>
    <hyperlink ref="RHX132" r:id="rId1611" xr:uid="{DB768D98-9571-498A-9EBD-6A268E4B4F64}"/>
    <hyperlink ref="RIF132" r:id="rId1612" xr:uid="{DBB12A38-F37B-420B-89D4-B0DAFB815BB5}"/>
    <hyperlink ref="RIN132" r:id="rId1613" xr:uid="{496554D0-C9B8-4E0D-9060-9FAE58790D95}"/>
    <hyperlink ref="RIV132" r:id="rId1614" xr:uid="{9FD95732-F782-436B-BAD7-7B8C3B308846}"/>
    <hyperlink ref="RJD132" r:id="rId1615" xr:uid="{EFD3AB6D-400C-4052-A31D-DA51DDC5B431}"/>
    <hyperlink ref="RJL132" r:id="rId1616" xr:uid="{B5E0F10B-EFDE-44EF-B53C-2685052C0646}"/>
    <hyperlink ref="RJT132" r:id="rId1617" xr:uid="{41139973-83E2-4AFA-99C4-3DEC5F879987}"/>
    <hyperlink ref="RKB132" r:id="rId1618" xr:uid="{0C5FCFC1-0E1B-4DB2-8D7F-97D8912D9AAC}"/>
    <hyperlink ref="RKJ132" r:id="rId1619" xr:uid="{D98C9490-9542-4480-9F16-BEADD180A90D}"/>
    <hyperlink ref="RKR132" r:id="rId1620" xr:uid="{39D5D3EF-227C-4C0F-BDFC-02A12E47D185}"/>
    <hyperlink ref="RKZ132" r:id="rId1621" xr:uid="{D143D03C-DF4A-4EFB-AD73-19024C51C018}"/>
    <hyperlink ref="RLH132" r:id="rId1622" xr:uid="{73A3EB40-B8C8-46C6-ACDC-E019BF3C5345}"/>
    <hyperlink ref="RLP132" r:id="rId1623" xr:uid="{F9447D6D-7218-462E-9B19-C41B49C5B1E1}"/>
    <hyperlink ref="RLX132" r:id="rId1624" xr:uid="{903FD4C2-46A6-455A-A600-7866BBC780A0}"/>
    <hyperlink ref="RMF132" r:id="rId1625" xr:uid="{2381CA09-94C6-4683-AF59-3EC68FFA92D4}"/>
    <hyperlink ref="RMN132" r:id="rId1626" xr:uid="{E783099E-27A8-44DB-8379-263F8580D2C8}"/>
    <hyperlink ref="RMV132" r:id="rId1627" xr:uid="{0F71E86A-D8B3-466C-857F-47EDFCAB4A4F}"/>
    <hyperlink ref="RND132" r:id="rId1628" xr:uid="{F5F61CBD-53D2-4329-BBF4-FDE6FE31034F}"/>
    <hyperlink ref="RNL132" r:id="rId1629" xr:uid="{71980A5E-B343-47D5-83BE-1B19E05C87CF}"/>
    <hyperlink ref="RNT132" r:id="rId1630" xr:uid="{B7127318-2A37-4FB3-ADAE-708D3EE415EF}"/>
    <hyperlink ref="ROB132" r:id="rId1631" xr:uid="{5AFD07DD-66DB-48B0-8B62-EA6B0A1902B0}"/>
    <hyperlink ref="ROJ132" r:id="rId1632" xr:uid="{31492FF4-B180-47A5-8B76-1167EE61E05E}"/>
    <hyperlink ref="ROR132" r:id="rId1633" xr:uid="{86873A4E-D7DD-4902-A70D-2D11F9D97C57}"/>
    <hyperlink ref="ROZ132" r:id="rId1634" xr:uid="{7E26E65F-8CC3-42AB-B476-1E327972A7FF}"/>
    <hyperlink ref="RPH132" r:id="rId1635" xr:uid="{C3021FBF-6AA4-45BB-90BE-BB61183A9DAA}"/>
    <hyperlink ref="RPP132" r:id="rId1636" xr:uid="{D064F2B6-DFE7-4F6A-9827-684C558A5F25}"/>
    <hyperlink ref="RPX132" r:id="rId1637" xr:uid="{8F1DC948-4169-4E4C-8677-D62D143A14BD}"/>
    <hyperlink ref="RQF132" r:id="rId1638" xr:uid="{CC7688A3-47B0-418B-B156-2BEBA8659C03}"/>
    <hyperlink ref="RQN132" r:id="rId1639" xr:uid="{5F9F492D-A632-485C-BCA2-C60189C6B46C}"/>
    <hyperlink ref="RQV132" r:id="rId1640" xr:uid="{FC690302-BF68-40B0-9DD1-6AEE8BC0A00F}"/>
    <hyperlink ref="RRD132" r:id="rId1641" xr:uid="{629BADC0-52DF-4424-98A2-4019152334B9}"/>
    <hyperlink ref="RRL132" r:id="rId1642" xr:uid="{F979F2F8-5B22-4BC5-B852-011ED44849B5}"/>
    <hyperlink ref="RRT132" r:id="rId1643" xr:uid="{3DF03BDD-96FD-48F5-AEF6-27EBC6B609DC}"/>
    <hyperlink ref="RSB132" r:id="rId1644" xr:uid="{6611F56E-171D-4D31-A659-61F25140ED12}"/>
    <hyperlink ref="RSJ132" r:id="rId1645" xr:uid="{1679E065-494A-4F23-9E1A-96B4D277636D}"/>
    <hyperlink ref="RSR132" r:id="rId1646" xr:uid="{5ED459FB-8CFF-4D20-98E4-DAC97CB83A81}"/>
    <hyperlink ref="RSZ132" r:id="rId1647" xr:uid="{79429B63-3D94-4F01-BD2C-04C76198EDFE}"/>
    <hyperlink ref="RTH132" r:id="rId1648" xr:uid="{5BBA33DD-C336-4DE8-AE80-7268A92E5CD9}"/>
    <hyperlink ref="RTP132" r:id="rId1649" xr:uid="{388C640C-AAF2-4F76-8D65-1AC462780426}"/>
    <hyperlink ref="RTX132" r:id="rId1650" xr:uid="{348088A7-9F05-47E4-8C65-C0C511052582}"/>
    <hyperlink ref="RUF132" r:id="rId1651" xr:uid="{D9C3D9EE-F65C-4A78-8D45-618AF3D91389}"/>
    <hyperlink ref="RUN132" r:id="rId1652" xr:uid="{FE42C6E0-4F51-4DC7-B319-9EEA390AFE96}"/>
    <hyperlink ref="RUV132" r:id="rId1653" xr:uid="{E9A9E957-F866-446B-8401-464DC50B1D27}"/>
    <hyperlink ref="RVD132" r:id="rId1654" xr:uid="{EE34753F-C6DF-4B05-BC62-9A80FF2ECD77}"/>
    <hyperlink ref="RVL132" r:id="rId1655" xr:uid="{235905BF-EB77-4EAB-A8DB-997067631845}"/>
    <hyperlink ref="RVT132" r:id="rId1656" xr:uid="{BBC9117C-49F3-4AAA-992C-A691F614212B}"/>
    <hyperlink ref="RWB132" r:id="rId1657" xr:uid="{A2AB2601-A027-4843-82D9-C781BC9B0AC6}"/>
    <hyperlink ref="RWJ132" r:id="rId1658" xr:uid="{C629C61E-4AE0-46E5-8C5C-9DD4023B67EC}"/>
    <hyperlink ref="RWR132" r:id="rId1659" xr:uid="{E709BF80-C2D6-4756-B771-63ADA8C6336A}"/>
    <hyperlink ref="RWZ132" r:id="rId1660" xr:uid="{68A476EE-02D2-4499-9E99-055C39F006A4}"/>
    <hyperlink ref="RXH132" r:id="rId1661" xr:uid="{9B98E2C3-AD7C-48DB-B3B9-FF2161EFFD6C}"/>
    <hyperlink ref="RXP132" r:id="rId1662" xr:uid="{33D36978-EF6B-4B48-ADFB-31AABA43D81B}"/>
    <hyperlink ref="RXX132" r:id="rId1663" xr:uid="{7E42AE9A-6B5E-4644-89A1-3ABF7344C091}"/>
    <hyperlink ref="RYF132" r:id="rId1664" xr:uid="{D749CD88-C3CD-4A91-BFEB-4F0C0C03A2C7}"/>
    <hyperlink ref="RYN132" r:id="rId1665" xr:uid="{625F1B97-2F00-43D6-AFAE-21D751B57D50}"/>
    <hyperlink ref="RYV132" r:id="rId1666" xr:uid="{7CD82175-702E-4575-B832-6342BDD1C424}"/>
    <hyperlink ref="RZD132" r:id="rId1667" xr:uid="{7F009433-FD5E-43E8-AA41-55C5878DC53B}"/>
    <hyperlink ref="RZL132" r:id="rId1668" xr:uid="{9CE0A05C-E6EE-48D8-BB5F-19CD8E3880BE}"/>
    <hyperlink ref="RZT132" r:id="rId1669" xr:uid="{3299F967-4AB2-4DE8-A6E0-90BF0E612D7C}"/>
    <hyperlink ref="SAB132" r:id="rId1670" xr:uid="{C594CEA0-DDDB-4FED-9138-00458928DFB7}"/>
    <hyperlink ref="SAJ132" r:id="rId1671" xr:uid="{1CA6AFC0-BCE7-420C-AE86-8F5157E8B134}"/>
    <hyperlink ref="SAR132" r:id="rId1672" xr:uid="{39D8D7FA-E5BD-4478-A9F3-37D6E2D6589B}"/>
    <hyperlink ref="SAZ132" r:id="rId1673" xr:uid="{2D123270-DCE7-4A7F-BF26-9FCDB1FFEBFF}"/>
    <hyperlink ref="SBH132" r:id="rId1674" xr:uid="{D0E93DBB-EEDD-475B-A367-3B42E418B69C}"/>
    <hyperlink ref="SBP132" r:id="rId1675" xr:uid="{F651EA8A-0328-43AE-AE2A-7BE120BE9339}"/>
    <hyperlink ref="SBX132" r:id="rId1676" xr:uid="{B73F3A81-C3F5-49B5-BA97-94F99B6BF131}"/>
    <hyperlink ref="SCF132" r:id="rId1677" xr:uid="{878D04B5-963E-4FA3-9ED2-7F91E6760162}"/>
    <hyperlink ref="SCN132" r:id="rId1678" xr:uid="{99EF1FA7-77EA-412F-89AE-18249282A27D}"/>
    <hyperlink ref="SCV132" r:id="rId1679" xr:uid="{A115CA3C-F35F-4D0F-92C6-B7CDC3546BAD}"/>
    <hyperlink ref="SDD132" r:id="rId1680" xr:uid="{CA66F683-8E9D-4DA0-A4EA-610F1F946ADF}"/>
    <hyperlink ref="SDL132" r:id="rId1681" xr:uid="{C9CC7CD7-735B-43E4-A051-7C7EE8110AD3}"/>
    <hyperlink ref="SDT132" r:id="rId1682" xr:uid="{B067943F-FE5D-4C78-939C-D2CEA6484352}"/>
    <hyperlink ref="SEB132" r:id="rId1683" xr:uid="{73D7BB19-5F3F-4327-A652-325CFB6A5234}"/>
    <hyperlink ref="SEJ132" r:id="rId1684" xr:uid="{1B5448A1-C6F6-48B6-9D60-DC9FCF10A661}"/>
    <hyperlink ref="SER132" r:id="rId1685" xr:uid="{F69D65F6-F3D9-4713-9D66-77EFCEBB9690}"/>
    <hyperlink ref="SEZ132" r:id="rId1686" xr:uid="{568DB541-534F-45D2-A265-6A2DECDD9943}"/>
    <hyperlink ref="SFH132" r:id="rId1687" xr:uid="{0CDB04CA-9360-48E2-B2A6-63D09DADC962}"/>
    <hyperlink ref="SFP132" r:id="rId1688" xr:uid="{A611B9E9-7D98-4212-9E18-74D0FCCB1308}"/>
    <hyperlink ref="SFX132" r:id="rId1689" xr:uid="{1A2AC8F6-0CE0-41EB-BFD7-CF39CFBFBFE0}"/>
    <hyperlink ref="SGF132" r:id="rId1690" xr:uid="{4CB45C53-6D3B-4421-AE0C-05546429B8A6}"/>
    <hyperlink ref="SGN132" r:id="rId1691" xr:uid="{75F5947E-1C54-4B46-A8F3-6346317A9637}"/>
    <hyperlink ref="SGV132" r:id="rId1692" xr:uid="{7CAD423C-650B-4A53-8BB0-A96AE87E3A82}"/>
    <hyperlink ref="SHD132" r:id="rId1693" xr:uid="{DC83DFCA-01DB-4E34-87FE-6A40BE412FE2}"/>
    <hyperlink ref="SHL132" r:id="rId1694" xr:uid="{D1DE920C-99D3-443A-89C4-C2878C94A0FB}"/>
    <hyperlink ref="SHT132" r:id="rId1695" xr:uid="{0E81A49C-574C-4274-94FD-303E0CDBE3A8}"/>
    <hyperlink ref="SIB132" r:id="rId1696" xr:uid="{D8F48069-463A-414E-B5BE-A0A52CD45518}"/>
    <hyperlink ref="SIJ132" r:id="rId1697" xr:uid="{020B22B9-EADD-4810-AA55-8307259BAADB}"/>
    <hyperlink ref="SIR132" r:id="rId1698" xr:uid="{44DFC187-0CF1-4AA9-A16C-0B2479B57613}"/>
    <hyperlink ref="SIZ132" r:id="rId1699" xr:uid="{8E13403F-6903-4FE7-9B0B-99659EAD6C6E}"/>
    <hyperlink ref="SJH132" r:id="rId1700" xr:uid="{B201FC64-92F4-4AF7-BBC2-43117038C516}"/>
    <hyperlink ref="SJP132" r:id="rId1701" xr:uid="{29E084C3-F1C0-4710-8A83-E863E75F577F}"/>
    <hyperlink ref="SJX132" r:id="rId1702" xr:uid="{2D1CC550-7A17-4821-B125-5A226E7AC2A2}"/>
    <hyperlink ref="SKF132" r:id="rId1703" xr:uid="{130B9EDE-7619-48BD-BA9A-65DDDE620EBA}"/>
    <hyperlink ref="SKN132" r:id="rId1704" xr:uid="{950D0DA3-1256-45A6-BB56-59BD7E6D6900}"/>
    <hyperlink ref="SKV132" r:id="rId1705" xr:uid="{6415A4D2-1745-4870-8017-C790D0C7E4F8}"/>
    <hyperlink ref="SLD132" r:id="rId1706" xr:uid="{3CDF20C3-38F0-409B-8149-55C4FF17478C}"/>
    <hyperlink ref="SLL132" r:id="rId1707" xr:uid="{585004B2-99F5-41E8-8FDC-6C1A0371A743}"/>
    <hyperlink ref="SLT132" r:id="rId1708" xr:uid="{F037949B-E503-42F7-9E4E-14A370543F3A}"/>
    <hyperlink ref="SMB132" r:id="rId1709" xr:uid="{4F33D310-A6F1-4C49-AE19-9A40ADD89066}"/>
    <hyperlink ref="SMJ132" r:id="rId1710" xr:uid="{A4D8382F-6D1C-4CF5-A5B2-2EC2517A1631}"/>
    <hyperlink ref="SMR132" r:id="rId1711" xr:uid="{499039E5-6D59-4595-9326-07A2C3B9BC42}"/>
    <hyperlink ref="SMZ132" r:id="rId1712" xr:uid="{86D0CE70-8A50-422B-8DF2-8A39B138E000}"/>
    <hyperlink ref="SNH132" r:id="rId1713" xr:uid="{805B9427-9B3D-4280-8F5D-7187CE25138C}"/>
    <hyperlink ref="SNP132" r:id="rId1714" xr:uid="{67AA3BFB-DBFE-4962-B118-94D404D8BB34}"/>
    <hyperlink ref="SNX132" r:id="rId1715" xr:uid="{38BAF5E1-A240-455A-8A5E-1F3E84BBF853}"/>
    <hyperlink ref="SOF132" r:id="rId1716" xr:uid="{5A03D9D1-28DA-4BE8-B88B-4DB618A7073A}"/>
    <hyperlink ref="SON132" r:id="rId1717" xr:uid="{DC8BDA9A-2078-43E4-800C-0B815B0BA194}"/>
    <hyperlink ref="SOV132" r:id="rId1718" xr:uid="{90B7729E-29B7-4090-B3AE-9AD6181D282D}"/>
    <hyperlink ref="SPD132" r:id="rId1719" xr:uid="{295BBAEB-3AF3-446D-88B8-5B0290F7B635}"/>
    <hyperlink ref="SPL132" r:id="rId1720" xr:uid="{F0221673-38A4-490F-945B-AD9F5CED0521}"/>
    <hyperlink ref="SPT132" r:id="rId1721" xr:uid="{65EA9959-760E-475C-BF7A-92DA7100AC42}"/>
    <hyperlink ref="SQB132" r:id="rId1722" xr:uid="{3A8112BF-7845-4BE9-B687-9076C90DA6B2}"/>
    <hyperlink ref="SQJ132" r:id="rId1723" xr:uid="{A14D51D6-F021-403C-A5D8-C466ECCFDF7C}"/>
    <hyperlink ref="SQR132" r:id="rId1724" xr:uid="{2D6F7686-15DB-413A-B1B0-526E1DB9B9D7}"/>
    <hyperlink ref="SQZ132" r:id="rId1725" xr:uid="{7F4159C5-3A47-46F5-A9DB-A7BC3929A973}"/>
    <hyperlink ref="SRH132" r:id="rId1726" xr:uid="{57026EF3-F6A6-45AE-81E8-FBA874A526EB}"/>
    <hyperlink ref="SRP132" r:id="rId1727" xr:uid="{37EDFFFD-AA35-46E6-B528-79763AE3CC6C}"/>
    <hyperlink ref="SRX132" r:id="rId1728" xr:uid="{30E221AE-4956-434C-928D-13042475CD29}"/>
    <hyperlink ref="SSF132" r:id="rId1729" xr:uid="{08C59389-DF1B-4165-8E9B-2B86DCA6B972}"/>
    <hyperlink ref="SSN132" r:id="rId1730" xr:uid="{2F6B4975-833E-4927-9A35-92FF71F6C7C3}"/>
    <hyperlink ref="SSV132" r:id="rId1731" xr:uid="{53A4C7E1-8C24-430C-9E11-1DDE82E2D535}"/>
    <hyperlink ref="STD132" r:id="rId1732" xr:uid="{C713FA87-A33B-47C5-81CB-A59CD00A3B58}"/>
    <hyperlink ref="STL132" r:id="rId1733" xr:uid="{CBD41928-653C-4735-ABEC-3910EEB2D812}"/>
    <hyperlink ref="STT132" r:id="rId1734" xr:uid="{4B197DFC-7664-4F02-9883-7FBF5A93C2DB}"/>
    <hyperlink ref="SUB132" r:id="rId1735" xr:uid="{0D607415-2B6A-4C54-B3DD-0BC38D681EC1}"/>
    <hyperlink ref="SUJ132" r:id="rId1736" xr:uid="{D3A24271-6C27-4ABA-84BE-A6B37753F85C}"/>
    <hyperlink ref="SUR132" r:id="rId1737" xr:uid="{AA63C245-D5E5-484E-A6FD-1AA5AED4F608}"/>
    <hyperlink ref="SUZ132" r:id="rId1738" xr:uid="{8930BC99-A30F-46A5-AFAA-A57222EB18E5}"/>
    <hyperlink ref="SVH132" r:id="rId1739" xr:uid="{272E1CEE-FA5D-4F96-9792-E852D07149E4}"/>
    <hyperlink ref="SVP132" r:id="rId1740" xr:uid="{A3C4D418-EE98-42F2-B571-1BAEF31A9AF7}"/>
    <hyperlink ref="SVX132" r:id="rId1741" xr:uid="{EA7F027D-5C81-48DA-BEE0-D42A29F9A402}"/>
    <hyperlink ref="SWF132" r:id="rId1742" xr:uid="{194C2596-00EC-4F54-9F87-2D770BFFB6D8}"/>
    <hyperlink ref="SWN132" r:id="rId1743" xr:uid="{A052183B-8B81-401D-9D34-309811314C0A}"/>
    <hyperlink ref="SWV132" r:id="rId1744" xr:uid="{1983ADF4-B925-4195-88CB-D6A048022099}"/>
    <hyperlink ref="SXD132" r:id="rId1745" xr:uid="{21D63EE0-9C7C-44DE-B510-A3A467C8B620}"/>
    <hyperlink ref="SXL132" r:id="rId1746" xr:uid="{35454F32-A707-44B3-93EA-9CC2340507D6}"/>
    <hyperlink ref="SXT132" r:id="rId1747" xr:uid="{E9400271-C45B-480B-A1D0-8D9C3FC8F91F}"/>
    <hyperlink ref="SYB132" r:id="rId1748" xr:uid="{6B0B7301-5069-47B6-BCEF-D7B73E41563E}"/>
    <hyperlink ref="SYJ132" r:id="rId1749" xr:uid="{A7793E2E-BEA1-48F2-A9E3-4E7C4DF67CE8}"/>
    <hyperlink ref="SYR132" r:id="rId1750" xr:uid="{A0B8029B-41B8-4AF2-ACE1-5E7FBB0B8592}"/>
    <hyperlink ref="SYZ132" r:id="rId1751" xr:uid="{08911CE6-786D-42B3-A601-2660DE13E277}"/>
    <hyperlink ref="SZH132" r:id="rId1752" xr:uid="{0D2FE822-6B58-4B8A-A600-C8F9626FD817}"/>
    <hyperlink ref="SZP132" r:id="rId1753" xr:uid="{0A6A540C-AD81-459F-A8B8-4F7E505A0E99}"/>
    <hyperlink ref="SZX132" r:id="rId1754" xr:uid="{9ACBE1AB-5E62-4B5C-863E-E93DB31B6228}"/>
    <hyperlink ref="TAF132" r:id="rId1755" xr:uid="{952E1295-C0D8-4EFE-B017-FC002B61D23F}"/>
    <hyperlink ref="TAN132" r:id="rId1756" xr:uid="{F0E5581D-1064-441C-936B-79BEF7C889B4}"/>
    <hyperlink ref="TAV132" r:id="rId1757" xr:uid="{9A8AA377-57DA-4E9A-A01E-773A0333E918}"/>
    <hyperlink ref="TBD132" r:id="rId1758" xr:uid="{4C619D2E-A3B2-4636-905F-F293ABDCDC77}"/>
    <hyperlink ref="TBL132" r:id="rId1759" xr:uid="{C7C99B94-B33B-4AD4-89AB-097A06B10356}"/>
    <hyperlink ref="TBT132" r:id="rId1760" xr:uid="{33CB0981-9732-4DD4-97A6-1531A93710AF}"/>
    <hyperlink ref="TCB132" r:id="rId1761" xr:uid="{2CE1FF89-CAA1-49BD-867A-A4D5C69FDB12}"/>
    <hyperlink ref="TCJ132" r:id="rId1762" xr:uid="{931EFEBA-1C41-4CA3-A572-C2BFBC441C2B}"/>
    <hyperlink ref="TCR132" r:id="rId1763" xr:uid="{D2597FAF-2A01-4729-BCDA-1F80CE0264D1}"/>
    <hyperlink ref="TCZ132" r:id="rId1764" xr:uid="{996F0C7B-ACD9-4808-82FC-FCB22DFC8A5A}"/>
    <hyperlink ref="TDH132" r:id="rId1765" xr:uid="{FE14AF11-1E46-4DBC-AA25-464BD9109E9F}"/>
    <hyperlink ref="TDP132" r:id="rId1766" xr:uid="{AC518B5F-6457-4216-B681-E1B5B45A4E65}"/>
    <hyperlink ref="TDX132" r:id="rId1767" xr:uid="{B610CF99-DFD1-4760-9B79-BDC46DB7DE13}"/>
    <hyperlink ref="TEF132" r:id="rId1768" xr:uid="{BBAF75B2-E665-444C-A576-CAE2F091E13B}"/>
    <hyperlink ref="TEN132" r:id="rId1769" xr:uid="{9497A22B-3334-4276-947A-C5D893D762CB}"/>
    <hyperlink ref="TEV132" r:id="rId1770" xr:uid="{84105A7D-9871-4FFD-AD4D-9BE1AD59CE2A}"/>
    <hyperlink ref="TFD132" r:id="rId1771" xr:uid="{E7D5B9EE-D16E-45CE-878A-47713EAF2630}"/>
    <hyperlink ref="TFL132" r:id="rId1772" xr:uid="{DCB0A0EE-ACED-4445-BBF7-310BB9C9C7A7}"/>
    <hyperlink ref="TFT132" r:id="rId1773" xr:uid="{4E4F00F6-37F3-4070-9A48-42F35F89EB64}"/>
    <hyperlink ref="TGB132" r:id="rId1774" xr:uid="{8AE60312-3DEB-4BE2-B987-FCFC5CCA9BBB}"/>
    <hyperlink ref="TGJ132" r:id="rId1775" xr:uid="{B2B01CA3-D62E-4A23-BFB1-7324CC2DA977}"/>
    <hyperlink ref="TGR132" r:id="rId1776" xr:uid="{24EB0D6B-FE99-4769-A558-2D68E1816BD1}"/>
    <hyperlink ref="TGZ132" r:id="rId1777" xr:uid="{6B8D013E-89FA-43AE-B8E1-93494062A23C}"/>
    <hyperlink ref="THH132" r:id="rId1778" xr:uid="{9B388F3E-8B5A-40C2-842A-FCF513199B4B}"/>
    <hyperlink ref="THP132" r:id="rId1779" xr:uid="{C0BEA89B-41C5-442F-9126-FF9F032F78A0}"/>
    <hyperlink ref="THX132" r:id="rId1780" xr:uid="{7E8302AA-4C53-4E07-923F-E422264DB409}"/>
    <hyperlink ref="TIF132" r:id="rId1781" xr:uid="{14CAB7E4-942C-4765-A209-1F8598982768}"/>
    <hyperlink ref="TIN132" r:id="rId1782" xr:uid="{39F9D7E2-5B5E-4896-821A-F84769AC69AD}"/>
    <hyperlink ref="TIV132" r:id="rId1783" xr:uid="{DF6BE8AF-C857-4118-B5AE-CDF5355A457E}"/>
    <hyperlink ref="TJD132" r:id="rId1784" xr:uid="{14A74CB4-DC5B-4432-86C2-4A2957EDBAD4}"/>
    <hyperlink ref="TJL132" r:id="rId1785" xr:uid="{94DFA2DA-5F37-4A90-B5D9-6EF8F55EA4B6}"/>
    <hyperlink ref="TJT132" r:id="rId1786" xr:uid="{E86CBDF1-4571-4179-8BD5-7499BF78D3DD}"/>
    <hyperlink ref="TKB132" r:id="rId1787" xr:uid="{CE108E88-F9FE-4124-9ED4-57CBF2FB9978}"/>
    <hyperlink ref="TKJ132" r:id="rId1788" xr:uid="{1CAFFF48-1A80-47E1-8814-FDC08A8A0427}"/>
    <hyperlink ref="TKR132" r:id="rId1789" xr:uid="{9189FD24-464E-4022-8FE3-A0EFE152B0FE}"/>
    <hyperlink ref="TKZ132" r:id="rId1790" xr:uid="{8C02DD4C-6EF0-4C4E-903C-0740152AD6CB}"/>
    <hyperlink ref="TLH132" r:id="rId1791" xr:uid="{FF2E0C32-075C-4742-895F-7D228E9311EE}"/>
    <hyperlink ref="TLP132" r:id="rId1792" xr:uid="{B490CF5F-FEE9-46AE-BCC8-F562836D29C1}"/>
    <hyperlink ref="TLX132" r:id="rId1793" xr:uid="{4F920F24-6A28-47EE-8265-F4C2EDEA7A24}"/>
    <hyperlink ref="TMF132" r:id="rId1794" xr:uid="{11FFA2A0-1764-4FC1-B8B5-AD676924C699}"/>
    <hyperlink ref="TMN132" r:id="rId1795" xr:uid="{79FD3D0C-3C4C-4067-9FD1-71E2B73C79D9}"/>
    <hyperlink ref="TMV132" r:id="rId1796" xr:uid="{BAA55DC5-5844-4C0C-8940-7F2B29D86913}"/>
    <hyperlink ref="TND132" r:id="rId1797" xr:uid="{5AFB9054-D54C-4377-92C1-3A945824934C}"/>
    <hyperlink ref="TNL132" r:id="rId1798" xr:uid="{D3B0B90B-BECC-4F00-95BA-46A2A80B6222}"/>
    <hyperlink ref="TNT132" r:id="rId1799" xr:uid="{DE121769-4F92-447C-8FDC-24AC8599617C}"/>
    <hyperlink ref="TOB132" r:id="rId1800" xr:uid="{1F7C405A-FD16-49E2-A421-CA6DC51890F6}"/>
    <hyperlink ref="TOJ132" r:id="rId1801" xr:uid="{7911FB33-BE37-40EA-90B4-176022ECB244}"/>
    <hyperlink ref="TOR132" r:id="rId1802" xr:uid="{EB81964F-C307-4989-B641-CEE7155EBF22}"/>
    <hyperlink ref="TOZ132" r:id="rId1803" xr:uid="{11FA631C-808A-4A8E-9415-FC86405D1732}"/>
    <hyperlink ref="TPH132" r:id="rId1804" xr:uid="{2AFA4BE2-969B-4729-984E-C1EC5E1E485D}"/>
    <hyperlink ref="TPP132" r:id="rId1805" xr:uid="{165277BF-62D6-4B0B-93A0-61DFC636D8B4}"/>
    <hyperlink ref="TPX132" r:id="rId1806" xr:uid="{41519BC6-4FDC-4F34-AB2E-3571A0D76AB6}"/>
    <hyperlink ref="TQF132" r:id="rId1807" xr:uid="{2B738DFE-D3ED-4236-8505-92DAF1BABBCB}"/>
    <hyperlink ref="TQN132" r:id="rId1808" xr:uid="{CEEBE450-068A-42AB-BC73-F3AFD113E7CA}"/>
    <hyperlink ref="TQV132" r:id="rId1809" xr:uid="{B7526FEA-3AB6-4859-9E4C-02D296FC9CFE}"/>
    <hyperlink ref="TRD132" r:id="rId1810" xr:uid="{0C8DD5DC-3FFF-41CD-81DE-25CC5FA4B5BF}"/>
    <hyperlink ref="TRL132" r:id="rId1811" xr:uid="{5B4FA604-70FE-4015-AE4C-9112BAA2A77C}"/>
    <hyperlink ref="TRT132" r:id="rId1812" xr:uid="{7B429F61-DB6A-45EB-989B-18CFB31F241F}"/>
    <hyperlink ref="TSB132" r:id="rId1813" xr:uid="{4758B885-3757-4702-8032-7ABC2ED13CF3}"/>
    <hyperlink ref="TSJ132" r:id="rId1814" xr:uid="{4B3539C5-A99D-43B9-89BD-F2B91CC06BA8}"/>
    <hyperlink ref="TSR132" r:id="rId1815" xr:uid="{918EEFB7-CE10-4BA1-9551-41AC28AE6F60}"/>
    <hyperlink ref="TSZ132" r:id="rId1816" xr:uid="{3D5F6883-1B56-42F4-A4F8-98CF845B6B63}"/>
    <hyperlink ref="TTH132" r:id="rId1817" xr:uid="{D793F7F8-E4F7-4AB3-88EB-CB104EC94BCF}"/>
    <hyperlink ref="TTP132" r:id="rId1818" xr:uid="{66665EBB-D8C2-4CAA-A4B6-3E528FE96429}"/>
    <hyperlink ref="TTX132" r:id="rId1819" xr:uid="{E8FB7D8D-0F37-42CE-A552-2C94CD587941}"/>
    <hyperlink ref="TUF132" r:id="rId1820" xr:uid="{80FFA51D-E374-43C4-8ACF-FA7A56FFD99B}"/>
    <hyperlink ref="TUN132" r:id="rId1821" xr:uid="{2F2C011C-D6F4-4CC7-AC43-B09241630677}"/>
    <hyperlink ref="TUV132" r:id="rId1822" xr:uid="{73E6DE75-053E-4136-BA48-9A42E680DD39}"/>
    <hyperlink ref="TVD132" r:id="rId1823" xr:uid="{DD1132CF-6B9B-4D26-8A55-080A25929C21}"/>
    <hyperlink ref="TVL132" r:id="rId1824" xr:uid="{2F274BE7-6F8B-424E-82DA-9456A961D70A}"/>
    <hyperlink ref="TVT132" r:id="rId1825" xr:uid="{6DA46885-A0E2-441A-B5C9-ED91A7C92FF5}"/>
    <hyperlink ref="TWB132" r:id="rId1826" xr:uid="{109EEE5F-29CE-4B9F-8E5E-742C93FD95FF}"/>
    <hyperlink ref="TWJ132" r:id="rId1827" xr:uid="{EBD776D7-C663-4A38-A617-C5E431614B92}"/>
    <hyperlink ref="TWR132" r:id="rId1828" xr:uid="{03F07FBF-BA06-4173-933E-99724BC51A36}"/>
    <hyperlink ref="TWZ132" r:id="rId1829" xr:uid="{A1010FFC-ACA9-49DB-900B-BBB9A7863BEB}"/>
    <hyperlink ref="TXH132" r:id="rId1830" xr:uid="{14FFBA3C-8D1E-4554-BCA1-6ED975C2AEDF}"/>
    <hyperlink ref="TXP132" r:id="rId1831" xr:uid="{BD3B07A0-2A34-427C-B828-0536A44DA21E}"/>
    <hyperlink ref="TXX132" r:id="rId1832" xr:uid="{848810E0-30CB-4624-AEDA-1E39D217C9D4}"/>
    <hyperlink ref="TYF132" r:id="rId1833" xr:uid="{915F0C46-1308-40B0-826C-320F1F12E700}"/>
    <hyperlink ref="TYN132" r:id="rId1834" xr:uid="{3285E25F-CA95-41EC-87DA-BD4E65FFDF7B}"/>
    <hyperlink ref="TYV132" r:id="rId1835" xr:uid="{ADA7CF73-B6F3-4210-8077-311D081920BC}"/>
    <hyperlink ref="TZD132" r:id="rId1836" xr:uid="{3A908A05-7CC5-4E8E-9B3B-A1CF1535DC9B}"/>
    <hyperlink ref="TZL132" r:id="rId1837" xr:uid="{3E1170B4-BABA-420D-A114-6AE3287B0686}"/>
    <hyperlink ref="TZT132" r:id="rId1838" xr:uid="{EDD757A9-9C0C-4C11-B085-D8F986D06B63}"/>
    <hyperlink ref="UAB132" r:id="rId1839" xr:uid="{EDB87EEA-2647-4510-91A6-87B9193B6945}"/>
    <hyperlink ref="UAJ132" r:id="rId1840" xr:uid="{A58C3C20-AD1F-46D8-98A6-32BCCD2B17C8}"/>
    <hyperlink ref="UAR132" r:id="rId1841" xr:uid="{C54BEDC8-AF7D-4441-A51F-E769FD36739B}"/>
    <hyperlink ref="UAZ132" r:id="rId1842" xr:uid="{51CF88E0-61AB-47CA-BD9F-27875E7EABF7}"/>
    <hyperlink ref="UBH132" r:id="rId1843" xr:uid="{C6E53371-8B90-4D76-B97F-FBE004CB1094}"/>
    <hyperlink ref="UBP132" r:id="rId1844" xr:uid="{47D062DD-1124-48D3-BD7C-8A4FE3C6625D}"/>
    <hyperlink ref="UBX132" r:id="rId1845" xr:uid="{65337385-009D-4E7F-8467-C2322E950340}"/>
    <hyperlink ref="UCF132" r:id="rId1846" xr:uid="{7CF5B9C8-05BA-4EE7-824C-C72B44CA9F82}"/>
    <hyperlink ref="UCN132" r:id="rId1847" xr:uid="{1284BFFF-40E3-43B9-A076-F64F1A5B3333}"/>
    <hyperlink ref="UCV132" r:id="rId1848" xr:uid="{61DDB280-FFF8-4C10-BF2A-8E148A5299B4}"/>
    <hyperlink ref="UDD132" r:id="rId1849" xr:uid="{25C34CCD-70EF-42D3-8C8F-1069B307FEDB}"/>
    <hyperlink ref="UDL132" r:id="rId1850" xr:uid="{BC909446-106B-4766-B63B-83FCED0A188D}"/>
    <hyperlink ref="UDT132" r:id="rId1851" xr:uid="{E7552A48-C2C3-4D59-AE29-6BB7E7E896B9}"/>
    <hyperlink ref="UEB132" r:id="rId1852" xr:uid="{CF035AB5-F647-4537-8524-9C29A193C82B}"/>
    <hyperlink ref="UEJ132" r:id="rId1853" xr:uid="{BF9408EC-FF93-46CF-BC45-A90FB09C8773}"/>
    <hyperlink ref="UER132" r:id="rId1854" xr:uid="{A9AA7F06-D2B3-4B2D-9F96-CF271F48DE7E}"/>
    <hyperlink ref="UEZ132" r:id="rId1855" xr:uid="{C79995EB-3E42-4E2B-B47A-49091E66F5D2}"/>
    <hyperlink ref="UFH132" r:id="rId1856" xr:uid="{ACE6779C-F12B-433C-9008-59C334D15A48}"/>
    <hyperlink ref="UFP132" r:id="rId1857" xr:uid="{539E2D4B-7255-4229-BB95-3CDBB2112AC4}"/>
    <hyperlink ref="UFX132" r:id="rId1858" xr:uid="{ACA28457-E2CF-4EC2-AD35-00839AD3801D}"/>
    <hyperlink ref="UGF132" r:id="rId1859" xr:uid="{CD8CFAF5-3864-44A9-9D8A-FBD74D27035E}"/>
    <hyperlink ref="UGN132" r:id="rId1860" xr:uid="{4C4A3FD3-4BD8-43E1-B916-6774933EAD16}"/>
    <hyperlink ref="UGV132" r:id="rId1861" xr:uid="{7D534BC7-E258-4E96-BD68-D809F1B6FCB1}"/>
    <hyperlink ref="UHD132" r:id="rId1862" xr:uid="{1C222103-D196-4A1A-8C30-1F4C73438AED}"/>
    <hyperlink ref="UHL132" r:id="rId1863" xr:uid="{06F1E48C-243E-4F7B-AE72-247FD6E1095C}"/>
    <hyperlink ref="UHT132" r:id="rId1864" xr:uid="{F1A07787-40CC-4299-A8B9-B74D32E8BF53}"/>
    <hyperlink ref="UIB132" r:id="rId1865" xr:uid="{4E6CEF41-3A0F-4A66-823B-1DFFD35ADA5D}"/>
    <hyperlink ref="UIJ132" r:id="rId1866" xr:uid="{6D41BDA9-F12D-4A7D-8815-C649E9BB2DA7}"/>
    <hyperlink ref="UIR132" r:id="rId1867" xr:uid="{E962E13D-D14C-4188-8544-BEE280F3F75A}"/>
    <hyperlink ref="UIZ132" r:id="rId1868" xr:uid="{94D55E92-4B78-489E-8C6E-3D0F3A2A8292}"/>
    <hyperlink ref="UJH132" r:id="rId1869" xr:uid="{EB0AE16C-F4D8-4E64-8DB0-C370DB995E7C}"/>
    <hyperlink ref="UJP132" r:id="rId1870" xr:uid="{3D6DDA10-FD55-4745-A7D2-FBAE7561406E}"/>
    <hyperlink ref="UJX132" r:id="rId1871" xr:uid="{497690EC-37CF-477C-A118-8383EB221A0A}"/>
    <hyperlink ref="UKF132" r:id="rId1872" xr:uid="{A9D84F6C-B87E-4DB7-9A43-8BF05FC1FD53}"/>
    <hyperlink ref="UKN132" r:id="rId1873" xr:uid="{E428C72F-1B46-4505-A136-60E3E85650B0}"/>
    <hyperlink ref="UKV132" r:id="rId1874" xr:uid="{17307DB8-3014-41F5-9A72-37D73BA13B77}"/>
    <hyperlink ref="ULD132" r:id="rId1875" xr:uid="{724C24D8-DA6C-442D-88BA-3642AFBE1521}"/>
    <hyperlink ref="ULL132" r:id="rId1876" xr:uid="{EB76D5EE-066F-4C8B-B986-380FFAE92A87}"/>
    <hyperlink ref="ULT132" r:id="rId1877" xr:uid="{FFC01427-6216-46D0-A27D-E45D9773F5A5}"/>
    <hyperlink ref="UMB132" r:id="rId1878" xr:uid="{753775E5-5A67-4559-B1A9-7BE82F20E07D}"/>
    <hyperlink ref="UMJ132" r:id="rId1879" xr:uid="{B42751D6-0CB5-4491-89E1-62894BD84430}"/>
    <hyperlink ref="UMR132" r:id="rId1880" xr:uid="{D211BA7F-AE4C-42BC-B11F-3A918E1563D0}"/>
    <hyperlink ref="UMZ132" r:id="rId1881" xr:uid="{5AB63119-C27C-48A8-9452-901879BA195C}"/>
    <hyperlink ref="UNH132" r:id="rId1882" xr:uid="{77E68BD5-644B-4ABD-B9A2-9A7C60B99C15}"/>
    <hyperlink ref="UNP132" r:id="rId1883" xr:uid="{2A62E984-4530-401C-A2F8-0A24CBB398A3}"/>
    <hyperlink ref="UNX132" r:id="rId1884" xr:uid="{F3FFE65D-8EB8-4B36-945E-5124DCD658AA}"/>
    <hyperlink ref="UOF132" r:id="rId1885" xr:uid="{CC96C6EC-25DC-482D-9944-CA688A8A0C6C}"/>
    <hyperlink ref="UON132" r:id="rId1886" xr:uid="{9A9BC127-7509-498B-8B0F-53AD29B2974D}"/>
    <hyperlink ref="UOV132" r:id="rId1887" xr:uid="{A07DB035-C3F1-427E-A295-EA3AC75977E4}"/>
    <hyperlink ref="UPD132" r:id="rId1888" xr:uid="{FC31F648-269E-4105-8C01-9732578CA6F5}"/>
    <hyperlink ref="UPL132" r:id="rId1889" xr:uid="{6334F74D-E453-4D9D-A8E2-B43E618FD373}"/>
    <hyperlink ref="UPT132" r:id="rId1890" xr:uid="{D943785E-9083-4C91-A5B0-75DAFF5F1226}"/>
    <hyperlink ref="UQB132" r:id="rId1891" xr:uid="{025E6D8D-7EA6-4D37-8767-E5FDCBCE7EC5}"/>
    <hyperlink ref="UQJ132" r:id="rId1892" xr:uid="{A3978F51-B5BF-4A3E-8676-B408744CEE24}"/>
    <hyperlink ref="UQR132" r:id="rId1893" xr:uid="{71CBDD52-5B98-4F37-B408-C12A558AC1BC}"/>
    <hyperlink ref="UQZ132" r:id="rId1894" xr:uid="{6EDBDD15-8FA5-4C6B-B038-BDE0CFE51605}"/>
    <hyperlink ref="URH132" r:id="rId1895" xr:uid="{2C1D00FD-D402-4997-9EF4-D5841175522A}"/>
    <hyperlink ref="URP132" r:id="rId1896" xr:uid="{67574109-1D12-488C-93E5-C4074C735EDC}"/>
    <hyperlink ref="URX132" r:id="rId1897" xr:uid="{CC786920-EA56-4229-B014-F6C3C9B3F354}"/>
    <hyperlink ref="USF132" r:id="rId1898" xr:uid="{97B4DE71-3A41-4EE1-A05F-79C8D9B46B54}"/>
    <hyperlink ref="USN132" r:id="rId1899" xr:uid="{6AA1423C-B69E-4AF9-93FD-D6CAEB1FF166}"/>
    <hyperlink ref="USV132" r:id="rId1900" xr:uid="{0ECDF33B-F48F-4EBB-9916-2FC0BA7A9BB4}"/>
    <hyperlink ref="UTD132" r:id="rId1901" xr:uid="{CE89B340-0E80-4AB7-AD90-A4FCEA920B1B}"/>
    <hyperlink ref="UTL132" r:id="rId1902" xr:uid="{81AB4C3D-5CEB-42A5-97F4-605DF4C8DB8D}"/>
    <hyperlink ref="UTT132" r:id="rId1903" xr:uid="{F09961B3-CA5D-43B2-B4B9-4CCD731FE71B}"/>
    <hyperlink ref="UUB132" r:id="rId1904" xr:uid="{9A939610-F6ED-4AC9-A533-BCADA8E45842}"/>
    <hyperlink ref="UUJ132" r:id="rId1905" xr:uid="{65355876-2D5B-4A3B-A305-D4188E9B9B4F}"/>
    <hyperlink ref="UUR132" r:id="rId1906" xr:uid="{53807F3D-F3E9-48BA-B89D-A140F1132C54}"/>
    <hyperlink ref="UUZ132" r:id="rId1907" xr:uid="{B2776A96-89CD-4819-BB67-DDFFF881B68F}"/>
    <hyperlink ref="UVH132" r:id="rId1908" xr:uid="{D518153C-40F0-4152-87CF-A15AA7AA543B}"/>
    <hyperlink ref="UVP132" r:id="rId1909" xr:uid="{3AD5382B-9387-427D-8FA1-48777D2C7711}"/>
    <hyperlink ref="UVX132" r:id="rId1910" xr:uid="{CBB9CCD6-83B2-41AD-A67A-35053D1CDA17}"/>
    <hyperlink ref="UWF132" r:id="rId1911" xr:uid="{8D7561EF-4F2C-409F-8EF7-7C8396C155B1}"/>
    <hyperlink ref="UWN132" r:id="rId1912" xr:uid="{CFC428B9-367D-4B1B-B138-6CD1FE37822D}"/>
    <hyperlink ref="UWV132" r:id="rId1913" xr:uid="{35EED0A3-3CB2-4DFD-8379-075A46B5C387}"/>
    <hyperlink ref="UXD132" r:id="rId1914" xr:uid="{6E1BB4BA-0DE8-4319-8448-6EE6DA28D1DC}"/>
    <hyperlink ref="UXL132" r:id="rId1915" xr:uid="{95F3B5A0-2592-4C44-8CCE-200927648C69}"/>
    <hyperlink ref="UXT132" r:id="rId1916" xr:uid="{A9C9C2CE-5925-47A2-8D1F-98F6207B4D98}"/>
    <hyperlink ref="UYB132" r:id="rId1917" xr:uid="{32A85AF7-D580-47F0-B0D6-0C371EA1F710}"/>
    <hyperlink ref="UYJ132" r:id="rId1918" xr:uid="{1BACD349-F3FA-4E26-937A-96807C4367BA}"/>
    <hyperlink ref="UYR132" r:id="rId1919" xr:uid="{1A7425DA-152E-47DA-977A-C832477D7120}"/>
    <hyperlink ref="UYZ132" r:id="rId1920" xr:uid="{C0A97851-57E8-4FFC-BFC1-24D64A9A8F77}"/>
    <hyperlink ref="UZH132" r:id="rId1921" xr:uid="{BF6BFE3B-6AAA-4997-AFE5-40B2360C6575}"/>
    <hyperlink ref="UZP132" r:id="rId1922" xr:uid="{52B2D65D-C47F-4869-9C34-D637B86BDB3D}"/>
    <hyperlink ref="UZX132" r:id="rId1923" xr:uid="{CC369B67-C3E6-4287-A607-1EEAF2C88592}"/>
    <hyperlink ref="VAF132" r:id="rId1924" xr:uid="{9EF34429-C712-4FEB-8984-F3FE62551A11}"/>
    <hyperlink ref="VAN132" r:id="rId1925" xr:uid="{99172F54-B60D-4AE5-A6EA-1F09C7D531C6}"/>
    <hyperlink ref="VAV132" r:id="rId1926" xr:uid="{21CAFB08-7079-49DA-BD7B-3744C11D6B9F}"/>
    <hyperlink ref="VBD132" r:id="rId1927" xr:uid="{6D7F6BCB-964D-4B16-8DE0-92C69C20CD5B}"/>
    <hyperlink ref="VBL132" r:id="rId1928" xr:uid="{FDF1E272-E9B4-4BCB-8390-ED58964DB11D}"/>
    <hyperlink ref="VBT132" r:id="rId1929" xr:uid="{14BEDC4D-06B0-4BCE-9F24-0EF109EA0EA0}"/>
    <hyperlink ref="VCB132" r:id="rId1930" xr:uid="{28D43A12-4143-4C1B-99B7-CEF2A5FCAF6D}"/>
    <hyperlink ref="VCJ132" r:id="rId1931" xr:uid="{B78F81D8-6DCC-4AF0-A884-85D793B88D36}"/>
    <hyperlink ref="VCR132" r:id="rId1932" xr:uid="{56613596-EFC2-4425-B94A-D5A7F4F6F14D}"/>
    <hyperlink ref="VCZ132" r:id="rId1933" xr:uid="{F694589F-21A0-45C0-BE40-52C70AAB3A0B}"/>
    <hyperlink ref="VDH132" r:id="rId1934" xr:uid="{F6207753-C635-4B24-97A2-6E13CD1683C1}"/>
    <hyperlink ref="VDP132" r:id="rId1935" xr:uid="{A255C3F7-8614-4D40-AFEC-A139D72359FC}"/>
    <hyperlink ref="VDX132" r:id="rId1936" xr:uid="{D2A735E1-409B-463E-B44D-3309FBB9096E}"/>
    <hyperlink ref="VEF132" r:id="rId1937" xr:uid="{25911E11-F151-438F-AE5A-39944F3FA2BE}"/>
    <hyperlink ref="VEN132" r:id="rId1938" xr:uid="{5FE04A6E-B364-416E-AF87-11F9C1D1880D}"/>
    <hyperlink ref="VEV132" r:id="rId1939" xr:uid="{B372DEE5-9A37-4200-B621-4EF883C1F6BA}"/>
    <hyperlink ref="VFD132" r:id="rId1940" xr:uid="{33FA7A51-B444-4224-9762-F143FD46E9B1}"/>
    <hyperlink ref="VFL132" r:id="rId1941" xr:uid="{BF50E593-56C6-42D8-B6AF-21A72F21AA74}"/>
    <hyperlink ref="VFT132" r:id="rId1942" xr:uid="{02575CF6-3466-4997-8435-7AA610718027}"/>
    <hyperlink ref="VGB132" r:id="rId1943" xr:uid="{DDA8EC11-90DC-4465-9513-AA096AE77C16}"/>
    <hyperlink ref="VGJ132" r:id="rId1944" xr:uid="{7728FA05-0D4F-4229-8691-23606D59A173}"/>
    <hyperlink ref="VGR132" r:id="rId1945" xr:uid="{699AE818-DB42-429B-B329-1A413172BF31}"/>
    <hyperlink ref="VGZ132" r:id="rId1946" xr:uid="{1A4DE682-F71F-4C51-98F7-DCE68BA9A8E8}"/>
    <hyperlink ref="VHH132" r:id="rId1947" xr:uid="{29F46759-AF7E-4A87-BE25-3F3A7DE7A102}"/>
    <hyperlink ref="VHP132" r:id="rId1948" xr:uid="{A2B87A33-A149-4877-A355-57D3073B063A}"/>
    <hyperlink ref="VHX132" r:id="rId1949" xr:uid="{7BBE3BF1-2C1E-48B2-9E59-DAB815CA15A4}"/>
    <hyperlink ref="VIF132" r:id="rId1950" xr:uid="{EBEE1CB7-96BE-4964-B152-B1A45FF06C6A}"/>
    <hyperlink ref="VIN132" r:id="rId1951" xr:uid="{EC18D0A8-6A33-476B-BA70-ED31EB934AF6}"/>
    <hyperlink ref="VIV132" r:id="rId1952" xr:uid="{50111F01-7C9B-4FEB-85AA-4D09E12814E9}"/>
    <hyperlink ref="VJD132" r:id="rId1953" xr:uid="{49C74BE2-B5DA-4A2C-915A-FAF9F36DCBEC}"/>
    <hyperlink ref="VJL132" r:id="rId1954" xr:uid="{37677109-E3C4-4EDA-B004-CEB060F39892}"/>
    <hyperlink ref="VJT132" r:id="rId1955" xr:uid="{0C5DB947-79DB-4000-BD63-93F2ACD2171B}"/>
    <hyperlink ref="VKB132" r:id="rId1956" xr:uid="{7C784F94-1D3F-4382-8E66-120B32BF466C}"/>
    <hyperlink ref="VKJ132" r:id="rId1957" xr:uid="{23310E65-7825-467E-84DE-6482622837A0}"/>
    <hyperlink ref="VKR132" r:id="rId1958" xr:uid="{C84BEA9C-7BA0-4A13-B0B3-CD1F673D18FC}"/>
    <hyperlink ref="VKZ132" r:id="rId1959" xr:uid="{9E1EA687-E62C-45CC-AB63-80AEC2D0B08C}"/>
    <hyperlink ref="VLH132" r:id="rId1960" xr:uid="{90EC2762-223B-4124-B15B-E649747C4340}"/>
    <hyperlink ref="VLP132" r:id="rId1961" xr:uid="{593F3C70-81A4-49E8-86E5-38E2395BC3C1}"/>
    <hyperlink ref="VLX132" r:id="rId1962" xr:uid="{DA9FE61A-48A2-4D2A-958B-82EA112AFB39}"/>
    <hyperlink ref="VMF132" r:id="rId1963" xr:uid="{8CE590B5-7D1D-438D-87EB-C1F04317DF34}"/>
    <hyperlink ref="VMN132" r:id="rId1964" xr:uid="{174FBA72-A18B-4676-8442-8AD59B4B24E5}"/>
    <hyperlink ref="VMV132" r:id="rId1965" xr:uid="{8F4BC923-3B9A-4D43-9F5B-F4E261E6E813}"/>
    <hyperlink ref="VND132" r:id="rId1966" xr:uid="{57A9C2A8-1440-4B75-BAA6-446CC6CCF346}"/>
    <hyperlink ref="VNL132" r:id="rId1967" xr:uid="{84394CBF-7DF8-4708-A259-51F93F2B045C}"/>
    <hyperlink ref="VNT132" r:id="rId1968" xr:uid="{3A0D2669-0A9E-4F86-AE6B-A7B67670587F}"/>
    <hyperlink ref="VOB132" r:id="rId1969" xr:uid="{B4699653-C234-4351-A890-19366B5A465F}"/>
    <hyperlink ref="VOJ132" r:id="rId1970" xr:uid="{DB8EB547-9151-4D6F-B68A-0B7BFBB80213}"/>
    <hyperlink ref="VOR132" r:id="rId1971" xr:uid="{71162A8F-2BC9-4C4C-8276-4020900A9227}"/>
    <hyperlink ref="VOZ132" r:id="rId1972" xr:uid="{D4E607F0-DD01-47B9-B44E-0B031C043D12}"/>
    <hyperlink ref="VPH132" r:id="rId1973" xr:uid="{0B52665A-1007-4348-870B-F4FDB4D6CA47}"/>
    <hyperlink ref="VPP132" r:id="rId1974" xr:uid="{2AA638D5-0A9D-442E-8634-0AC1F8CBE9CE}"/>
    <hyperlink ref="VPX132" r:id="rId1975" xr:uid="{42EDB1D3-6FBB-438F-ADE2-0A6C8C796AB9}"/>
    <hyperlink ref="VQF132" r:id="rId1976" xr:uid="{D8F9131B-69DD-4C39-A6BB-8493616D462D}"/>
    <hyperlink ref="VQN132" r:id="rId1977" xr:uid="{2B478D2F-8A5C-4549-95B7-729645E9F6B2}"/>
    <hyperlink ref="VQV132" r:id="rId1978" xr:uid="{D77E0E4C-47C1-4B1B-9D2D-259ECBFAFC7E}"/>
    <hyperlink ref="VRD132" r:id="rId1979" xr:uid="{C413CAC0-48C6-4790-8AF4-FB3F8804F8BD}"/>
    <hyperlink ref="VRL132" r:id="rId1980" xr:uid="{10C7E3A8-7A62-4E1F-B1D5-A0F8F9CF03DC}"/>
    <hyperlink ref="VRT132" r:id="rId1981" xr:uid="{65DE8081-801E-478B-B9B4-A809DAF43902}"/>
    <hyperlink ref="VSB132" r:id="rId1982" xr:uid="{3DE2E373-7E31-4847-BD50-7143CEC39E6A}"/>
    <hyperlink ref="VSJ132" r:id="rId1983" xr:uid="{E369495C-DE4E-4066-BB52-90FE6BD4DEBC}"/>
    <hyperlink ref="VSR132" r:id="rId1984" xr:uid="{D6A281EA-74B4-4CBA-A9F8-85724F97BD49}"/>
    <hyperlink ref="VSZ132" r:id="rId1985" xr:uid="{66C4AA5E-D2CC-419E-A87B-581F173C1FE3}"/>
    <hyperlink ref="VTH132" r:id="rId1986" xr:uid="{FB2F9788-A295-4598-A3E5-194BAD012858}"/>
    <hyperlink ref="VTP132" r:id="rId1987" xr:uid="{B259D1BE-6BC7-452D-BAD7-CCB00B30A6AE}"/>
    <hyperlink ref="VTX132" r:id="rId1988" xr:uid="{955800EE-FE2D-46ED-B87A-0907162D7D65}"/>
    <hyperlink ref="VUF132" r:id="rId1989" xr:uid="{E330D1F0-1019-4C44-907A-19BD987DED73}"/>
    <hyperlink ref="VUN132" r:id="rId1990" xr:uid="{755AF99E-3FF2-48AF-A985-6A62297B843F}"/>
    <hyperlink ref="VUV132" r:id="rId1991" xr:uid="{58A887BC-3C51-4C8A-89CB-D38133220E89}"/>
    <hyperlink ref="VVD132" r:id="rId1992" xr:uid="{A314EADC-E7BF-4F0B-896A-86DA0DCCD99E}"/>
    <hyperlink ref="VVL132" r:id="rId1993" xr:uid="{C95EB505-0D0B-4E75-A3A0-61ADC788E245}"/>
    <hyperlink ref="VVT132" r:id="rId1994" xr:uid="{26CE2C25-ACF3-4F80-B366-8A355BD14565}"/>
    <hyperlink ref="VWB132" r:id="rId1995" xr:uid="{F80E6CB3-0C21-4B2D-A7A2-C63D2F7B28CD}"/>
    <hyperlink ref="VWJ132" r:id="rId1996" xr:uid="{FB9A0E29-01B7-4975-A87B-BD807FDC79AF}"/>
    <hyperlink ref="VWR132" r:id="rId1997" xr:uid="{B5966331-A1F8-489D-B319-32ACDF0733E4}"/>
    <hyperlink ref="VWZ132" r:id="rId1998" xr:uid="{70140A7C-45F5-4BBC-8AA9-7D00F88FE775}"/>
    <hyperlink ref="VXH132" r:id="rId1999" xr:uid="{31CCBFAF-B88C-49F1-950E-6FE2B2C43491}"/>
    <hyperlink ref="VXP132" r:id="rId2000" xr:uid="{DA9A23DE-2749-48E5-BA3F-35BD09292F00}"/>
    <hyperlink ref="VXX132" r:id="rId2001" xr:uid="{33FC8960-77E6-4F34-94D2-36BB0D3E2EFA}"/>
    <hyperlink ref="VYF132" r:id="rId2002" xr:uid="{F2799000-62BD-4881-9749-4B56B5C11F19}"/>
    <hyperlink ref="VYN132" r:id="rId2003" xr:uid="{481B4598-2B91-4E0A-A0B7-67F3FDA3B355}"/>
    <hyperlink ref="VYV132" r:id="rId2004" xr:uid="{55AE419B-0AD9-4B27-A52C-1AA67A51FB8E}"/>
    <hyperlink ref="VZD132" r:id="rId2005" xr:uid="{49A76274-D0A2-4D3E-8CCC-E4C68CC40453}"/>
    <hyperlink ref="VZL132" r:id="rId2006" xr:uid="{FD78E9CA-7A78-478F-89E7-913CEF38B24F}"/>
    <hyperlink ref="VZT132" r:id="rId2007" xr:uid="{57A06AFB-08B1-4601-942A-837A388ED95A}"/>
    <hyperlink ref="WAB132" r:id="rId2008" xr:uid="{42DFB054-79BC-4D7D-89BA-7918CC5B1E08}"/>
    <hyperlink ref="WAJ132" r:id="rId2009" xr:uid="{9F705D58-F546-477F-96D6-9D1A7078A6CB}"/>
    <hyperlink ref="WAR132" r:id="rId2010" xr:uid="{6C648664-538D-429F-90C3-B09234F624D7}"/>
    <hyperlink ref="WAZ132" r:id="rId2011" xr:uid="{8B10C712-EFEE-424A-811D-76FDB5CA9EAC}"/>
    <hyperlink ref="WBH132" r:id="rId2012" xr:uid="{C73DF888-A42B-4841-AB0B-4009253E3492}"/>
    <hyperlink ref="WBP132" r:id="rId2013" xr:uid="{919F69D6-2D8E-4BD6-B206-06A80A139D2C}"/>
    <hyperlink ref="WBX132" r:id="rId2014" xr:uid="{B36C3555-429D-454B-A772-1CB4C49064C2}"/>
    <hyperlink ref="WCF132" r:id="rId2015" xr:uid="{AAAAA297-2410-4DA5-8E3D-CFF9CBA08D92}"/>
    <hyperlink ref="WCN132" r:id="rId2016" xr:uid="{4789CEF3-8974-4755-B705-9CEA6BAE1BE4}"/>
    <hyperlink ref="WCV132" r:id="rId2017" xr:uid="{EF470C09-DC3A-49DA-9C5F-14E49978587A}"/>
    <hyperlink ref="WDD132" r:id="rId2018" xr:uid="{8E0674F4-FF76-4FAA-9DAF-828C622F14C5}"/>
    <hyperlink ref="WDL132" r:id="rId2019" xr:uid="{983EDFC3-65E7-4232-8542-828773E227CF}"/>
    <hyperlink ref="WDT132" r:id="rId2020" xr:uid="{D18FDD98-0D45-4B17-877C-93B56315CD7B}"/>
    <hyperlink ref="WEB132" r:id="rId2021" xr:uid="{F75C743F-D56A-4BE0-9833-5854CEABA1EA}"/>
    <hyperlink ref="WEJ132" r:id="rId2022" xr:uid="{91457BE6-1B06-4F04-9B0F-7C177C4D7958}"/>
    <hyperlink ref="WER132" r:id="rId2023" xr:uid="{C2F121DF-3814-4774-989B-142BC0546734}"/>
    <hyperlink ref="WEZ132" r:id="rId2024" xr:uid="{251D8038-AF33-4813-990E-DE577C0A7986}"/>
    <hyperlink ref="WFH132" r:id="rId2025" xr:uid="{520F184C-C79A-4312-9D83-38BAF7E32780}"/>
    <hyperlink ref="WFP132" r:id="rId2026" xr:uid="{DDDD2850-BBE9-4AD7-B262-7BE22BBDAE6A}"/>
    <hyperlink ref="WFX132" r:id="rId2027" xr:uid="{EC393DA4-98C1-4A26-B123-9F33C9AE4A1A}"/>
    <hyperlink ref="WGF132" r:id="rId2028" xr:uid="{EA48BB12-D700-4FD4-A046-57E2B763F52F}"/>
    <hyperlink ref="WGN132" r:id="rId2029" xr:uid="{E567DE5D-1CCA-4E3F-9D80-38D2FCDB5435}"/>
    <hyperlink ref="WGV132" r:id="rId2030" xr:uid="{4EFBBD85-2EF3-4FCC-B923-89EDA7027BE9}"/>
    <hyperlink ref="WHD132" r:id="rId2031" xr:uid="{42AADE51-B219-4279-A559-A93AF03179E1}"/>
    <hyperlink ref="WHL132" r:id="rId2032" xr:uid="{27D8EC4C-ED09-49DE-B826-0E7CF747A18C}"/>
    <hyperlink ref="WHT132" r:id="rId2033" xr:uid="{105260C4-ACD8-4E91-8568-9EA819F0B85C}"/>
    <hyperlink ref="WIB132" r:id="rId2034" xr:uid="{D69ACF30-FBF1-494F-BB86-C2F3AC2C5B2A}"/>
    <hyperlink ref="WIJ132" r:id="rId2035" xr:uid="{EA043EDE-3F0C-479C-ABD6-50C9A9C8DB90}"/>
    <hyperlink ref="WIR132" r:id="rId2036" xr:uid="{8D28149F-B2EA-44E4-9CA7-3A5186AAEBEA}"/>
    <hyperlink ref="WIZ132" r:id="rId2037" xr:uid="{29AE5252-001E-4302-AABB-89A643A4F7FB}"/>
    <hyperlink ref="WJH132" r:id="rId2038" xr:uid="{5DCE39E1-E4A6-44F4-AC79-6470BCDCCA3E}"/>
    <hyperlink ref="WJP132" r:id="rId2039" xr:uid="{009F31A9-2063-45C5-8B78-15E20CB95987}"/>
    <hyperlink ref="WJX132" r:id="rId2040" xr:uid="{5412A23E-6797-489D-B138-1916A68CE9BA}"/>
    <hyperlink ref="WKF132" r:id="rId2041" xr:uid="{9619177E-7E25-479D-BD22-F800D5CFB4A2}"/>
    <hyperlink ref="WKN132" r:id="rId2042" xr:uid="{DF6F62F2-C72D-479C-AAC7-ABD0BF8D1BEA}"/>
    <hyperlink ref="WKV132" r:id="rId2043" xr:uid="{ED0D52ED-7AF7-49B5-8DE9-D5D3188DC6A5}"/>
    <hyperlink ref="WLD132" r:id="rId2044" xr:uid="{B013B27E-DA77-4187-9327-5B953BB9AB77}"/>
    <hyperlink ref="WLL132" r:id="rId2045" xr:uid="{E4724F8A-EA68-42E5-801A-75B1B042A72E}"/>
    <hyperlink ref="WLT132" r:id="rId2046" xr:uid="{0330C561-4A8D-44F1-8E58-0E0E904A6D7B}"/>
    <hyperlink ref="WMB132" r:id="rId2047" xr:uid="{BE5BCDB1-672E-41D7-97B1-1782D2587084}"/>
    <hyperlink ref="WMJ132" r:id="rId2048" xr:uid="{C4A72500-E627-4FA4-8C83-955D7C6CC074}"/>
    <hyperlink ref="WMR132" r:id="rId2049" xr:uid="{17AFBA66-5331-405E-8EF0-E68BBB3FCD62}"/>
    <hyperlink ref="WMZ132" r:id="rId2050" xr:uid="{E55C3671-76F0-4A8D-90DA-2E5ABEE20381}"/>
    <hyperlink ref="WNH132" r:id="rId2051" xr:uid="{6A2FFA0C-3499-4236-9EB9-DDFB74053C77}"/>
    <hyperlink ref="WNP132" r:id="rId2052" xr:uid="{0A712349-9DB3-4074-BFD9-7CCE0730F230}"/>
    <hyperlink ref="WNX132" r:id="rId2053" xr:uid="{CD84DE25-7784-456D-AF3A-AE4C87FB532B}"/>
    <hyperlink ref="WOF132" r:id="rId2054" xr:uid="{CE6ADC53-0977-4748-95B0-39A991C17CAA}"/>
    <hyperlink ref="WON132" r:id="rId2055" xr:uid="{C56C8944-EEDB-43FD-9635-874F16612D89}"/>
    <hyperlink ref="WOV132" r:id="rId2056" xr:uid="{F71E7CD3-FEC5-478F-97E4-3984F4E59B45}"/>
    <hyperlink ref="WPD132" r:id="rId2057" xr:uid="{7EE0A59D-2221-44F6-97CA-2779DDD04CDA}"/>
    <hyperlink ref="WPL132" r:id="rId2058" xr:uid="{CA8F6FB2-0E94-4072-8F12-C96DF7B8C902}"/>
    <hyperlink ref="WPT132" r:id="rId2059" xr:uid="{8F004E57-26E0-4C35-BCFE-7E5DD202A3A3}"/>
    <hyperlink ref="WQB132" r:id="rId2060" xr:uid="{3C6EF1B9-96E8-41F3-B5D7-68D9EAA8C027}"/>
    <hyperlink ref="WQJ132" r:id="rId2061" xr:uid="{EE21CA87-95E2-442B-9DEE-58FD0F12B531}"/>
    <hyperlink ref="WQR132" r:id="rId2062" xr:uid="{F7833993-5FE6-4C3A-9A22-C09607E05EA8}"/>
    <hyperlink ref="WQZ132" r:id="rId2063" xr:uid="{58CCD359-3589-490A-977C-ED986A6816D8}"/>
    <hyperlink ref="WRH132" r:id="rId2064" xr:uid="{E25ED3A3-CE48-42B2-9E24-5D7585FB5839}"/>
    <hyperlink ref="WRP132" r:id="rId2065" xr:uid="{8DB72865-CF52-4964-A578-C5F6EF057746}"/>
    <hyperlink ref="WRX132" r:id="rId2066" xr:uid="{C120BD86-EB89-449C-A434-D10A15DC8574}"/>
    <hyperlink ref="WSF132" r:id="rId2067" xr:uid="{4B6BF88A-4D61-4624-A02F-255569E7BFAC}"/>
    <hyperlink ref="WSN132" r:id="rId2068" xr:uid="{B86490CC-E977-4B0D-A97C-370133F2E6FD}"/>
    <hyperlink ref="WSV132" r:id="rId2069" xr:uid="{0F2B53BF-EDE3-43A2-9020-10ADDD74AEB0}"/>
    <hyperlink ref="WTD132" r:id="rId2070" xr:uid="{18153915-B6F6-44D0-8DCE-40B12EA7EE41}"/>
    <hyperlink ref="WTL132" r:id="rId2071" xr:uid="{C5357D6C-A5DA-4DBE-ADF7-FE838A507D4B}"/>
    <hyperlink ref="WTT132" r:id="rId2072" xr:uid="{3225187D-8186-4BBE-9372-35C876F3E2C8}"/>
    <hyperlink ref="WUB132" r:id="rId2073" xr:uid="{FC59993A-1B6B-4D1D-A61B-87F4F4F9D585}"/>
    <hyperlink ref="WUJ132" r:id="rId2074" xr:uid="{D908713F-DAAC-4C79-98A0-7EACE7AF3386}"/>
    <hyperlink ref="WUR132" r:id="rId2075" xr:uid="{B3BC239E-F5B4-43AC-8542-D4BD081DF27F}"/>
    <hyperlink ref="WUZ132" r:id="rId2076" xr:uid="{0790CC5C-AEA5-4C13-9633-96BD78319DA5}"/>
    <hyperlink ref="WVH132" r:id="rId2077" xr:uid="{E8B3810F-8683-457F-89B3-15D94B95535D}"/>
    <hyperlink ref="WVP132" r:id="rId2078" xr:uid="{7C858DC2-E730-4227-B00F-5D69499AC0D1}"/>
    <hyperlink ref="WVX132" r:id="rId2079" xr:uid="{B99E1AF1-DB66-40F7-846A-A19FDD63EECA}"/>
    <hyperlink ref="WWF132" r:id="rId2080" xr:uid="{C104BF54-AD15-4F48-829E-C8BE62E779F1}"/>
    <hyperlink ref="WWN132" r:id="rId2081" xr:uid="{1977C647-B683-4D27-AFCC-3A5F98713DAD}"/>
    <hyperlink ref="WWV132" r:id="rId2082" xr:uid="{2C9E5818-F15D-4490-BAA2-5CC7E1219657}"/>
    <hyperlink ref="WXD132" r:id="rId2083" xr:uid="{65AAEC08-8912-47D4-90FE-F41279D072A3}"/>
    <hyperlink ref="WXL132" r:id="rId2084" xr:uid="{05E5717E-A3EE-446A-8F40-6984491E734D}"/>
    <hyperlink ref="WXT132" r:id="rId2085" xr:uid="{4CD806BC-AB74-41D0-8933-7694DF7D0412}"/>
    <hyperlink ref="WYB132" r:id="rId2086" xr:uid="{880318A6-4F80-4B6D-B67F-7F3D998EF4EE}"/>
    <hyperlink ref="WYJ132" r:id="rId2087" xr:uid="{5B995E3E-BD67-46AC-9A40-00C68198A30C}"/>
    <hyperlink ref="WYR132" r:id="rId2088" xr:uid="{6CE71BBB-A5B3-4730-9D04-B0EE0F486993}"/>
    <hyperlink ref="WYZ132" r:id="rId2089" xr:uid="{FD807ABB-A3A0-4CBC-99A9-C594E96BC642}"/>
    <hyperlink ref="WZH132" r:id="rId2090" xr:uid="{4F7B7DB2-2E29-4A0B-819A-40B7DDC3B1BB}"/>
    <hyperlink ref="WZP132" r:id="rId2091" xr:uid="{4F41C75B-6F30-493F-AB32-4BF069E49E37}"/>
    <hyperlink ref="WZX132" r:id="rId2092" xr:uid="{E655B43F-7C78-428C-AC53-494C630E131E}"/>
    <hyperlink ref="XAF132" r:id="rId2093" xr:uid="{7DA47975-49A7-4902-BE52-126D9A5518A7}"/>
    <hyperlink ref="XAN132" r:id="rId2094" xr:uid="{20740F20-97FC-436F-B531-A89FAFBD6423}"/>
    <hyperlink ref="XAV132" r:id="rId2095" xr:uid="{EF7A99E5-EE65-48B4-9C81-FB410BF24F15}"/>
    <hyperlink ref="XBD132" r:id="rId2096" xr:uid="{EE06CC96-26F6-4F42-9FDE-8398A1FB911F}"/>
    <hyperlink ref="XBL132" r:id="rId2097" xr:uid="{278AC081-83D0-4B48-9325-48E974043BE1}"/>
    <hyperlink ref="XBT132" r:id="rId2098" xr:uid="{02D48EC5-5103-469F-89F7-62C2966003BB}"/>
    <hyperlink ref="XCB132" r:id="rId2099" xr:uid="{28EA7018-54C1-486D-B7C5-ED69874C2F93}"/>
    <hyperlink ref="XCJ132" r:id="rId2100" xr:uid="{04A2C5E9-48FD-4B13-8146-3E48E5714378}"/>
    <hyperlink ref="XCR132" r:id="rId2101" xr:uid="{D4DF8B55-32A9-4248-8BCE-9BB64E3B2ED5}"/>
    <hyperlink ref="XCZ132" r:id="rId2102" xr:uid="{F244E03F-E202-4229-99D1-69262F59DEF5}"/>
    <hyperlink ref="XDH132" r:id="rId2103" xr:uid="{14365418-26B2-483D-9857-D4B7913401CF}"/>
    <hyperlink ref="XDP132" r:id="rId2104" xr:uid="{4C80D5DD-D6CE-4B74-975F-D70898E47E98}"/>
    <hyperlink ref="XDX132" r:id="rId2105" xr:uid="{95EC5F83-3787-4AF3-8D66-F89CA98846A2}"/>
    <hyperlink ref="XEF132" r:id="rId2106" xr:uid="{A9A75C1C-8DD4-4462-85E7-81E3921695E3}"/>
    <hyperlink ref="XEN132" r:id="rId2107" xr:uid="{382F67DE-A7DC-4CEC-8E41-34934F32293D}"/>
    <hyperlink ref="XEV132" r:id="rId2108" xr:uid="{30D71F94-33AA-44D6-853A-7549C19D83DF}"/>
    <hyperlink ref="XFD132" r:id="rId2109" xr:uid="{71F68C40-E71E-4E48-B827-CFFA40A8FE2F}"/>
    <hyperlink ref="A132" location="All!B1555" display="PSYK_SKSOPR" xr:uid="{56124911-4E02-4610-A3B8-2FD7E3CAB233}"/>
    <hyperlink ref="I132" location="All!B1555" display="PSYK_SKSOPR" xr:uid="{A5ABF465-0016-4EB7-ACB5-E7436119F1EF}"/>
    <hyperlink ref="Q132" location="All!B1555" display="PSYK_SKSOPR" xr:uid="{B3516C17-2C48-41AE-AEC0-8A23E91F9F3F}"/>
    <hyperlink ref="Y132" location="All!B1555" display="PSYK_SKSOPR" xr:uid="{C77CF796-E96C-42ED-9D14-A78FAE285528}"/>
    <hyperlink ref="AG132" location="All!B1555" display="PSYK_SKSOPR" xr:uid="{58282D27-84BE-4AA1-BE38-02398C99D129}"/>
    <hyperlink ref="AO132" location="All!B1555" display="PSYK_SKSOPR" xr:uid="{88FCED1B-5316-42AB-B82A-57FB6851C6BF}"/>
    <hyperlink ref="AW132" location="All!B1555" display="PSYK_SKSOPR" xr:uid="{12295696-E055-416F-801D-C6008D4D7DDE}"/>
    <hyperlink ref="BE132" location="All!B1555" display="PSYK_SKSOPR" xr:uid="{A1DD8B4B-26FC-4C56-9F95-F80BFDA09889}"/>
    <hyperlink ref="BM132" location="All!B1555" display="PSYK_SKSOPR" xr:uid="{7448B429-9534-443A-A5D2-F44826FB524B}"/>
    <hyperlink ref="BU132" location="All!B1555" display="PSYK_SKSOPR" xr:uid="{21B38665-C3BE-4AA2-9BDB-7AC7D91370C0}"/>
    <hyperlink ref="CC132" location="All!B1555" display="PSYK_SKSOPR" xr:uid="{34276DA7-E06C-4548-8AB8-4F27FB4F9150}"/>
    <hyperlink ref="CK132" location="All!B1555" display="PSYK_SKSOPR" xr:uid="{CB21DBC1-C317-4CE7-9323-479F86E16332}"/>
    <hyperlink ref="CS132" location="All!B1555" display="PSYK_SKSOPR" xr:uid="{A04A0F84-32F2-4F18-9FD6-BA40038210F2}"/>
    <hyperlink ref="DA132" location="All!B1555" display="PSYK_SKSOPR" xr:uid="{4FC51F43-1335-4431-8155-AE0BB51A7FC4}"/>
    <hyperlink ref="DI132" location="All!B1555" display="PSYK_SKSOPR" xr:uid="{609D075F-6E58-4320-83AD-3094BE7AE27A}"/>
    <hyperlink ref="DQ132" location="All!B1555" display="PSYK_SKSOPR" xr:uid="{3DD59B44-C2D4-4682-85EE-C9C2D5C554E7}"/>
    <hyperlink ref="DY132" location="All!B1555" display="PSYK_SKSOPR" xr:uid="{1E05689D-A848-40E2-A7A5-AF9B031F2FBA}"/>
    <hyperlink ref="EG132" location="All!B1555" display="PSYK_SKSOPR" xr:uid="{8CD08223-C5D2-41B5-846E-1E01E8A8D2BC}"/>
    <hyperlink ref="EO132" location="All!B1555" display="PSYK_SKSOPR" xr:uid="{596D6294-8468-4BE0-BD63-77E70FF227E5}"/>
    <hyperlink ref="EW132" location="All!B1555" display="PSYK_SKSOPR" xr:uid="{80701289-D995-4F0B-B2A5-7A7DDAAB215A}"/>
    <hyperlink ref="FE132" location="All!B1555" display="PSYK_SKSOPR" xr:uid="{5BC283F5-47CC-4AA7-A721-F3108C90E146}"/>
    <hyperlink ref="FM132" location="All!B1555" display="PSYK_SKSOPR" xr:uid="{042C0E73-03C3-4542-AA3A-582A2F005900}"/>
    <hyperlink ref="FU132" location="All!B1555" display="PSYK_SKSOPR" xr:uid="{829C9DD6-7542-46F0-9B97-195AB5A3225B}"/>
    <hyperlink ref="GC132" location="All!B1555" display="PSYK_SKSOPR" xr:uid="{5F5B4951-D84F-4CE1-A168-41683FE39199}"/>
    <hyperlink ref="GK132" location="All!B1555" display="PSYK_SKSOPR" xr:uid="{966C19AB-6FBB-4193-BC63-BB11C41EB285}"/>
    <hyperlink ref="GS132" location="All!B1555" display="PSYK_SKSOPR" xr:uid="{B259A62B-AB6C-488E-A16E-2BADFC9C8986}"/>
    <hyperlink ref="HA132" location="All!B1555" display="PSYK_SKSOPR" xr:uid="{EF0765B5-73DE-41B0-ADA9-C4415E08E4D4}"/>
    <hyperlink ref="HI132" location="All!B1555" display="PSYK_SKSOPR" xr:uid="{2C476996-3A05-441F-A1B0-61B01E83EE23}"/>
    <hyperlink ref="HQ132" location="All!B1555" display="PSYK_SKSOPR" xr:uid="{C80155B7-80FE-457A-BBE1-11A8835F756B}"/>
    <hyperlink ref="HY132" location="All!B1555" display="PSYK_SKSOPR" xr:uid="{9D37FCC6-293C-43CD-A395-57F166C5C6C6}"/>
    <hyperlink ref="IG132" location="All!B1555" display="PSYK_SKSOPR" xr:uid="{BB60CF33-1586-49E4-84F2-04BFE80051D5}"/>
    <hyperlink ref="IO132" location="All!B1555" display="PSYK_SKSOPR" xr:uid="{B2B270A3-8389-426F-A7B6-6F17F5C85D0C}"/>
    <hyperlink ref="IW132" location="All!B1555" display="PSYK_SKSOPR" xr:uid="{9E2CD6F5-F2A7-4528-B56B-6CE145DAB550}"/>
    <hyperlink ref="JE132" location="All!B1555" display="PSYK_SKSOPR" xr:uid="{D0B515B1-9C6D-417C-83FA-265D180C283E}"/>
    <hyperlink ref="JM132" location="All!B1555" display="PSYK_SKSOPR" xr:uid="{44680344-B400-4AED-AB6B-BD804A2EAD09}"/>
    <hyperlink ref="JU132" location="All!B1555" display="PSYK_SKSOPR" xr:uid="{77C5D922-46EC-4F16-8363-08E09B5C051F}"/>
    <hyperlink ref="KC132" location="All!B1555" display="PSYK_SKSOPR" xr:uid="{9C84424F-6F99-4EE8-9CF3-623D48A332FA}"/>
    <hyperlink ref="KK132" location="All!B1555" display="PSYK_SKSOPR" xr:uid="{BA19511A-7491-4772-8F21-FB13AD94F28C}"/>
    <hyperlink ref="KS132" location="All!B1555" display="PSYK_SKSOPR" xr:uid="{9F77A7A7-60CA-48B7-9A0A-CF885956CB68}"/>
    <hyperlink ref="LA132" location="All!B1555" display="PSYK_SKSOPR" xr:uid="{9D351991-A0E0-4D5E-8999-04343ADA6533}"/>
    <hyperlink ref="LI132" location="All!B1555" display="PSYK_SKSOPR" xr:uid="{05F4735F-7A84-4561-8C56-3A16EB9CA81B}"/>
    <hyperlink ref="LQ132" location="All!B1555" display="PSYK_SKSOPR" xr:uid="{3E58DBDD-B0A6-4028-A8E2-86767623EE9E}"/>
    <hyperlink ref="LY132" location="All!B1555" display="PSYK_SKSOPR" xr:uid="{81ED83B1-801C-4400-A8B4-D8D4EA3FA044}"/>
    <hyperlink ref="MG132" location="All!B1555" display="PSYK_SKSOPR" xr:uid="{7739729F-214F-46C7-AC41-7FE150A8F2B3}"/>
    <hyperlink ref="MO132" location="All!B1555" display="PSYK_SKSOPR" xr:uid="{C93E71E0-47A8-4287-8CD6-EDED41492D1C}"/>
    <hyperlink ref="MW132" location="All!B1555" display="PSYK_SKSOPR" xr:uid="{2C6FCE35-BDCF-4CA0-AD83-1CAD87B348FD}"/>
    <hyperlink ref="NE132" location="All!B1555" display="PSYK_SKSOPR" xr:uid="{1B98A437-53D7-4585-95B4-FE87BF40CFC6}"/>
    <hyperlink ref="NM132" location="All!B1555" display="PSYK_SKSOPR" xr:uid="{D96C0EE5-DC44-4B1B-9AED-4108FCA74D92}"/>
    <hyperlink ref="NU132" location="All!B1555" display="PSYK_SKSOPR" xr:uid="{9A5B8E49-1467-46D4-B28A-DBB2773F0D40}"/>
    <hyperlink ref="OC132" location="All!B1555" display="PSYK_SKSOPR" xr:uid="{DA1B9257-4031-41C1-BD64-8AC1FE8EC429}"/>
    <hyperlink ref="OK132" location="All!B1555" display="PSYK_SKSOPR" xr:uid="{C3E7FECF-B453-4360-93C7-B31666CADA71}"/>
    <hyperlink ref="OS132" location="All!B1555" display="PSYK_SKSOPR" xr:uid="{ED9665B1-C5AB-4040-AEA4-85F056039C69}"/>
    <hyperlink ref="PA132" location="All!B1555" display="PSYK_SKSOPR" xr:uid="{F15CD71C-3325-46D0-B4F7-0C503EF59062}"/>
    <hyperlink ref="PI132" location="All!B1555" display="PSYK_SKSOPR" xr:uid="{5DB81489-FFE0-4D45-8B9B-3119E0DD131E}"/>
    <hyperlink ref="PQ132" location="All!B1555" display="PSYK_SKSOPR" xr:uid="{41D711CC-3F05-43DC-971A-2E375F7A08D1}"/>
    <hyperlink ref="PY132" location="All!B1555" display="PSYK_SKSOPR" xr:uid="{586C5376-15AA-4DE6-98CD-948ED293E025}"/>
    <hyperlink ref="QG132" location="All!B1555" display="PSYK_SKSOPR" xr:uid="{B6950DAD-D151-450F-9D63-3E22942A53ED}"/>
    <hyperlink ref="QO132" location="All!B1555" display="PSYK_SKSOPR" xr:uid="{7A570A43-C5ED-41A1-A869-476D8379705D}"/>
    <hyperlink ref="QW132" location="All!B1555" display="PSYK_SKSOPR" xr:uid="{21B97BF7-710E-41C8-AEA5-FAA04B98744A}"/>
    <hyperlink ref="RE132" location="All!B1555" display="PSYK_SKSOPR" xr:uid="{CCDDCB1E-873E-4DEB-B73B-133C702D01CC}"/>
    <hyperlink ref="RM132" location="All!B1555" display="PSYK_SKSOPR" xr:uid="{E2C45725-BD4A-4B4D-A557-61ECF4F79788}"/>
    <hyperlink ref="RU132" location="All!B1555" display="PSYK_SKSOPR" xr:uid="{8120E1DA-9F61-4594-BC5D-2BCF4C0A2FDA}"/>
    <hyperlink ref="SC132" location="All!B1555" display="PSYK_SKSOPR" xr:uid="{961C23DE-4F31-4A2B-9EF1-C106496732AF}"/>
    <hyperlink ref="SK132" location="All!B1555" display="PSYK_SKSOPR" xr:uid="{324AF7FA-1CDB-4590-9BEF-A63F34944B82}"/>
    <hyperlink ref="SS132" location="All!B1555" display="PSYK_SKSOPR" xr:uid="{2A0CFF0D-BD70-44FF-A4C2-E4AE0F33E941}"/>
    <hyperlink ref="TA132" location="All!B1555" display="PSYK_SKSOPR" xr:uid="{B532ECCA-3399-431F-A080-6F876CD7BBDE}"/>
    <hyperlink ref="TI132" location="All!B1555" display="PSYK_SKSOPR" xr:uid="{2CE06C26-D71A-403C-9F2E-5C37CC1AE79A}"/>
    <hyperlink ref="TQ132" location="All!B1555" display="PSYK_SKSOPR" xr:uid="{8F591FE0-FD62-41F8-971B-177B09BFD741}"/>
    <hyperlink ref="TY132" location="All!B1555" display="PSYK_SKSOPR" xr:uid="{D6A189B7-E766-4CFD-866C-AB70D7FE46C6}"/>
    <hyperlink ref="UG132" location="All!B1555" display="PSYK_SKSOPR" xr:uid="{08722BCC-31B0-42A4-94D2-496471AE0EAD}"/>
    <hyperlink ref="UO132" location="All!B1555" display="PSYK_SKSOPR" xr:uid="{B62F22E3-8340-4B14-B447-2081DFEE2F58}"/>
    <hyperlink ref="UW132" location="All!B1555" display="PSYK_SKSOPR" xr:uid="{11F1166E-8E3A-42C7-A32F-0E4A553A45F9}"/>
    <hyperlink ref="VE132" location="All!B1555" display="PSYK_SKSOPR" xr:uid="{1185EA48-49FE-4639-A9F3-EEC9C9E2D2A8}"/>
    <hyperlink ref="VM132" location="All!B1555" display="PSYK_SKSOPR" xr:uid="{4F18E880-A6D2-44AC-9889-B12F7B76D948}"/>
    <hyperlink ref="VU132" location="All!B1555" display="PSYK_SKSOPR" xr:uid="{BDE20637-875F-462A-98DB-FDCBFE05E6B1}"/>
    <hyperlink ref="WC132" location="All!B1555" display="PSYK_SKSOPR" xr:uid="{649A7B82-86A6-425D-AEA5-91B65CE92B11}"/>
    <hyperlink ref="WK132" location="All!B1555" display="PSYK_SKSOPR" xr:uid="{E2875017-F080-48B7-B383-F77F5185295E}"/>
    <hyperlink ref="WS132" location="All!B1555" display="PSYK_SKSOPR" xr:uid="{F19B42B7-5060-4CB9-80E3-ECB2ECCC3D96}"/>
    <hyperlink ref="XA132" location="All!B1555" display="PSYK_SKSOPR" xr:uid="{B441958D-BA99-46A5-8EE1-1EB185C49672}"/>
    <hyperlink ref="XI132" location="All!B1555" display="PSYK_SKSOPR" xr:uid="{C15242EB-0234-4968-BC54-C6FCEB629BBE}"/>
    <hyperlink ref="XQ132" location="All!B1555" display="PSYK_SKSOPR" xr:uid="{FD4DE562-DB4D-4C42-8AC5-400B705F83C2}"/>
    <hyperlink ref="XY132" location="All!B1555" display="PSYK_SKSOPR" xr:uid="{447D5D22-2924-4CA1-8483-F36714A24F31}"/>
    <hyperlink ref="YG132" location="All!B1555" display="PSYK_SKSOPR" xr:uid="{94778A42-692B-4B27-9DED-FE24A80ED9F6}"/>
    <hyperlink ref="YO132" location="All!B1555" display="PSYK_SKSOPR" xr:uid="{3A5B2BF9-84C7-4C30-9437-30535D03C4F4}"/>
    <hyperlink ref="YW132" location="All!B1555" display="PSYK_SKSOPR" xr:uid="{CEE0B4F1-FCA3-48D4-B403-241F112604C8}"/>
    <hyperlink ref="ZE132" location="All!B1555" display="PSYK_SKSOPR" xr:uid="{3FFDFA8D-9CA3-44C7-BB01-65F51EEAA2C2}"/>
    <hyperlink ref="ZM132" location="All!B1555" display="PSYK_SKSOPR" xr:uid="{7AD2E403-D41C-4F7A-9F1F-9A2575BCD662}"/>
    <hyperlink ref="ZU132" location="All!B1555" display="PSYK_SKSOPR" xr:uid="{093DD8BF-0F18-4BDC-BF8C-135B8D929543}"/>
    <hyperlink ref="AAC132" location="All!B1555" display="PSYK_SKSOPR" xr:uid="{2A124977-FB1D-4E8D-A985-78B498D62929}"/>
    <hyperlink ref="AAK132" location="All!B1555" display="PSYK_SKSOPR" xr:uid="{6EADFD84-D068-4B0D-B02B-64C7A460FB32}"/>
    <hyperlink ref="AAS132" location="All!B1555" display="PSYK_SKSOPR" xr:uid="{290B6198-1B1E-4A20-88C1-28F32F7B3528}"/>
    <hyperlink ref="ABA132" location="All!B1555" display="PSYK_SKSOPR" xr:uid="{9A0F00D6-3E66-450F-9031-DD027C56F4B5}"/>
    <hyperlink ref="ABI132" location="All!B1555" display="PSYK_SKSOPR" xr:uid="{B683DCE5-2F64-46E8-B2C2-50720ED4FE69}"/>
    <hyperlink ref="ABQ132" location="All!B1555" display="PSYK_SKSOPR" xr:uid="{128C0F12-CD55-42CA-9181-364274AD48CD}"/>
    <hyperlink ref="ABY132" location="All!B1555" display="PSYK_SKSOPR" xr:uid="{7661CB76-EC4E-4D07-AA80-E99107D174D1}"/>
    <hyperlink ref="ACG132" location="All!B1555" display="PSYK_SKSOPR" xr:uid="{4A293CE9-11CC-4988-9C29-F2E506CC3D71}"/>
    <hyperlink ref="ACO132" location="All!B1555" display="PSYK_SKSOPR" xr:uid="{0501F860-F42A-41F8-B54A-4F48D6EE500E}"/>
    <hyperlink ref="ACW132" location="All!B1555" display="PSYK_SKSOPR" xr:uid="{8449EEBA-E765-4271-B6AE-0FE33E66A799}"/>
    <hyperlink ref="ADE132" location="All!B1555" display="PSYK_SKSOPR" xr:uid="{ADD12903-C0AC-4BB3-A7A8-4E20B0BB9219}"/>
    <hyperlink ref="ADM132" location="All!B1555" display="PSYK_SKSOPR" xr:uid="{E5BABAB6-4263-4303-985B-43B49EC78AE5}"/>
    <hyperlink ref="ADU132" location="All!B1555" display="PSYK_SKSOPR" xr:uid="{332FAFD8-EF4B-4EC1-BF0B-0C1277F3AE17}"/>
    <hyperlink ref="AEC132" location="All!B1555" display="PSYK_SKSOPR" xr:uid="{EB119570-BB63-4DA0-8C29-03D50B9DEF55}"/>
    <hyperlink ref="AEK132" location="All!B1555" display="PSYK_SKSOPR" xr:uid="{45E7CEBE-106C-4030-9DF1-B0BEFFCDB821}"/>
    <hyperlink ref="AES132" location="All!B1555" display="PSYK_SKSOPR" xr:uid="{07E397BC-CE0F-4ABC-8E54-DF97AC54501F}"/>
    <hyperlink ref="AFA132" location="All!B1555" display="PSYK_SKSOPR" xr:uid="{A07A66AC-A51F-40D3-9702-3FA1B760D8C2}"/>
    <hyperlink ref="AFI132" location="All!B1555" display="PSYK_SKSOPR" xr:uid="{E75A5EB0-8D52-440E-ACC2-600198F56420}"/>
    <hyperlink ref="AFQ132" location="All!B1555" display="PSYK_SKSOPR" xr:uid="{8ABE3FED-038E-46B0-A384-3A3A1F08D5B5}"/>
    <hyperlink ref="AFY132" location="All!B1555" display="PSYK_SKSOPR" xr:uid="{7612052B-A4DE-49E9-9C2E-8529D9E17CED}"/>
    <hyperlink ref="AGG132" location="All!B1555" display="PSYK_SKSOPR" xr:uid="{E528A14B-6BA3-4609-9821-621268987852}"/>
    <hyperlink ref="AGO132" location="All!B1555" display="PSYK_SKSOPR" xr:uid="{3ED4BF26-0B8F-47D3-AAE4-E885B7FAC8CA}"/>
    <hyperlink ref="AGW132" location="All!B1555" display="PSYK_SKSOPR" xr:uid="{27C61F52-1732-4600-B370-EAD86E2280F3}"/>
    <hyperlink ref="AHE132" location="All!B1555" display="PSYK_SKSOPR" xr:uid="{8ED8E5D7-44D4-4C05-8EA3-DE1AE3108EC3}"/>
    <hyperlink ref="AHM132" location="All!B1555" display="PSYK_SKSOPR" xr:uid="{1D300F75-A168-459B-A1A3-7B104A5A6735}"/>
    <hyperlink ref="AHU132" location="All!B1555" display="PSYK_SKSOPR" xr:uid="{09310D2D-A066-49BB-A742-35B7173CD2E0}"/>
    <hyperlink ref="AIC132" location="All!B1555" display="PSYK_SKSOPR" xr:uid="{A5FA6BE7-FBA4-4417-B2F1-39AC575FE468}"/>
    <hyperlink ref="AIK132" location="All!B1555" display="PSYK_SKSOPR" xr:uid="{0B75BC8A-6F3D-412A-B947-36C27950F7CF}"/>
    <hyperlink ref="AIS132" location="All!B1555" display="PSYK_SKSOPR" xr:uid="{C94E0744-C9D7-4F53-8A6A-E0A927D24981}"/>
    <hyperlink ref="AJA132" location="All!B1555" display="PSYK_SKSOPR" xr:uid="{9867BA4C-C1C1-456A-9F9E-AD380AFEA5E0}"/>
    <hyperlink ref="AJI132" location="All!B1555" display="PSYK_SKSOPR" xr:uid="{EB8979BB-6EA0-4F7A-A9E4-0F6431D4A764}"/>
    <hyperlink ref="AJQ132" location="All!B1555" display="PSYK_SKSOPR" xr:uid="{A27EFFAB-7792-4F1E-92B0-C9731EF5B079}"/>
    <hyperlink ref="AJY132" location="All!B1555" display="PSYK_SKSOPR" xr:uid="{5B14A45B-A34C-4B41-9FD6-D853794057E4}"/>
    <hyperlink ref="AKG132" location="All!B1555" display="PSYK_SKSOPR" xr:uid="{41F47354-2612-4BE5-9EFC-2F21CB35CBB1}"/>
    <hyperlink ref="AKO132" location="All!B1555" display="PSYK_SKSOPR" xr:uid="{715C1A54-C53E-44EC-9EEA-C0EDD3179FAA}"/>
    <hyperlink ref="AKW132" location="All!B1555" display="PSYK_SKSOPR" xr:uid="{A9CA76AF-A4DF-40A9-BB23-C134B0428E62}"/>
    <hyperlink ref="ALE132" location="All!B1555" display="PSYK_SKSOPR" xr:uid="{D3F21C98-4450-45A7-9ADC-C967C25AA11C}"/>
    <hyperlink ref="ALM132" location="All!B1555" display="PSYK_SKSOPR" xr:uid="{D5FB2828-79C6-46DE-BAFC-70F9949AEC15}"/>
    <hyperlink ref="ALU132" location="All!B1555" display="PSYK_SKSOPR" xr:uid="{664B0712-F7C0-4566-8FD2-FEF4C403DB75}"/>
    <hyperlink ref="AMC132" location="All!B1555" display="PSYK_SKSOPR" xr:uid="{072E52BC-7FDC-4A6C-B14E-194FFE836584}"/>
    <hyperlink ref="AMK132" location="All!B1555" display="PSYK_SKSOPR" xr:uid="{1D432553-4497-47B5-820B-11DF0624E9C2}"/>
    <hyperlink ref="AMS132" location="All!B1555" display="PSYK_SKSOPR" xr:uid="{F5F25E9B-51A7-4C35-A917-E744A6457F50}"/>
    <hyperlink ref="ANA132" location="All!B1555" display="PSYK_SKSOPR" xr:uid="{C524ED82-9619-4C4C-8E48-7EAFE91D6DFC}"/>
    <hyperlink ref="ANI132" location="All!B1555" display="PSYK_SKSOPR" xr:uid="{9516A298-1E8E-438D-B5C4-DAC6FFB2BB76}"/>
    <hyperlink ref="ANQ132" location="All!B1555" display="PSYK_SKSOPR" xr:uid="{454F2083-2CAF-40BB-BB84-87D963B069E5}"/>
    <hyperlink ref="ANY132" location="All!B1555" display="PSYK_SKSOPR" xr:uid="{1075E268-2C7D-4D2B-BCE8-E6BA37715ABE}"/>
    <hyperlink ref="AOG132" location="All!B1555" display="PSYK_SKSOPR" xr:uid="{5F25482B-F8C6-4DD4-9925-DF7E75F73451}"/>
    <hyperlink ref="AOO132" location="All!B1555" display="PSYK_SKSOPR" xr:uid="{6153CBC7-1150-4A8D-80DD-1C8339C31DED}"/>
    <hyperlink ref="AOW132" location="All!B1555" display="PSYK_SKSOPR" xr:uid="{D2FDB23A-A5D9-4C20-9425-C2D56AEDFAA7}"/>
    <hyperlink ref="APE132" location="All!B1555" display="PSYK_SKSOPR" xr:uid="{97DD1377-41E4-43AF-9B8C-DFDB2D1E6E6D}"/>
    <hyperlink ref="APM132" location="All!B1555" display="PSYK_SKSOPR" xr:uid="{D696C81A-6071-412E-A04C-7FB752F2AB45}"/>
    <hyperlink ref="APU132" location="All!B1555" display="PSYK_SKSOPR" xr:uid="{B34A2400-740A-4CF7-A460-679FBC3EB919}"/>
    <hyperlink ref="AQC132" location="All!B1555" display="PSYK_SKSOPR" xr:uid="{48A5A519-28EC-4387-A64C-49889D9CA1C5}"/>
    <hyperlink ref="AQK132" location="All!B1555" display="PSYK_SKSOPR" xr:uid="{B1A01F77-937A-4091-8ECA-6978DDDC1E64}"/>
    <hyperlink ref="AQS132" location="All!B1555" display="PSYK_SKSOPR" xr:uid="{2686F13A-AED9-44DC-B426-B04B66DEEF21}"/>
    <hyperlink ref="ARA132" location="All!B1555" display="PSYK_SKSOPR" xr:uid="{ED68B0AB-89D2-4B71-8FE9-7892F94F9AE9}"/>
    <hyperlink ref="ARI132" location="All!B1555" display="PSYK_SKSOPR" xr:uid="{83E6BF91-CEC0-4849-A313-0821C81B6113}"/>
    <hyperlink ref="ARQ132" location="All!B1555" display="PSYK_SKSOPR" xr:uid="{3A07A46A-8113-4B3E-B081-5A7160D8BEB6}"/>
    <hyperlink ref="ARY132" location="All!B1555" display="PSYK_SKSOPR" xr:uid="{2CCD276F-E7FF-49DB-9FE2-EAE90013149A}"/>
    <hyperlink ref="ASG132" location="All!B1555" display="PSYK_SKSOPR" xr:uid="{D38C942A-167D-46F4-9B59-D2681192D005}"/>
    <hyperlink ref="ASO132" location="All!B1555" display="PSYK_SKSOPR" xr:uid="{AD306995-BB8E-4430-B3D7-4620442AF2C1}"/>
    <hyperlink ref="ASW132" location="All!B1555" display="PSYK_SKSOPR" xr:uid="{9411E85E-BD35-4F08-9ACD-DCBFE7859C78}"/>
    <hyperlink ref="ATE132" location="All!B1555" display="PSYK_SKSOPR" xr:uid="{685076B4-BC1A-4439-84D4-7F037AB098D1}"/>
    <hyperlink ref="ATM132" location="All!B1555" display="PSYK_SKSOPR" xr:uid="{3C7EC498-B157-479C-B1E0-49352219541F}"/>
    <hyperlink ref="ATU132" location="All!B1555" display="PSYK_SKSOPR" xr:uid="{D60DB5D3-B3D7-403F-B816-906EFD11D7D3}"/>
    <hyperlink ref="AUC132" location="All!B1555" display="PSYK_SKSOPR" xr:uid="{9DA13746-6BFF-44D6-985A-9AE5A9C656D2}"/>
    <hyperlink ref="AUK132" location="All!B1555" display="PSYK_SKSOPR" xr:uid="{92953275-8FB6-4D01-9FB8-1B02AE7F104D}"/>
    <hyperlink ref="AUS132" location="All!B1555" display="PSYK_SKSOPR" xr:uid="{C1EB3BD2-EEB5-4EBC-86B7-8ADF081B3569}"/>
    <hyperlink ref="AVA132" location="All!B1555" display="PSYK_SKSOPR" xr:uid="{55DDD9C0-E0E4-4373-B158-1BB3B99A55A1}"/>
    <hyperlink ref="AVI132" location="All!B1555" display="PSYK_SKSOPR" xr:uid="{A56F3544-1DC0-4CE0-9AB3-E77589EC74D4}"/>
    <hyperlink ref="AVQ132" location="All!B1555" display="PSYK_SKSOPR" xr:uid="{50AF6A1B-7EAC-4EAB-B711-57948373416C}"/>
    <hyperlink ref="AVY132" location="All!B1555" display="PSYK_SKSOPR" xr:uid="{CE1FA0DA-780A-40FE-83F7-B2D52CBBF815}"/>
    <hyperlink ref="AWG132" location="All!B1555" display="PSYK_SKSOPR" xr:uid="{BF34687E-5B37-4BF0-AA22-8523C4AE09B7}"/>
    <hyperlink ref="AWO132" location="All!B1555" display="PSYK_SKSOPR" xr:uid="{A59E43F9-5FF6-484C-89CF-43E48F46B734}"/>
    <hyperlink ref="AWW132" location="All!B1555" display="PSYK_SKSOPR" xr:uid="{623C361B-DDBF-4FC4-BB2E-8928A76CFF2F}"/>
    <hyperlink ref="AXE132" location="All!B1555" display="PSYK_SKSOPR" xr:uid="{9C0829BA-18F4-4361-B068-7E0B48D93D21}"/>
    <hyperlink ref="AXM132" location="All!B1555" display="PSYK_SKSOPR" xr:uid="{0FB7556A-7150-41F5-B596-A32640D64B2A}"/>
    <hyperlink ref="AXU132" location="All!B1555" display="PSYK_SKSOPR" xr:uid="{5884FB5B-F986-4B31-B5F2-9A1978F251D9}"/>
    <hyperlink ref="AYC132" location="All!B1555" display="PSYK_SKSOPR" xr:uid="{C0E61400-65BD-4B17-9E43-1502647D88DC}"/>
    <hyperlink ref="AYK132" location="All!B1555" display="PSYK_SKSOPR" xr:uid="{2A4EB9FC-7BED-4E4D-B70E-2BDC3A5794DC}"/>
    <hyperlink ref="AYS132" location="All!B1555" display="PSYK_SKSOPR" xr:uid="{B758158B-29C9-4442-B864-A9D934557047}"/>
    <hyperlink ref="AZA132" location="All!B1555" display="PSYK_SKSOPR" xr:uid="{7B0F58F8-3BB0-4D6A-86C6-D0A9A64B1BAC}"/>
    <hyperlink ref="AZI132" location="All!B1555" display="PSYK_SKSOPR" xr:uid="{2AAFFB26-1F18-4A13-B4E2-1C57EDDC9864}"/>
    <hyperlink ref="AZQ132" location="All!B1555" display="PSYK_SKSOPR" xr:uid="{5DE0B696-58F1-430C-ABF4-9C681E3A019B}"/>
    <hyperlink ref="AZY132" location="All!B1555" display="PSYK_SKSOPR" xr:uid="{406487BA-26A4-4560-88BE-492DDA60A9E0}"/>
    <hyperlink ref="BAG132" location="All!B1555" display="PSYK_SKSOPR" xr:uid="{232EBAEF-27F5-41F3-9FD9-E1744E523CDF}"/>
    <hyperlink ref="BAO132" location="All!B1555" display="PSYK_SKSOPR" xr:uid="{B65480B9-9A55-4C7D-BEF3-6830BBE1306E}"/>
    <hyperlink ref="BAW132" location="All!B1555" display="PSYK_SKSOPR" xr:uid="{0BC723E5-80D0-4BD6-A42B-348DE1BB41A1}"/>
    <hyperlink ref="BBE132" location="All!B1555" display="PSYK_SKSOPR" xr:uid="{EC24BB30-043A-4C1D-9AE0-44D7AA145D40}"/>
    <hyperlink ref="BBM132" location="All!B1555" display="PSYK_SKSOPR" xr:uid="{7EC95D72-D9DE-4509-9614-D539663AF668}"/>
    <hyperlink ref="BBU132" location="All!B1555" display="PSYK_SKSOPR" xr:uid="{8D36329C-1D46-48DF-AFAE-F82AED2E5F2B}"/>
    <hyperlink ref="BCC132" location="All!B1555" display="PSYK_SKSOPR" xr:uid="{857299E5-7056-4E63-8C6E-8C5223F2380D}"/>
    <hyperlink ref="BCK132" location="All!B1555" display="PSYK_SKSOPR" xr:uid="{7F077209-C9E1-4350-8AF0-3E94686C447B}"/>
    <hyperlink ref="BCS132" location="All!B1555" display="PSYK_SKSOPR" xr:uid="{883AE5F1-F77B-4C21-B90B-12EC84660D83}"/>
    <hyperlink ref="BDA132" location="All!B1555" display="PSYK_SKSOPR" xr:uid="{8A2C3749-DB30-4C55-83A5-218E6E9D3554}"/>
    <hyperlink ref="BDI132" location="All!B1555" display="PSYK_SKSOPR" xr:uid="{17F9C588-5133-418B-AE71-5131D4C3E820}"/>
    <hyperlink ref="BDQ132" location="All!B1555" display="PSYK_SKSOPR" xr:uid="{2F58840C-2723-4204-92C4-2BF31B8364B0}"/>
    <hyperlink ref="BDY132" location="All!B1555" display="PSYK_SKSOPR" xr:uid="{A9144DAF-3A12-4E4E-AB8D-C55F5B033BB2}"/>
    <hyperlink ref="BEG132" location="All!B1555" display="PSYK_SKSOPR" xr:uid="{1E8D948C-37A0-4BF6-B083-A1FA5F899747}"/>
    <hyperlink ref="BEO132" location="All!B1555" display="PSYK_SKSOPR" xr:uid="{AD4F8F3A-5B04-458F-A51E-842095BE3CD7}"/>
    <hyperlink ref="BEW132" location="All!B1555" display="PSYK_SKSOPR" xr:uid="{CED0516D-4707-489C-861F-B13711C61B7C}"/>
    <hyperlink ref="BFE132" location="All!B1555" display="PSYK_SKSOPR" xr:uid="{BE4C03FE-23C9-4A88-B46D-01FA97D28553}"/>
    <hyperlink ref="BFM132" location="All!B1555" display="PSYK_SKSOPR" xr:uid="{138F0849-C0FF-4418-AADA-4793BDBBDA0C}"/>
    <hyperlink ref="BFU132" location="All!B1555" display="PSYK_SKSOPR" xr:uid="{742E0049-3926-4636-9D12-62C38249645C}"/>
    <hyperlink ref="BGC132" location="All!B1555" display="PSYK_SKSOPR" xr:uid="{33C53452-0EEF-4131-8D51-AD8362FD4FE4}"/>
    <hyperlink ref="BGK132" location="All!B1555" display="PSYK_SKSOPR" xr:uid="{3398C053-4BBD-4F77-94CB-39D2167477CF}"/>
    <hyperlink ref="BGS132" location="All!B1555" display="PSYK_SKSOPR" xr:uid="{6316E680-06D3-494E-8B3B-E72B3DCFBD6E}"/>
    <hyperlink ref="BHA132" location="All!B1555" display="PSYK_SKSOPR" xr:uid="{8CD9D817-8415-48F1-A6BD-894183060571}"/>
    <hyperlink ref="BHI132" location="All!B1555" display="PSYK_SKSOPR" xr:uid="{C47156B6-22B7-42C7-9D69-251CD841F468}"/>
    <hyperlink ref="BHQ132" location="All!B1555" display="PSYK_SKSOPR" xr:uid="{43A91C27-D53A-4B17-9E71-F0AE69A31093}"/>
    <hyperlink ref="BHY132" location="All!B1555" display="PSYK_SKSOPR" xr:uid="{5990FD3C-69EC-4AE6-88F2-4C11AF90E993}"/>
    <hyperlink ref="BIG132" location="All!B1555" display="PSYK_SKSOPR" xr:uid="{CA52965B-B3E1-4307-B97C-2C911A05E1E5}"/>
    <hyperlink ref="BIO132" location="All!B1555" display="PSYK_SKSOPR" xr:uid="{4572D9BB-D628-4E21-B8D8-A4FB96E48B21}"/>
    <hyperlink ref="BIW132" location="All!B1555" display="PSYK_SKSOPR" xr:uid="{D15068C0-08B5-4488-B58C-5AA9E58A665A}"/>
    <hyperlink ref="BJE132" location="All!B1555" display="PSYK_SKSOPR" xr:uid="{1A2AF368-2243-4B91-93D9-A77E21327C90}"/>
    <hyperlink ref="BJM132" location="All!B1555" display="PSYK_SKSOPR" xr:uid="{0CC3F38D-1099-43B9-BFE7-FBE623F16B77}"/>
    <hyperlink ref="BJU132" location="All!B1555" display="PSYK_SKSOPR" xr:uid="{EDD77FF0-1930-4590-9247-F1C584F4B29F}"/>
    <hyperlink ref="BKC132" location="All!B1555" display="PSYK_SKSOPR" xr:uid="{15A6F8DF-4418-4299-AA20-DFDB0677DF42}"/>
    <hyperlink ref="BKK132" location="All!B1555" display="PSYK_SKSOPR" xr:uid="{8F8D0432-C2A3-4508-8FBF-1E0D1AB294BB}"/>
    <hyperlink ref="BKS132" location="All!B1555" display="PSYK_SKSOPR" xr:uid="{E5C97790-43F4-4B01-B4E1-030B99FBAE93}"/>
    <hyperlink ref="BLA132" location="All!B1555" display="PSYK_SKSOPR" xr:uid="{F481A626-0339-48FD-82F0-D3158026D91C}"/>
    <hyperlink ref="BLI132" location="All!B1555" display="PSYK_SKSOPR" xr:uid="{20E36A91-9E6E-4FEF-8FC8-DF78CF7E51BB}"/>
    <hyperlink ref="BLQ132" location="All!B1555" display="PSYK_SKSOPR" xr:uid="{814C51C4-4502-4198-B54F-3D809C9C8064}"/>
    <hyperlink ref="BLY132" location="All!B1555" display="PSYK_SKSOPR" xr:uid="{4E603CB5-17FE-4F31-9A46-89E0BA828905}"/>
    <hyperlink ref="BMG132" location="All!B1555" display="PSYK_SKSOPR" xr:uid="{3C2915F9-35C9-420D-BE5C-4D282EA3B4D9}"/>
    <hyperlink ref="BMO132" location="All!B1555" display="PSYK_SKSOPR" xr:uid="{E0B9B9E3-3026-47BE-AB1E-04AD8FC3F836}"/>
    <hyperlink ref="BMW132" location="All!B1555" display="PSYK_SKSOPR" xr:uid="{2F147AD9-BA90-4D00-BB7D-906769BDAE16}"/>
    <hyperlink ref="BNE132" location="All!B1555" display="PSYK_SKSOPR" xr:uid="{6A52C8AB-D70A-47C6-8A5B-09BD71EA4074}"/>
    <hyperlink ref="BNM132" location="All!B1555" display="PSYK_SKSOPR" xr:uid="{6E5BA923-A9DD-43D0-BAE4-A2F1F47BFBDC}"/>
    <hyperlink ref="BNU132" location="All!B1555" display="PSYK_SKSOPR" xr:uid="{408D2E83-4BE9-4222-924C-09DFA5CA1933}"/>
    <hyperlink ref="BOC132" location="All!B1555" display="PSYK_SKSOPR" xr:uid="{200810A9-AFA4-4F95-A5F0-C4BD88095214}"/>
    <hyperlink ref="BOK132" location="All!B1555" display="PSYK_SKSOPR" xr:uid="{BBF06F1F-C36C-442F-BD00-AB0E0CB44F3A}"/>
    <hyperlink ref="BOS132" location="All!B1555" display="PSYK_SKSOPR" xr:uid="{1AB3848E-70D5-4D8E-A219-340798E1C205}"/>
    <hyperlink ref="BPA132" location="All!B1555" display="PSYK_SKSOPR" xr:uid="{3C378B48-30F1-4130-BA0F-C710B64D589D}"/>
    <hyperlink ref="BPI132" location="All!B1555" display="PSYK_SKSOPR" xr:uid="{331F2700-413A-4752-8868-46863A92888C}"/>
    <hyperlink ref="BPQ132" location="All!B1555" display="PSYK_SKSOPR" xr:uid="{1FB2B54F-255A-4B97-A565-9026575053CF}"/>
    <hyperlink ref="BPY132" location="All!B1555" display="PSYK_SKSOPR" xr:uid="{F7A0DDF5-0936-43AC-8BFE-59BB1DEB3D72}"/>
    <hyperlink ref="BQG132" location="All!B1555" display="PSYK_SKSOPR" xr:uid="{A540A69C-EADA-4D4B-81BB-11F3E409B765}"/>
    <hyperlink ref="BQO132" location="All!B1555" display="PSYK_SKSOPR" xr:uid="{998CDFC9-43CF-420A-A696-11E0C8BF24A5}"/>
    <hyperlink ref="BQW132" location="All!B1555" display="PSYK_SKSOPR" xr:uid="{1FAA1FBC-D041-45F1-B51A-6BAA6253759D}"/>
    <hyperlink ref="BRE132" location="All!B1555" display="PSYK_SKSOPR" xr:uid="{CFB47DDF-9106-45C3-9F13-98038E554D8F}"/>
    <hyperlink ref="BRM132" location="All!B1555" display="PSYK_SKSOPR" xr:uid="{9D2B9F67-A3B6-4D73-A4C8-5EC4B2B369A0}"/>
    <hyperlink ref="BRU132" location="All!B1555" display="PSYK_SKSOPR" xr:uid="{CFD571A5-AC97-4B09-9C03-EC93BE05E1A9}"/>
    <hyperlink ref="BSC132" location="All!B1555" display="PSYK_SKSOPR" xr:uid="{DFE1053F-3BF1-4071-BB39-1FE85420D85D}"/>
    <hyperlink ref="BSK132" location="All!B1555" display="PSYK_SKSOPR" xr:uid="{F25B6F40-199E-4EC8-B3B1-3FC89339F89F}"/>
    <hyperlink ref="BSS132" location="All!B1555" display="PSYK_SKSOPR" xr:uid="{81D09408-DD64-442B-8493-264A20449624}"/>
    <hyperlink ref="BTA132" location="All!B1555" display="PSYK_SKSOPR" xr:uid="{1A225A77-078A-4D55-AE18-9C35155712E7}"/>
    <hyperlink ref="BTI132" location="All!B1555" display="PSYK_SKSOPR" xr:uid="{15A1C136-760E-4AC0-AA40-E91AB1F6D3DF}"/>
    <hyperlink ref="BTQ132" location="All!B1555" display="PSYK_SKSOPR" xr:uid="{A9BB270A-29A4-463C-A01A-501CC47B6BB7}"/>
    <hyperlink ref="BTY132" location="All!B1555" display="PSYK_SKSOPR" xr:uid="{ADD5D23B-9402-467E-A84B-C120102E020F}"/>
    <hyperlink ref="BUG132" location="All!B1555" display="PSYK_SKSOPR" xr:uid="{AD84B056-AB9F-4882-8724-8B13769B050C}"/>
    <hyperlink ref="BUO132" location="All!B1555" display="PSYK_SKSOPR" xr:uid="{3F33EEB7-BC14-4F4D-A48A-685A9D8E7FF7}"/>
    <hyperlink ref="BUW132" location="All!B1555" display="PSYK_SKSOPR" xr:uid="{6894A420-6E9B-4EB5-9FC9-206F5DF06B1D}"/>
    <hyperlink ref="BVE132" location="All!B1555" display="PSYK_SKSOPR" xr:uid="{1A5159D5-3646-47CE-8DC9-C85F2A173C8F}"/>
    <hyperlink ref="BVM132" location="All!B1555" display="PSYK_SKSOPR" xr:uid="{ACD935CE-6956-45F9-952E-BFD951120F80}"/>
    <hyperlink ref="BVU132" location="All!B1555" display="PSYK_SKSOPR" xr:uid="{687CF732-4635-4518-8C86-A5731F012822}"/>
    <hyperlink ref="BWC132" location="All!B1555" display="PSYK_SKSOPR" xr:uid="{A7FD3F1A-A0AC-4D75-A789-58FEB67BE93F}"/>
    <hyperlink ref="BWK132" location="All!B1555" display="PSYK_SKSOPR" xr:uid="{82FEEB76-BC4B-4877-A3CB-19B193E1950D}"/>
    <hyperlink ref="BWS132" location="All!B1555" display="PSYK_SKSOPR" xr:uid="{44FE748A-BF98-47A9-B4B2-81AA43648C55}"/>
    <hyperlink ref="BXA132" location="All!B1555" display="PSYK_SKSOPR" xr:uid="{0A66ECFB-C867-497F-A072-416537415F1B}"/>
    <hyperlink ref="BXI132" location="All!B1555" display="PSYK_SKSOPR" xr:uid="{0525BF90-2E8F-4B54-AAB8-AD03B8171DBD}"/>
    <hyperlink ref="BXQ132" location="All!B1555" display="PSYK_SKSOPR" xr:uid="{3BABC668-2A0F-46C3-8DF5-6B0B2490DCE3}"/>
    <hyperlink ref="BXY132" location="All!B1555" display="PSYK_SKSOPR" xr:uid="{F8BAADE9-A58D-404E-8282-51E155E048A8}"/>
    <hyperlink ref="BYG132" location="All!B1555" display="PSYK_SKSOPR" xr:uid="{E640647F-8148-4A7D-A11D-0CF8204ED7B1}"/>
    <hyperlink ref="BYO132" location="All!B1555" display="PSYK_SKSOPR" xr:uid="{99933FA5-C0AB-4C9F-9790-0AF003285A8C}"/>
    <hyperlink ref="BYW132" location="All!B1555" display="PSYK_SKSOPR" xr:uid="{054168FE-8E66-4984-9C0E-1EAFC3CE7B62}"/>
    <hyperlink ref="BZE132" location="All!B1555" display="PSYK_SKSOPR" xr:uid="{336FAB6F-2549-49EF-8BBC-5D77227D6704}"/>
    <hyperlink ref="BZM132" location="All!B1555" display="PSYK_SKSOPR" xr:uid="{F53A37F3-B31D-47CF-B6F1-713B41956302}"/>
    <hyperlink ref="BZU132" location="All!B1555" display="PSYK_SKSOPR" xr:uid="{2C8B48FE-138F-4759-AE2C-320F5A51FE75}"/>
    <hyperlink ref="CAC132" location="All!B1555" display="PSYK_SKSOPR" xr:uid="{3B35F404-CDF8-471B-BF54-DDFED59F1705}"/>
    <hyperlink ref="CAK132" location="All!B1555" display="PSYK_SKSOPR" xr:uid="{C787CE1E-CEE9-47DD-A4B3-41FC339D36B1}"/>
    <hyperlink ref="CAS132" location="All!B1555" display="PSYK_SKSOPR" xr:uid="{D520D437-4B22-4773-AF60-EC91BCA5143D}"/>
    <hyperlink ref="CBA132" location="All!B1555" display="PSYK_SKSOPR" xr:uid="{F14D1072-EF5A-497E-88D3-141FFCB1ECCD}"/>
    <hyperlink ref="CBI132" location="All!B1555" display="PSYK_SKSOPR" xr:uid="{99835AAD-1925-40B3-B905-25CE106DE52A}"/>
    <hyperlink ref="CBQ132" location="All!B1555" display="PSYK_SKSOPR" xr:uid="{3A032E9E-5F8B-4F9A-9F9A-AAA3BEA83D98}"/>
    <hyperlink ref="CBY132" location="All!B1555" display="PSYK_SKSOPR" xr:uid="{99E943EF-3121-4473-9057-4BB607E9E732}"/>
    <hyperlink ref="CCG132" location="All!B1555" display="PSYK_SKSOPR" xr:uid="{F6503CEE-316D-4DAA-B580-010AE8C19E3E}"/>
    <hyperlink ref="CCO132" location="All!B1555" display="PSYK_SKSOPR" xr:uid="{DF1D1516-ABE8-4EFE-9DAC-1B0551C7CD5D}"/>
    <hyperlink ref="CCW132" location="All!B1555" display="PSYK_SKSOPR" xr:uid="{BCAB421C-A7DF-4182-BA1B-856484CED822}"/>
    <hyperlink ref="CDE132" location="All!B1555" display="PSYK_SKSOPR" xr:uid="{99CB9197-DD21-4C0E-84EF-413B060D6467}"/>
    <hyperlink ref="CDM132" location="All!B1555" display="PSYK_SKSOPR" xr:uid="{D8C3B4AA-A62A-4D60-872F-2765615F8416}"/>
    <hyperlink ref="CDU132" location="All!B1555" display="PSYK_SKSOPR" xr:uid="{40E7F534-4D60-4341-AEC6-A2138851313B}"/>
    <hyperlink ref="CEC132" location="All!B1555" display="PSYK_SKSOPR" xr:uid="{121E7BC5-81F8-4A5B-AF97-830BC6306386}"/>
    <hyperlink ref="CEK132" location="All!B1555" display="PSYK_SKSOPR" xr:uid="{7206F6EF-B00C-4E55-9E48-67CA6A8556C9}"/>
    <hyperlink ref="CES132" location="All!B1555" display="PSYK_SKSOPR" xr:uid="{0D56AF44-C368-45BD-8233-EB9E92783845}"/>
    <hyperlink ref="CFA132" location="All!B1555" display="PSYK_SKSOPR" xr:uid="{D8AA2A23-818A-4A9E-B40A-2B6F4347B1EA}"/>
    <hyperlink ref="CFI132" location="All!B1555" display="PSYK_SKSOPR" xr:uid="{0FF812AC-2105-4C53-B52A-243CA34F50C3}"/>
    <hyperlink ref="CFQ132" location="All!B1555" display="PSYK_SKSOPR" xr:uid="{986D344C-D255-475A-A989-96057C9AEBFC}"/>
    <hyperlink ref="CFY132" location="All!B1555" display="PSYK_SKSOPR" xr:uid="{106EBB00-D1C3-4E69-9211-B29121DB9C20}"/>
    <hyperlink ref="CGG132" location="All!B1555" display="PSYK_SKSOPR" xr:uid="{79BC74F9-73A8-4F1E-AFA2-53913FE6136F}"/>
    <hyperlink ref="CGO132" location="All!B1555" display="PSYK_SKSOPR" xr:uid="{8B5A68AE-2D71-474A-AF6D-CECDCE146379}"/>
    <hyperlink ref="CGW132" location="All!B1555" display="PSYK_SKSOPR" xr:uid="{F153B0A5-5717-42A0-B31E-C95DB039F1C9}"/>
    <hyperlink ref="CHE132" location="All!B1555" display="PSYK_SKSOPR" xr:uid="{99C5405F-5AFC-4CAF-ACA8-2FC76DD33459}"/>
    <hyperlink ref="CHM132" location="All!B1555" display="PSYK_SKSOPR" xr:uid="{D8572474-A0BD-4AF9-B769-9783928DFB77}"/>
    <hyperlink ref="CHU132" location="All!B1555" display="PSYK_SKSOPR" xr:uid="{0675CA1D-906C-4E5E-8A47-2B1925A91C59}"/>
    <hyperlink ref="CIC132" location="All!B1555" display="PSYK_SKSOPR" xr:uid="{189E9FF4-4D54-4C35-BEF5-0CA55194942E}"/>
    <hyperlink ref="CIK132" location="All!B1555" display="PSYK_SKSOPR" xr:uid="{513D30AF-35A7-4A80-A2C1-3007AB7C06C8}"/>
    <hyperlink ref="CIS132" location="All!B1555" display="PSYK_SKSOPR" xr:uid="{3768773E-0EE2-4426-8F72-6B7530811AF1}"/>
    <hyperlink ref="CJA132" location="All!B1555" display="PSYK_SKSOPR" xr:uid="{9A31F1C0-BFD2-41B4-9505-F8778CD1647C}"/>
    <hyperlink ref="CJI132" location="All!B1555" display="PSYK_SKSOPR" xr:uid="{1A2C91EE-58C0-4CB0-BF70-6396AA93B425}"/>
    <hyperlink ref="CJQ132" location="All!B1555" display="PSYK_SKSOPR" xr:uid="{29CB6360-70AC-4752-96E9-F05D23DBA98C}"/>
    <hyperlink ref="CJY132" location="All!B1555" display="PSYK_SKSOPR" xr:uid="{C2AEBECE-2321-4876-B53C-85404C60CA70}"/>
    <hyperlink ref="CKG132" location="All!B1555" display="PSYK_SKSOPR" xr:uid="{38E6FB85-1C2F-469D-B84B-3A5817A4893F}"/>
    <hyperlink ref="CKO132" location="All!B1555" display="PSYK_SKSOPR" xr:uid="{130FBB5D-CBDF-48A3-95CF-A1CE6EA8790A}"/>
    <hyperlink ref="CKW132" location="All!B1555" display="PSYK_SKSOPR" xr:uid="{747F49CA-7394-445A-8A59-CAA83FF7FF96}"/>
    <hyperlink ref="CLE132" location="All!B1555" display="PSYK_SKSOPR" xr:uid="{DF654C64-75D8-4AFA-AB1E-DD30B976BA4F}"/>
    <hyperlink ref="CLM132" location="All!B1555" display="PSYK_SKSOPR" xr:uid="{89757F1E-D875-4061-BDF3-AF974B356F0D}"/>
    <hyperlink ref="CLU132" location="All!B1555" display="PSYK_SKSOPR" xr:uid="{6E4BD7A0-97A9-4255-9471-A003F08A273D}"/>
    <hyperlink ref="CMC132" location="All!B1555" display="PSYK_SKSOPR" xr:uid="{D2150226-0887-4934-855C-65D0743B9F9A}"/>
    <hyperlink ref="CMK132" location="All!B1555" display="PSYK_SKSOPR" xr:uid="{CA804C59-FD12-4FE6-AAE2-A2FD52A1A2B8}"/>
    <hyperlink ref="CMS132" location="All!B1555" display="PSYK_SKSOPR" xr:uid="{2A3FAA74-9BFD-4156-A060-97795FF84570}"/>
    <hyperlink ref="CNA132" location="All!B1555" display="PSYK_SKSOPR" xr:uid="{590C0EE4-E4D9-4A01-9726-2A29913A16BD}"/>
    <hyperlink ref="CNI132" location="All!B1555" display="PSYK_SKSOPR" xr:uid="{1D5313BE-8FE8-4D05-BE5D-7E3D799AC54A}"/>
    <hyperlink ref="CNQ132" location="All!B1555" display="PSYK_SKSOPR" xr:uid="{BF02CE40-DBDD-40D7-8A1E-99DFAFB56E43}"/>
    <hyperlink ref="CNY132" location="All!B1555" display="PSYK_SKSOPR" xr:uid="{557DE761-47A4-4DE6-BB71-EB3833543995}"/>
    <hyperlink ref="COG132" location="All!B1555" display="PSYK_SKSOPR" xr:uid="{32ADD36F-C485-4BE4-8969-A25049FEA881}"/>
    <hyperlink ref="COO132" location="All!B1555" display="PSYK_SKSOPR" xr:uid="{AA325AC5-583A-443E-9A29-E7C058D43BF3}"/>
    <hyperlink ref="COW132" location="All!B1555" display="PSYK_SKSOPR" xr:uid="{25D2AC32-3881-4E56-8B3B-005B534CB414}"/>
    <hyperlink ref="CPE132" location="All!B1555" display="PSYK_SKSOPR" xr:uid="{AB99D510-D2EF-4C85-8A5C-472B9428A289}"/>
    <hyperlink ref="CPM132" location="All!B1555" display="PSYK_SKSOPR" xr:uid="{326594A2-7B8D-4172-B9F9-F4B91087C85B}"/>
    <hyperlink ref="CPU132" location="All!B1555" display="PSYK_SKSOPR" xr:uid="{5114C38B-239F-456F-B98F-64006B69E1A5}"/>
    <hyperlink ref="CQC132" location="All!B1555" display="PSYK_SKSOPR" xr:uid="{5D18E06F-8B6B-47D2-B960-76FB0CB0E261}"/>
    <hyperlink ref="CQK132" location="All!B1555" display="PSYK_SKSOPR" xr:uid="{D81F0BEB-3499-488E-B9A4-98F8C779D9C6}"/>
    <hyperlink ref="CQS132" location="All!B1555" display="PSYK_SKSOPR" xr:uid="{E80AA82F-0BE1-4F97-A694-86A5EE4468CB}"/>
    <hyperlink ref="CRA132" location="All!B1555" display="PSYK_SKSOPR" xr:uid="{1D12D4CB-A27E-40B9-A050-70E493187C4C}"/>
    <hyperlink ref="CRI132" location="All!B1555" display="PSYK_SKSOPR" xr:uid="{4C6D39EB-2DBF-413C-9CB1-CD455304E132}"/>
    <hyperlink ref="CRQ132" location="All!B1555" display="PSYK_SKSOPR" xr:uid="{E661955B-0712-4A65-A4DF-D51447BDBCA5}"/>
    <hyperlink ref="CRY132" location="All!B1555" display="PSYK_SKSOPR" xr:uid="{60D2DBE5-4A3C-4154-A2A5-04CA46AAFFFB}"/>
    <hyperlink ref="CSG132" location="All!B1555" display="PSYK_SKSOPR" xr:uid="{F990E3CB-6EB5-461B-80EF-74BA159BBFF0}"/>
    <hyperlink ref="CSO132" location="All!B1555" display="PSYK_SKSOPR" xr:uid="{612F9114-A80D-4050-9EBA-B2307896144A}"/>
    <hyperlink ref="CSW132" location="All!B1555" display="PSYK_SKSOPR" xr:uid="{8D594578-B1C9-4DEE-8780-C08816D529B0}"/>
    <hyperlink ref="CTE132" location="All!B1555" display="PSYK_SKSOPR" xr:uid="{9F21DB4C-4A99-4F73-846E-2D83B8D7336B}"/>
    <hyperlink ref="CTM132" location="All!B1555" display="PSYK_SKSOPR" xr:uid="{9A3B182C-BAF7-42B1-BD66-C92399FEEA1E}"/>
    <hyperlink ref="CTU132" location="All!B1555" display="PSYK_SKSOPR" xr:uid="{01CB0618-1D3B-4875-9E5B-8177678E5CAA}"/>
    <hyperlink ref="CUC132" location="All!B1555" display="PSYK_SKSOPR" xr:uid="{643A6A28-9C47-4B77-BB31-D9EF960389D7}"/>
    <hyperlink ref="CUK132" location="All!B1555" display="PSYK_SKSOPR" xr:uid="{36DA894B-72DB-4839-9C97-8E3DC12C4981}"/>
    <hyperlink ref="CUS132" location="All!B1555" display="PSYK_SKSOPR" xr:uid="{86B3B9AE-BB28-455D-850E-257AF13DD130}"/>
    <hyperlink ref="CVA132" location="All!B1555" display="PSYK_SKSOPR" xr:uid="{C432AB34-A917-4C6A-A31B-EA3BD0530583}"/>
    <hyperlink ref="CVI132" location="All!B1555" display="PSYK_SKSOPR" xr:uid="{25D6F60A-28A9-4E6B-BEE6-5D29EA4DE00E}"/>
    <hyperlink ref="CVQ132" location="All!B1555" display="PSYK_SKSOPR" xr:uid="{698EA2AB-3B96-46AA-A145-29D5BC847357}"/>
    <hyperlink ref="CVY132" location="All!B1555" display="PSYK_SKSOPR" xr:uid="{96A46914-B7D7-4AE3-84BF-EAA0258535AD}"/>
    <hyperlink ref="CWG132" location="All!B1555" display="PSYK_SKSOPR" xr:uid="{DC9F8A0E-EC18-44A1-8A6F-70FA58079A51}"/>
    <hyperlink ref="CWO132" location="All!B1555" display="PSYK_SKSOPR" xr:uid="{AF2E3B8C-0DC5-40ED-A8E1-D8349E53F6C5}"/>
    <hyperlink ref="CWW132" location="All!B1555" display="PSYK_SKSOPR" xr:uid="{D433963B-940C-4BA1-9B5E-213FAE426E77}"/>
    <hyperlink ref="CXE132" location="All!B1555" display="PSYK_SKSOPR" xr:uid="{5494CA43-86A8-43C3-B428-205E59185001}"/>
    <hyperlink ref="CXM132" location="All!B1555" display="PSYK_SKSOPR" xr:uid="{01B62681-96AB-4E23-BA02-D17F38CA8831}"/>
    <hyperlink ref="CXU132" location="All!B1555" display="PSYK_SKSOPR" xr:uid="{3F07F899-D44E-48EA-BB40-3E6071B33BFA}"/>
    <hyperlink ref="CYC132" location="All!B1555" display="PSYK_SKSOPR" xr:uid="{F5914AE4-2A50-4BCD-BC10-021D64D137F6}"/>
    <hyperlink ref="CYK132" location="All!B1555" display="PSYK_SKSOPR" xr:uid="{0359D1E4-3D36-4252-B2EA-3257472DFC0C}"/>
    <hyperlink ref="CYS132" location="All!B1555" display="PSYK_SKSOPR" xr:uid="{86C99C6F-5659-4CC9-84CF-7E1DD35DF944}"/>
    <hyperlink ref="CZA132" location="All!B1555" display="PSYK_SKSOPR" xr:uid="{B08864D3-D48C-4B83-818A-70D9F013717A}"/>
    <hyperlink ref="CZI132" location="All!B1555" display="PSYK_SKSOPR" xr:uid="{9E1F2EF0-F1E9-41F0-86DA-D793D05A0031}"/>
    <hyperlink ref="CZQ132" location="All!B1555" display="PSYK_SKSOPR" xr:uid="{9A40C015-F6FB-40D9-8A54-473CE9AFE0FD}"/>
    <hyperlink ref="CZY132" location="All!B1555" display="PSYK_SKSOPR" xr:uid="{5CBC5EDF-541C-4F6C-A284-86BC033E093E}"/>
    <hyperlink ref="DAG132" location="All!B1555" display="PSYK_SKSOPR" xr:uid="{D61DE2F4-ABC5-4205-B5A2-999CB89F89E7}"/>
    <hyperlink ref="DAO132" location="All!B1555" display="PSYK_SKSOPR" xr:uid="{48E34978-5953-41AF-8E17-A494545C7712}"/>
    <hyperlink ref="DAW132" location="All!B1555" display="PSYK_SKSOPR" xr:uid="{5EDC9D58-FD17-4945-B3E6-EE6085E615D0}"/>
    <hyperlink ref="DBE132" location="All!B1555" display="PSYK_SKSOPR" xr:uid="{BAF498BE-BB09-4989-8EA7-A937F5798B3F}"/>
    <hyperlink ref="DBM132" location="All!B1555" display="PSYK_SKSOPR" xr:uid="{3513377D-7D75-44F3-94A8-C7D213C5215C}"/>
    <hyperlink ref="DBU132" location="All!B1555" display="PSYK_SKSOPR" xr:uid="{E36E512D-63C7-4D6A-BE45-22DDAEC8043F}"/>
    <hyperlink ref="DCC132" location="All!B1555" display="PSYK_SKSOPR" xr:uid="{26845948-CDC8-4A4E-9307-B0B18F554656}"/>
    <hyperlink ref="DCK132" location="All!B1555" display="PSYK_SKSOPR" xr:uid="{B69B66A1-5916-4D13-94C9-A1B2896A73E1}"/>
    <hyperlink ref="DCS132" location="All!B1555" display="PSYK_SKSOPR" xr:uid="{7363E5EC-E531-4D97-856C-C50F87094855}"/>
    <hyperlink ref="DDA132" location="All!B1555" display="PSYK_SKSOPR" xr:uid="{668C476D-FAAE-489F-BBDA-571AFF6B546C}"/>
    <hyperlink ref="DDI132" location="All!B1555" display="PSYK_SKSOPR" xr:uid="{A6CE0F02-13CC-45EB-80C7-29885DB32FF4}"/>
    <hyperlink ref="DDQ132" location="All!B1555" display="PSYK_SKSOPR" xr:uid="{99DF81B0-9D03-4C0C-80BE-C03503D25D2C}"/>
    <hyperlink ref="DDY132" location="All!B1555" display="PSYK_SKSOPR" xr:uid="{DBDD12CD-AEE7-405E-B7C8-00E1598294A0}"/>
    <hyperlink ref="DEG132" location="All!B1555" display="PSYK_SKSOPR" xr:uid="{68378C19-6500-495A-BA66-2B26C6F31DD2}"/>
    <hyperlink ref="DEO132" location="All!B1555" display="PSYK_SKSOPR" xr:uid="{5E8678A3-5F27-471C-9366-7110578A15B0}"/>
    <hyperlink ref="DEW132" location="All!B1555" display="PSYK_SKSOPR" xr:uid="{727AD758-92B7-4390-9B69-90103E9F18BA}"/>
    <hyperlink ref="DFE132" location="All!B1555" display="PSYK_SKSOPR" xr:uid="{F480EC39-8678-431E-B2EF-423CAD4E8B04}"/>
    <hyperlink ref="DFM132" location="All!B1555" display="PSYK_SKSOPR" xr:uid="{9E51448C-5FB1-49E3-9428-D1CB7C7EE24C}"/>
    <hyperlink ref="DFU132" location="All!B1555" display="PSYK_SKSOPR" xr:uid="{9E630C90-5DC5-47E6-A37D-35AD50257375}"/>
    <hyperlink ref="DGC132" location="All!B1555" display="PSYK_SKSOPR" xr:uid="{DB9D3842-BC91-4CBF-9229-1CF273436A74}"/>
    <hyperlink ref="DGK132" location="All!B1555" display="PSYK_SKSOPR" xr:uid="{07CBFCF4-A824-4E5E-BA9B-1C4FAF51A0DC}"/>
    <hyperlink ref="DGS132" location="All!B1555" display="PSYK_SKSOPR" xr:uid="{0C03C09A-1AEA-4682-9CB4-3342259D0885}"/>
    <hyperlink ref="DHA132" location="All!B1555" display="PSYK_SKSOPR" xr:uid="{879381F6-F0A7-44C5-B1FD-BE6D3F172B1D}"/>
    <hyperlink ref="DHI132" location="All!B1555" display="PSYK_SKSOPR" xr:uid="{C3C0B184-B45E-4368-BD3F-37ED11397242}"/>
    <hyperlink ref="DHQ132" location="All!B1555" display="PSYK_SKSOPR" xr:uid="{7615B3D7-01B4-4916-B05F-2861A33ACE5A}"/>
    <hyperlink ref="DHY132" location="All!B1555" display="PSYK_SKSOPR" xr:uid="{7337FE64-5E69-4081-A0FD-FEA30E993480}"/>
    <hyperlink ref="DIG132" location="All!B1555" display="PSYK_SKSOPR" xr:uid="{304A4041-12AF-4DCB-84CA-6444C87BD893}"/>
    <hyperlink ref="DIO132" location="All!B1555" display="PSYK_SKSOPR" xr:uid="{73A51D2E-A4EB-44AC-BF5A-514EF091BC64}"/>
    <hyperlink ref="DIW132" location="All!B1555" display="PSYK_SKSOPR" xr:uid="{9B20220E-E166-4C69-9A1C-55105F62EAA8}"/>
    <hyperlink ref="DJE132" location="All!B1555" display="PSYK_SKSOPR" xr:uid="{1966F6AA-9901-4836-B5E6-AC6AC180EA13}"/>
    <hyperlink ref="DJM132" location="All!B1555" display="PSYK_SKSOPR" xr:uid="{0FB5B111-631F-4E71-AA15-37F25013E9AD}"/>
    <hyperlink ref="DJU132" location="All!B1555" display="PSYK_SKSOPR" xr:uid="{A76E628C-C5DE-4482-B786-30AB2DE2EC32}"/>
    <hyperlink ref="DKC132" location="All!B1555" display="PSYK_SKSOPR" xr:uid="{73325368-D373-4641-A5B6-23BA34F7F92F}"/>
    <hyperlink ref="DKK132" location="All!B1555" display="PSYK_SKSOPR" xr:uid="{CA56A29A-E256-4BBE-B9B5-8C60C8B74CBC}"/>
    <hyperlink ref="DKS132" location="All!B1555" display="PSYK_SKSOPR" xr:uid="{65DC3651-DD5A-44DE-9C56-678939673A0D}"/>
    <hyperlink ref="DLA132" location="All!B1555" display="PSYK_SKSOPR" xr:uid="{C5EEFFAC-25A4-4561-A0E4-52761C84BD3D}"/>
    <hyperlink ref="DLI132" location="All!B1555" display="PSYK_SKSOPR" xr:uid="{B6E13710-556D-49EA-8C9C-8459905136B0}"/>
    <hyperlink ref="DLQ132" location="All!B1555" display="PSYK_SKSOPR" xr:uid="{8A601621-E3AB-48B3-8B22-A9895E484F64}"/>
    <hyperlink ref="DLY132" location="All!B1555" display="PSYK_SKSOPR" xr:uid="{949593C2-3A49-42F6-9C7E-00672A018F9E}"/>
    <hyperlink ref="DMG132" location="All!B1555" display="PSYK_SKSOPR" xr:uid="{89827226-3C5A-4074-AA53-A364252B2642}"/>
    <hyperlink ref="DMO132" location="All!B1555" display="PSYK_SKSOPR" xr:uid="{009B4C65-0A1C-4D93-8D54-08901D26A033}"/>
    <hyperlink ref="DMW132" location="All!B1555" display="PSYK_SKSOPR" xr:uid="{DFA9942A-9CA4-4190-BFD2-4C707B764E8A}"/>
    <hyperlink ref="DNE132" location="All!B1555" display="PSYK_SKSOPR" xr:uid="{CCBA04E6-11BA-4604-B63A-5B9636C51DDD}"/>
    <hyperlink ref="DNM132" location="All!B1555" display="PSYK_SKSOPR" xr:uid="{654885F8-DBCA-47E6-8982-23814AE4C004}"/>
    <hyperlink ref="DNU132" location="All!B1555" display="PSYK_SKSOPR" xr:uid="{38789B14-FE2C-45AE-898F-D6E394A7EB44}"/>
    <hyperlink ref="DOC132" location="All!B1555" display="PSYK_SKSOPR" xr:uid="{5E0B905E-3694-4B48-82FC-ACCD08FB1033}"/>
    <hyperlink ref="DOK132" location="All!B1555" display="PSYK_SKSOPR" xr:uid="{7219180F-AE54-44CE-9C0F-48925FE4CB45}"/>
    <hyperlink ref="DOS132" location="All!B1555" display="PSYK_SKSOPR" xr:uid="{A11DF5DB-B6B5-49E4-B256-F0BEC19A1FAB}"/>
    <hyperlink ref="DPA132" location="All!B1555" display="PSYK_SKSOPR" xr:uid="{E20F601E-670E-4608-B261-8D7A5EBF4BEF}"/>
    <hyperlink ref="DPI132" location="All!B1555" display="PSYK_SKSOPR" xr:uid="{282C64BF-82A0-434E-83BE-D8CF68F2C8C9}"/>
    <hyperlink ref="DPQ132" location="All!B1555" display="PSYK_SKSOPR" xr:uid="{44EB47F3-0F4A-4D51-8D68-168C81AEF3CD}"/>
    <hyperlink ref="DPY132" location="All!B1555" display="PSYK_SKSOPR" xr:uid="{0DD937F9-9896-4164-BB4E-7373D1AFF6F7}"/>
    <hyperlink ref="DQG132" location="All!B1555" display="PSYK_SKSOPR" xr:uid="{58A23106-69BE-42D5-BD19-575C7868E06D}"/>
    <hyperlink ref="DQO132" location="All!B1555" display="PSYK_SKSOPR" xr:uid="{4B84E0B4-69E2-4982-97FC-3F2DE7FEB9CE}"/>
    <hyperlink ref="DQW132" location="All!B1555" display="PSYK_SKSOPR" xr:uid="{253AAF7B-7839-4686-BBC1-E8522C6C6887}"/>
    <hyperlink ref="DRE132" location="All!B1555" display="PSYK_SKSOPR" xr:uid="{5E63CBF0-1946-4C12-812B-F41FAD65A99B}"/>
    <hyperlink ref="DRM132" location="All!B1555" display="PSYK_SKSOPR" xr:uid="{9536AC85-BA51-480C-9581-2FC2090BA9CF}"/>
    <hyperlink ref="DRU132" location="All!B1555" display="PSYK_SKSOPR" xr:uid="{CB9386AA-30B1-42CE-88B8-EBC8DDDD44A8}"/>
    <hyperlink ref="DSC132" location="All!B1555" display="PSYK_SKSOPR" xr:uid="{3896AC0A-E73B-4F11-83AB-79946809692C}"/>
    <hyperlink ref="DSK132" location="All!B1555" display="PSYK_SKSOPR" xr:uid="{648372C7-6367-4D3E-92D0-F7EB136372A3}"/>
    <hyperlink ref="DSS132" location="All!B1555" display="PSYK_SKSOPR" xr:uid="{84608216-60DF-4183-A3BC-4EFB7CEA8017}"/>
    <hyperlink ref="DTA132" location="All!B1555" display="PSYK_SKSOPR" xr:uid="{8B2B75EC-010B-48CB-A812-40D679BF31BA}"/>
    <hyperlink ref="DTI132" location="All!B1555" display="PSYK_SKSOPR" xr:uid="{FCB66B5A-5AB1-4D2E-BCA4-F58E715F8F00}"/>
    <hyperlink ref="DTQ132" location="All!B1555" display="PSYK_SKSOPR" xr:uid="{BD08E28B-D59C-4201-B384-5FD8F93DF567}"/>
    <hyperlink ref="DTY132" location="All!B1555" display="PSYK_SKSOPR" xr:uid="{162AD546-7B85-4469-9EB6-BC761875CA3D}"/>
    <hyperlink ref="DUG132" location="All!B1555" display="PSYK_SKSOPR" xr:uid="{09E63F0A-D285-4AEB-A834-576E2194A449}"/>
    <hyperlink ref="DUO132" location="All!B1555" display="PSYK_SKSOPR" xr:uid="{3B156655-5074-45BA-8DF7-7902DFE30247}"/>
    <hyperlink ref="DUW132" location="All!B1555" display="PSYK_SKSOPR" xr:uid="{C4CE1E01-F52B-4476-98F8-2C4E5A683701}"/>
    <hyperlink ref="DVE132" location="All!B1555" display="PSYK_SKSOPR" xr:uid="{C2CC3BB7-1769-45C3-B146-0F594A38EF28}"/>
    <hyperlink ref="DVM132" location="All!B1555" display="PSYK_SKSOPR" xr:uid="{701A3225-1C04-4277-8172-97A9324C4F8D}"/>
    <hyperlink ref="DVU132" location="All!B1555" display="PSYK_SKSOPR" xr:uid="{EE7A31BE-D741-4B01-8202-BC9802385425}"/>
    <hyperlink ref="DWC132" location="All!B1555" display="PSYK_SKSOPR" xr:uid="{E296ECC0-DF44-43C3-89DD-5C721114187E}"/>
    <hyperlink ref="DWK132" location="All!B1555" display="PSYK_SKSOPR" xr:uid="{FD6405B2-44B4-4992-9395-93684ACB4F7F}"/>
    <hyperlink ref="DWS132" location="All!B1555" display="PSYK_SKSOPR" xr:uid="{CD9B432D-F7D7-48E1-A3AC-238321D07174}"/>
    <hyperlink ref="DXA132" location="All!B1555" display="PSYK_SKSOPR" xr:uid="{FDF63233-62AE-4832-9BF7-D187E2D31ED3}"/>
    <hyperlink ref="DXI132" location="All!B1555" display="PSYK_SKSOPR" xr:uid="{D50AB9FF-FD5A-42E4-A06B-C27151FBADF3}"/>
    <hyperlink ref="DXQ132" location="All!B1555" display="PSYK_SKSOPR" xr:uid="{33BF07B1-052A-4C01-BE98-356CB23DE27C}"/>
    <hyperlink ref="DXY132" location="All!B1555" display="PSYK_SKSOPR" xr:uid="{A69ADC34-2BA3-40CB-B701-AA32D7F6B76E}"/>
    <hyperlink ref="DYG132" location="All!B1555" display="PSYK_SKSOPR" xr:uid="{7D29D8ED-4997-4128-B239-9D5813A5EB82}"/>
    <hyperlink ref="DYO132" location="All!B1555" display="PSYK_SKSOPR" xr:uid="{4D7A44EA-6C59-4337-99D5-4808233BE5CF}"/>
    <hyperlink ref="DYW132" location="All!B1555" display="PSYK_SKSOPR" xr:uid="{7DF69F31-A567-4315-8AB7-6F394F5FE77D}"/>
    <hyperlink ref="DZE132" location="All!B1555" display="PSYK_SKSOPR" xr:uid="{4D8C0E8A-4945-4FA9-B3D7-A34FA7921FE5}"/>
    <hyperlink ref="DZM132" location="All!B1555" display="PSYK_SKSOPR" xr:uid="{813E363B-BFBF-4B38-8463-C664FD0CB28E}"/>
    <hyperlink ref="DZU132" location="All!B1555" display="PSYK_SKSOPR" xr:uid="{ACCA544C-6736-4F0B-ABCA-2037B6B20017}"/>
    <hyperlink ref="EAC132" location="All!B1555" display="PSYK_SKSOPR" xr:uid="{5C428974-1B5F-4232-804F-678B2BB99105}"/>
    <hyperlink ref="EAK132" location="All!B1555" display="PSYK_SKSOPR" xr:uid="{9D45A5EC-ED0A-4806-AE4C-702643ADE7DC}"/>
    <hyperlink ref="EAS132" location="All!B1555" display="PSYK_SKSOPR" xr:uid="{FE839F3B-E999-4A79-9C92-8BFA52D99E00}"/>
    <hyperlink ref="EBA132" location="All!B1555" display="PSYK_SKSOPR" xr:uid="{BAE43E31-5A85-4504-B245-131FACD27C95}"/>
    <hyperlink ref="EBI132" location="All!B1555" display="PSYK_SKSOPR" xr:uid="{78B43AE4-63FB-493E-8938-B9EE554A8FEC}"/>
    <hyperlink ref="EBQ132" location="All!B1555" display="PSYK_SKSOPR" xr:uid="{9FC3EE2E-AFF9-4251-BB69-B04512CB9C76}"/>
    <hyperlink ref="EBY132" location="All!B1555" display="PSYK_SKSOPR" xr:uid="{35C295AD-05D2-4161-A097-345B31FD8842}"/>
    <hyperlink ref="ECG132" location="All!B1555" display="PSYK_SKSOPR" xr:uid="{769C6068-0C86-4A36-9F02-DAC21865B88B}"/>
    <hyperlink ref="ECO132" location="All!B1555" display="PSYK_SKSOPR" xr:uid="{F4EAA925-594F-4D63-B836-4BDA1F130870}"/>
    <hyperlink ref="ECW132" location="All!B1555" display="PSYK_SKSOPR" xr:uid="{8E74F424-90BA-482A-AE35-66551EC8B7D8}"/>
    <hyperlink ref="EDE132" location="All!B1555" display="PSYK_SKSOPR" xr:uid="{E19FCD24-2C34-49F2-AA16-000AF052928E}"/>
    <hyperlink ref="EDM132" location="All!B1555" display="PSYK_SKSOPR" xr:uid="{194CDA9F-D9A6-4775-89C1-A8BF45E1E5F0}"/>
    <hyperlink ref="EDU132" location="All!B1555" display="PSYK_SKSOPR" xr:uid="{7191186C-D20F-4D0B-89E7-0EAE7D5A86F4}"/>
    <hyperlink ref="EEC132" location="All!B1555" display="PSYK_SKSOPR" xr:uid="{CBD8E4D0-19C2-433E-A380-FF4EC36132B1}"/>
    <hyperlink ref="EEK132" location="All!B1555" display="PSYK_SKSOPR" xr:uid="{10F4A87F-6931-4C53-9DF3-10A04FF8A8A8}"/>
    <hyperlink ref="EES132" location="All!B1555" display="PSYK_SKSOPR" xr:uid="{A557A4D8-35C5-4939-A0C7-68E245129D6B}"/>
    <hyperlink ref="EFA132" location="All!B1555" display="PSYK_SKSOPR" xr:uid="{2ACA62B9-90CB-496F-9711-6FCE724FAC07}"/>
    <hyperlink ref="EFI132" location="All!B1555" display="PSYK_SKSOPR" xr:uid="{A13802A1-05A7-4C03-87BE-807BCEFB7ACE}"/>
    <hyperlink ref="EFQ132" location="All!B1555" display="PSYK_SKSOPR" xr:uid="{96D699DA-8557-4691-A3F0-2118586FBE68}"/>
    <hyperlink ref="EFY132" location="All!B1555" display="PSYK_SKSOPR" xr:uid="{6C70AF76-1949-46B5-AB26-16CB1D4AFDA7}"/>
    <hyperlink ref="EGG132" location="All!B1555" display="PSYK_SKSOPR" xr:uid="{8D116840-103C-4EA3-A35E-47308433A3AE}"/>
    <hyperlink ref="EGO132" location="All!B1555" display="PSYK_SKSOPR" xr:uid="{6FD37E21-3713-449B-8436-B8FDCC8F503D}"/>
    <hyperlink ref="EGW132" location="All!B1555" display="PSYK_SKSOPR" xr:uid="{91D77263-FE0D-4B86-B9DC-1E2FF958DC8C}"/>
    <hyperlink ref="EHE132" location="All!B1555" display="PSYK_SKSOPR" xr:uid="{8ACCECFD-D1E9-4412-BCA5-0EAA44C6591B}"/>
    <hyperlink ref="EHM132" location="All!B1555" display="PSYK_SKSOPR" xr:uid="{62500E71-70B2-4E4E-A904-EDA5C814683B}"/>
    <hyperlink ref="EHU132" location="All!B1555" display="PSYK_SKSOPR" xr:uid="{6466DB71-8745-4FF4-A1EC-7C4B5DC3B8E7}"/>
    <hyperlink ref="EIC132" location="All!B1555" display="PSYK_SKSOPR" xr:uid="{942A6394-4102-4B3C-B1D5-9AFCD5909CE5}"/>
    <hyperlink ref="EIK132" location="All!B1555" display="PSYK_SKSOPR" xr:uid="{73D0C751-5547-4125-B5A3-72F0E98C2B4E}"/>
    <hyperlink ref="EIS132" location="All!B1555" display="PSYK_SKSOPR" xr:uid="{DD49ABF3-D245-42CE-AD18-B0C1C4D4F4DA}"/>
    <hyperlink ref="EJA132" location="All!B1555" display="PSYK_SKSOPR" xr:uid="{0B0AC267-EADB-4A14-93FA-5B9F2AD53EAD}"/>
    <hyperlink ref="EJI132" location="All!B1555" display="PSYK_SKSOPR" xr:uid="{032E19A1-7AB4-41A0-B53A-37B9EBE06032}"/>
    <hyperlink ref="EJQ132" location="All!B1555" display="PSYK_SKSOPR" xr:uid="{C904B147-3F2C-46C3-BF01-D22012278857}"/>
    <hyperlink ref="EJY132" location="All!B1555" display="PSYK_SKSOPR" xr:uid="{56082DF4-AD2C-4B1C-A08C-28714D7FE83F}"/>
    <hyperlink ref="EKG132" location="All!B1555" display="PSYK_SKSOPR" xr:uid="{F580F9E8-80C9-4634-BB0F-1474F6597543}"/>
    <hyperlink ref="EKO132" location="All!B1555" display="PSYK_SKSOPR" xr:uid="{4D6B0790-C6ED-45D7-8D37-4A7BBC9171ED}"/>
    <hyperlink ref="EKW132" location="All!B1555" display="PSYK_SKSOPR" xr:uid="{2CB62AAC-9482-45BB-8204-A6B86B6D2A9B}"/>
    <hyperlink ref="ELE132" location="All!B1555" display="PSYK_SKSOPR" xr:uid="{199E24D6-A574-45E0-B7C1-337B111BB2C6}"/>
    <hyperlink ref="ELM132" location="All!B1555" display="PSYK_SKSOPR" xr:uid="{6AF6180E-8BEC-4AD8-8C93-64B551547443}"/>
    <hyperlink ref="ELU132" location="All!B1555" display="PSYK_SKSOPR" xr:uid="{B26ADCAF-1547-4816-8998-47C87279A6E6}"/>
    <hyperlink ref="EMC132" location="All!B1555" display="PSYK_SKSOPR" xr:uid="{24805703-8C82-461F-932D-0E5DB37FB760}"/>
    <hyperlink ref="EMK132" location="All!B1555" display="PSYK_SKSOPR" xr:uid="{014BCFDD-55E5-4DE1-9FFB-DD5760606383}"/>
    <hyperlink ref="EMS132" location="All!B1555" display="PSYK_SKSOPR" xr:uid="{22271B9F-B9F6-487D-8848-A85F1C6CB8A4}"/>
    <hyperlink ref="ENA132" location="All!B1555" display="PSYK_SKSOPR" xr:uid="{EE679057-EC1A-450D-AC19-B9BE79E6684F}"/>
    <hyperlink ref="ENI132" location="All!B1555" display="PSYK_SKSOPR" xr:uid="{70491E3C-7FCF-41BF-9C7D-590B800A18C2}"/>
    <hyperlink ref="ENQ132" location="All!B1555" display="PSYK_SKSOPR" xr:uid="{7027D396-354D-438C-8213-57A419FFF778}"/>
    <hyperlink ref="ENY132" location="All!B1555" display="PSYK_SKSOPR" xr:uid="{3001AA96-6855-4CB3-8308-ABA34EBAA35A}"/>
    <hyperlink ref="EOG132" location="All!B1555" display="PSYK_SKSOPR" xr:uid="{AEE1AEF0-617F-4860-8820-B65EA2A604EA}"/>
    <hyperlink ref="EOO132" location="All!B1555" display="PSYK_SKSOPR" xr:uid="{FA259795-41A1-4C36-B25E-1F8E6BAE4577}"/>
    <hyperlink ref="EOW132" location="All!B1555" display="PSYK_SKSOPR" xr:uid="{A9A94E57-5A4E-42EF-A5C4-491BE1432B3D}"/>
    <hyperlink ref="EPE132" location="All!B1555" display="PSYK_SKSOPR" xr:uid="{D97BFA2E-C1C0-4DAC-B893-95751914A68C}"/>
    <hyperlink ref="EPM132" location="All!B1555" display="PSYK_SKSOPR" xr:uid="{9EB572D8-F100-4CAB-879A-412FE7A88671}"/>
    <hyperlink ref="EPU132" location="All!B1555" display="PSYK_SKSOPR" xr:uid="{205B4D6A-D6C4-415A-95F6-DB45510F5A35}"/>
    <hyperlink ref="EQC132" location="All!B1555" display="PSYK_SKSOPR" xr:uid="{4707BD3E-4E8E-4254-ABA3-3FC28AF23FBE}"/>
    <hyperlink ref="EQK132" location="All!B1555" display="PSYK_SKSOPR" xr:uid="{C8A0F11E-A027-4228-BD2F-DBD8DED55DDC}"/>
    <hyperlink ref="EQS132" location="All!B1555" display="PSYK_SKSOPR" xr:uid="{2D9DBFA9-72E0-4BF8-98AD-35595D3B8789}"/>
    <hyperlink ref="ERA132" location="All!B1555" display="PSYK_SKSOPR" xr:uid="{DE037DE8-AB42-4E15-9681-4CA4E7A508A2}"/>
    <hyperlink ref="ERI132" location="All!B1555" display="PSYK_SKSOPR" xr:uid="{A5187244-A2A7-42AF-BDD1-11B32C16A853}"/>
    <hyperlink ref="ERQ132" location="All!B1555" display="PSYK_SKSOPR" xr:uid="{9D113920-47E9-4FE4-82F6-6117209FFA4E}"/>
    <hyperlink ref="ERY132" location="All!B1555" display="PSYK_SKSOPR" xr:uid="{66BC7118-BD2B-4D10-80A7-4C1674665B0D}"/>
    <hyperlink ref="ESG132" location="All!B1555" display="PSYK_SKSOPR" xr:uid="{BCFD4EAF-A405-4C91-97E3-AA27F60EF3D1}"/>
    <hyperlink ref="ESO132" location="All!B1555" display="PSYK_SKSOPR" xr:uid="{C39BA9B0-9D55-460F-8506-CFA69D3CA975}"/>
    <hyperlink ref="ESW132" location="All!B1555" display="PSYK_SKSOPR" xr:uid="{A7BEE30A-8638-4987-BDFD-A83ABA3CC9E6}"/>
    <hyperlink ref="ETE132" location="All!B1555" display="PSYK_SKSOPR" xr:uid="{059BDAE2-88C8-45EB-A79E-8783C96713BF}"/>
    <hyperlink ref="ETM132" location="All!B1555" display="PSYK_SKSOPR" xr:uid="{8BC636A2-B58A-4AD9-A353-8F3F01501DB3}"/>
    <hyperlink ref="ETU132" location="All!B1555" display="PSYK_SKSOPR" xr:uid="{99A48CB5-75D7-4A19-B3B5-281AB1785664}"/>
    <hyperlink ref="EUC132" location="All!B1555" display="PSYK_SKSOPR" xr:uid="{2DBEDC27-3411-49AB-8203-A8A59341833A}"/>
    <hyperlink ref="EUK132" location="All!B1555" display="PSYK_SKSOPR" xr:uid="{248C19D0-BC26-4C3A-977D-78543E5587F8}"/>
    <hyperlink ref="EUS132" location="All!B1555" display="PSYK_SKSOPR" xr:uid="{8B5C1DAE-66C9-4945-A71A-AE51CB7096AE}"/>
    <hyperlink ref="EVA132" location="All!B1555" display="PSYK_SKSOPR" xr:uid="{5ED015B2-07DF-4A70-97F9-C1791AAC8E66}"/>
    <hyperlink ref="EVI132" location="All!B1555" display="PSYK_SKSOPR" xr:uid="{62E41F06-76F5-46F8-A46D-441F15DB81B8}"/>
    <hyperlink ref="EVQ132" location="All!B1555" display="PSYK_SKSOPR" xr:uid="{682A711C-B2F8-4A93-A243-1A0721C4AF83}"/>
    <hyperlink ref="EVY132" location="All!B1555" display="PSYK_SKSOPR" xr:uid="{9A6D57B3-5F4D-42FF-8269-0D1F55A5496C}"/>
    <hyperlink ref="EWG132" location="All!B1555" display="PSYK_SKSOPR" xr:uid="{C844301E-5D51-4B30-BFAD-262262711065}"/>
    <hyperlink ref="EWO132" location="All!B1555" display="PSYK_SKSOPR" xr:uid="{6E8AA1B9-67D1-44BD-9D62-43CCA80A6A0A}"/>
    <hyperlink ref="EWW132" location="All!B1555" display="PSYK_SKSOPR" xr:uid="{2644ECFD-9DCE-4382-93FB-54F338AA1AB5}"/>
    <hyperlink ref="EXE132" location="All!B1555" display="PSYK_SKSOPR" xr:uid="{7A4F25A8-8E99-4784-9C36-9E732A006DF0}"/>
    <hyperlink ref="EXM132" location="All!B1555" display="PSYK_SKSOPR" xr:uid="{CFCBEDC9-8097-43B3-B614-FDCF10685A5B}"/>
    <hyperlink ref="EXU132" location="All!B1555" display="PSYK_SKSOPR" xr:uid="{2EE0499D-9C32-41B2-BCC7-42C7C414ECAC}"/>
    <hyperlink ref="EYC132" location="All!B1555" display="PSYK_SKSOPR" xr:uid="{42DA1F9F-9CA8-460A-92FA-718E01F018E5}"/>
    <hyperlink ref="EYK132" location="All!B1555" display="PSYK_SKSOPR" xr:uid="{77CDF936-7531-42C4-BEAF-220EFC9CD8EC}"/>
    <hyperlink ref="EYS132" location="All!B1555" display="PSYK_SKSOPR" xr:uid="{02234F0D-C52C-4CC5-9F87-59FD7D59D8C4}"/>
    <hyperlink ref="EZA132" location="All!B1555" display="PSYK_SKSOPR" xr:uid="{4E3936CC-6610-45D4-B231-4DF306583E5A}"/>
    <hyperlink ref="EZI132" location="All!B1555" display="PSYK_SKSOPR" xr:uid="{81425F4C-5D25-47C1-AAE5-6048AAEB453D}"/>
    <hyperlink ref="EZQ132" location="All!B1555" display="PSYK_SKSOPR" xr:uid="{AA6336CE-48A3-4F16-9C84-E64EFD995602}"/>
    <hyperlink ref="EZY132" location="All!B1555" display="PSYK_SKSOPR" xr:uid="{B3339406-CB03-4638-930F-CB2BD0D52F4C}"/>
    <hyperlink ref="FAG132" location="All!B1555" display="PSYK_SKSOPR" xr:uid="{E9E3E470-BED6-4017-9852-6E35DEBD2A42}"/>
    <hyperlink ref="FAO132" location="All!B1555" display="PSYK_SKSOPR" xr:uid="{F11752A8-CE22-4C04-AA5D-E664AD917D69}"/>
    <hyperlink ref="FAW132" location="All!B1555" display="PSYK_SKSOPR" xr:uid="{63F7590C-994E-47DD-A751-B6F6C7AA23C2}"/>
    <hyperlink ref="FBE132" location="All!B1555" display="PSYK_SKSOPR" xr:uid="{B16ED350-5E02-46E0-8D3D-95E177A86351}"/>
    <hyperlink ref="FBM132" location="All!B1555" display="PSYK_SKSOPR" xr:uid="{99FE8454-E544-4750-BA4B-DFAD49B784F9}"/>
    <hyperlink ref="FBU132" location="All!B1555" display="PSYK_SKSOPR" xr:uid="{FE4F6B44-EE09-4802-86A2-09371FDA9252}"/>
    <hyperlink ref="FCC132" location="All!B1555" display="PSYK_SKSOPR" xr:uid="{7D087ED4-B209-4E0A-AABE-63CF9FACC412}"/>
    <hyperlink ref="FCK132" location="All!B1555" display="PSYK_SKSOPR" xr:uid="{8C3467B2-F05A-4F6A-92C5-B56027FC4381}"/>
    <hyperlink ref="FCS132" location="All!B1555" display="PSYK_SKSOPR" xr:uid="{1B6B6FD0-CE83-495E-810A-732698435087}"/>
    <hyperlink ref="FDA132" location="All!B1555" display="PSYK_SKSOPR" xr:uid="{AB9FD133-4317-4EE9-BB2D-EC19A849A108}"/>
    <hyperlink ref="FDI132" location="All!B1555" display="PSYK_SKSOPR" xr:uid="{4151BD03-41D9-455C-8099-5DFFBAD41704}"/>
    <hyperlink ref="FDQ132" location="All!B1555" display="PSYK_SKSOPR" xr:uid="{CA9FEA17-B8F9-4DF0-A888-67B683A39485}"/>
    <hyperlink ref="FDY132" location="All!B1555" display="PSYK_SKSOPR" xr:uid="{F038DFF4-06F3-4119-BDFE-33051F218161}"/>
    <hyperlink ref="FEG132" location="All!B1555" display="PSYK_SKSOPR" xr:uid="{5710F32A-79B0-4BEC-9D83-22675977FD8C}"/>
    <hyperlink ref="FEO132" location="All!B1555" display="PSYK_SKSOPR" xr:uid="{466EF8A7-448A-4F5D-BE0B-8538EB264F73}"/>
    <hyperlink ref="FEW132" location="All!B1555" display="PSYK_SKSOPR" xr:uid="{718B129F-CC61-4871-AD6A-CE9C91EA7403}"/>
    <hyperlink ref="FFE132" location="All!B1555" display="PSYK_SKSOPR" xr:uid="{54F76D01-BF37-4773-BB65-CDA2828F1165}"/>
    <hyperlink ref="FFM132" location="All!B1555" display="PSYK_SKSOPR" xr:uid="{1F137687-1215-4A40-8BA9-90CB13D67637}"/>
    <hyperlink ref="FFU132" location="All!B1555" display="PSYK_SKSOPR" xr:uid="{95456FA8-EEB5-4300-835E-A827D8666E61}"/>
    <hyperlink ref="FGC132" location="All!B1555" display="PSYK_SKSOPR" xr:uid="{F60C906D-2311-406A-B63D-336B72B5022A}"/>
    <hyperlink ref="FGK132" location="All!B1555" display="PSYK_SKSOPR" xr:uid="{865B90E3-C219-44AF-AFE2-21047CF933BF}"/>
    <hyperlink ref="FGS132" location="All!B1555" display="PSYK_SKSOPR" xr:uid="{02EE4D1E-C3BA-49C3-867D-49F918CB7AE0}"/>
    <hyperlink ref="FHA132" location="All!B1555" display="PSYK_SKSOPR" xr:uid="{FD3F9471-3307-451A-A217-F46AA2094A83}"/>
    <hyperlink ref="FHI132" location="All!B1555" display="PSYK_SKSOPR" xr:uid="{E1F69791-703E-491D-95C3-E736F3319EE4}"/>
    <hyperlink ref="FHQ132" location="All!B1555" display="PSYK_SKSOPR" xr:uid="{CF8B339F-B543-4C6D-921A-B481652115AD}"/>
    <hyperlink ref="FHY132" location="All!B1555" display="PSYK_SKSOPR" xr:uid="{2F94373E-B654-4F8E-86B1-8902E6EDB927}"/>
    <hyperlink ref="FIG132" location="All!B1555" display="PSYK_SKSOPR" xr:uid="{32AD49C7-11BC-4515-9534-D14019123DB3}"/>
    <hyperlink ref="FIO132" location="All!B1555" display="PSYK_SKSOPR" xr:uid="{8E96663C-32AE-4647-91C6-7E3BC0D1EFBA}"/>
    <hyperlink ref="FIW132" location="All!B1555" display="PSYK_SKSOPR" xr:uid="{3AF01FD5-9CC0-47F4-B183-45E4C96ED2DA}"/>
    <hyperlink ref="FJE132" location="All!B1555" display="PSYK_SKSOPR" xr:uid="{F1FD7E88-0445-4534-858B-ACFCB2D8BE31}"/>
    <hyperlink ref="FJM132" location="All!B1555" display="PSYK_SKSOPR" xr:uid="{ED2C53BD-470C-4243-B613-D18720095B3A}"/>
    <hyperlink ref="FJU132" location="All!B1555" display="PSYK_SKSOPR" xr:uid="{97470B69-991B-4053-8A49-1E4EA8CBD6E3}"/>
    <hyperlink ref="FKC132" location="All!B1555" display="PSYK_SKSOPR" xr:uid="{CD22C2BA-CC4C-46D4-BB6B-5107B1F2893B}"/>
    <hyperlink ref="FKK132" location="All!B1555" display="PSYK_SKSOPR" xr:uid="{EA44CFD5-7A18-4406-B209-D135E62EFF0A}"/>
    <hyperlink ref="FKS132" location="All!B1555" display="PSYK_SKSOPR" xr:uid="{9D21336B-0BA4-41DA-9ED9-30A3BDA09383}"/>
    <hyperlink ref="FLA132" location="All!B1555" display="PSYK_SKSOPR" xr:uid="{51AFF393-560C-4B29-A57C-7C93460B2626}"/>
    <hyperlink ref="FLI132" location="All!B1555" display="PSYK_SKSOPR" xr:uid="{438F820B-2321-4913-B728-0C86EAF5FA87}"/>
    <hyperlink ref="FLQ132" location="All!B1555" display="PSYK_SKSOPR" xr:uid="{9A6DC54E-7B92-4D19-8643-BB5426079CC6}"/>
    <hyperlink ref="FLY132" location="All!B1555" display="PSYK_SKSOPR" xr:uid="{92350FA4-1840-4F03-9875-03CE1AD14EC4}"/>
    <hyperlink ref="FMG132" location="All!B1555" display="PSYK_SKSOPR" xr:uid="{767ED1A1-864D-427E-AAEA-975F6A22DECD}"/>
    <hyperlink ref="FMO132" location="All!B1555" display="PSYK_SKSOPR" xr:uid="{DE090574-F427-4F70-8C06-E1738B74DA27}"/>
    <hyperlink ref="FMW132" location="All!B1555" display="PSYK_SKSOPR" xr:uid="{F42A062F-F731-4B42-942C-8CC102AD2DEA}"/>
    <hyperlink ref="FNE132" location="All!B1555" display="PSYK_SKSOPR" xr:uid="{3FC2ADFC-340F-492C-A936-FFDACD469E92}"/>
    <hyperlink ref="FNM132" location="All!B1555" display="PSYK_SKSOPR" xr:uid="{51A727BD-112A-410B-8BDF-E3F2064EF5B7}"/>
    <hyperlink ref="FNU132" location="All!B1555" display="PSYK_SKSOPR" xr:uid="{6A171021-BCC9-4670-ACC2-6CADF43D3EDC}"/>
    <hyperlink ref="FOC132" location="All!B1555" display="PSYK_SKSOPR" xr:uid="{5D428399-0633-4533-B1AB-287B16AF6C75}"/>
    <hyperlink ref="FOK132" location="All!B1555" display="PSYK_SKSOPR" xr:uid="{604C10E4-5E3A-46A6-80FF-0461BE9F6FE1}"/>
    <hyperlink ref="FOS132" location="All!B1555" display="PSYK_SKSOPR" xr:uid="{A660E3DB-6F87-494C-80FC-E145F075DD5B}"/>
    <hyperlink ref="FPA132" location="All!B1555" display="PSYK_SKSOPR" xr:uid="{1A1729B5-742F-4E67-A6EB-B74B0DA8FD07}"/>
    <hyperlink ref="FPI132" location="All!B1555" display="PSYK_SKSOPR" xr:uid="{15F570D6-6954-4D81-9E6A-81E0CDEA45D9}"/>
    <hyperlink ref="FPQ132" location="All!B1555" display="PSYK_SKSOPR" xr:uid="{A18CE9DF-8776-4BA2-8126-3744C26D5F84}"/>
    <hyperlink ref="FPY132" location="All!B1555" display="PSYK_SKSOPR" xr:uid="{44CDFCA0-F3AD-4C1E-9A57-35FB40CAE005}"/>
    <hyperlink ref="FQG132" location="All!B1555" display="PSYK_SKSOPR" xr:uid="{DD626E9A-BE73-4DA8-821F-1E17F30940FF}"/>
    <hyperlink ref="FQO132" location="All!B1555" display="PSYK_SKSOPR" xr:uid="{21BCABCE-3AFC-4695-A464-D635D05747A7}"/>
    <hyperlink ref="FQW132" location="All!B1555" display="PSYK_SKSOPR" xr:uid="{E11D3B31-3724-4048-92BC-6EA55DEE2886}"/>
    <hyperlink ref="FRE132" location="All!B1555" display="PSYK_SKSOPR" xr:uid="{675D5CA0-5847-482F-830A-D15C875E25CC}"/>
    <hyperlink ref="FRM132" location="All!B1555" display="PSYK_SKSOPR" xr:uid="{3D3CC2C4-F126-4DB9-B895-0D3FF5A6FEFA}"/>
    <hyperlink ref="FRU132" location="All!B1555" display="PSYK_SKSOPR" xr:uid="{5CF71BCF-5AAA-4D7C-B401-BDF13E9E5359}"/>
    <hyperlink ref="FSC132" location="All!B1555" display="PSYK_SKSOPR" xr:uid="{C3DD12EE-F0C7-4237-B669-D1DA9849E579}"/>
    <hyperlink ref="FSK132" location="All!B1555" display="PSYK_SKSOPR" xr:uid="{32B762CD-6BE4-414E-92E1-869408C67917}"/>
    <hyperlink ref="FSS132" location="All!B1555" display="PSYK_SKSOPR" xr:uid="{02E40579-36E2-47BD-8596-C140AE71E0D0}"/>
    <hyperlink ref="FTA132" location="All!B1555" display="PSYK_SKSOPR" xr:uid="{F643A33B-D3A3-499C-BB5A-BCA10066524B}"/>
    <hyperlink ref="FTI132" location="All!B1555" display="PSYK_SKSOPR" xr:uid="{D1C4FF93-3C1A-4B58-AA2C-FB4C129BF99E}"/>
    <hyperlink ref="FTQ132" location="All!B1555" display="PSYK_SKSOPR" xr:uid="{500DBAE4-A856-4613-B185-6B2A8143837E}"/>
    <hyperlink ref="FTY132" location="All!B1555" display="PSYK_SKSOPR" xr:uid="{3766B7F3-C753-46B8-9248-AF64330EC641}"/>
    <hyperlink ref="FUG132" location="All!B1555" display="PSYK_SKSOPR" xr:uid="{C6448ABA-F2E8-4566-81B1-654E064CB3E4}"/>
    <hyperlink ref="FUO132" location="All!B1555" display="PSYK_SKSOPR" xr:uid="{820AA7E0-6E82-476D-AE79-1F8EAA466291}"/>
    <hyperlink ref="FUW132" location="All!B1555" display="PSYK_SKSOPR" xr:uid="{7986F847-CD57-4C44-B42D-66443DE4974B}"/>
    <hyperlink ref="FVE132" location="All!B1555" display="PSYK_SKSOPR" xr:uid="{C779D2E7-6D98-46A3-BB71-7FA50487054B}"/>
    <hyperlink ref="FVM132" location="All!B1555" display="PSYK_SKSOPR" xr:uid="{E86110BB-B621-4F22-A24E-2C7913C4A3F1}"/>
    <hyperlink ref="FVU132" location="All!B1555" display="PSYK_SKSOPR" xr:uid="{95B91E10-5DBE-4227-B3BC-75A4933B9ACE}"/>
    <hyperlink ref="FWC132" location="All!B1555" display="PSYK_SKSOPR" xr:uid="{3A1C24CF-710D-447C-AA13-64F15B373050}"/>
    <hyperlink ref="FWK132" location="All!B1555" display="PSYK_SKSOPR" xr:uid="{2A64A6D7-BC8F-4A68-AB27-95A22B853095}"/>
    <hyperlink ref="FWS132" location="All!B1555" display="PSYK_SKSOPR" xr:uid="{E63A007A-5CF2-4958-9C0C-46D531B07046}"/>
    <hyperlink ref="FXA132" location="All!B1555" display="PSYK_SKSOPR" xr:uid="{9E2FBB11-A9B1-4A49-BB86-AD0DA0DA6D92}"/>
    <hyperlink ref="FXI132" location="All!B1555" display="PSYK_SKSOPR" xr:uid="{1D0DBF78-66C1-4561-ADCD-6C2C9807CD25}"/>
    <hyperlink ref="FXQ132" location="All!B1555" display="PSYK_SKSOPR" xr:uid="{9BAC16AA-F343-4CC6-B2CE-830EA6735E42}"/>
    <hyperlink ref="FXY132" location="All!B1555" display="PSYK_SKSOPR" xr:uid="{B179DDE4-87EA-4484-93FC-6BAFAE617B62}"/>
    <hyperlink ref="FYG132" location="All!B1555" display="PSYK_SKSOPR" xr:uid="{71041806-B4A7-401F-8EC7-FD92279A0447}"/>
    <hyperlink ref="FYO132" location="All!B1555" display="PSYK_SKSOPR" xr:uid="{21F1385E-3F6E-4861-A39B-C739442A026B}"/>
    <hyperlink ref="FYW132" location="All!B1555" display="PSYK_SKSOPR" xr:uid="{2FFCD830-ED36-4B91-91E3-55AF8469A49F}"/>
    <hyperlink ref="FZE132" location="All!B1555" display="PSYK_SKSOPR" xr:uid="{FD90C095-1A70-4F26-A890-7AEDBE127664}"/>
    <hyperlink ref="FZM132" location="All!B1555" display="PSYK_SKSOPR" xr:uid="{5F4DC22C-E6E6-499D-93AB-B9CD1AF46087}"/>
    <hyperlink ref="FZU132" location="All!B1555" display="PSYK_SKSOPR" xr:uid="{F5A0C97C-9AD1-4476-9441-084DFC577FBB}"/>
    <hyperlink ref="GAC132" location="All!B1555" display="PSYK_SKSOPR" xr:uid="{392CE906-71E0-4DC0-815B-ABC56C3D7E15}"/>
    <hyperlink ref="GAK132" location="All!B1555" display="PSYK_SKSOPR" xr:uid="{12FE75B9-FA98-4730-B9F3-800BDAD1FBA3}"/>
    <hyperlink ref="GAS132" location="All!B1555" display="PSYK_SKSOPR" xr:uid="{53EEDB5F-C79E-4A9A-99B1-27EEDD25348B}"/>
    <hyperlink ref="GBA132" location="All!B1555" display="PSYK_SKSOPR" xr:uid="{E050E409-8FBC-4CFE-AA42-B0B70DDE1524}"/>
    <hyperlink ref="GBI132" location="All!B1555" display="PSYK_SKSOPR" xr:uid="{8F803D51-08B1-4F97-BCE9-90835E4091BF}"/>
    <hyperlink ref="GBQ132" location="All!B1555" display="PSYK_SKSOPR" xr:uid="{FC7774E8-2E1C-43D0-A31A-349108DF544F}"/>
    <hyperlink ref="GBY132" location="All!B1555" display="PSYK_SKSOPR" xr:uid="{0C351661-B095-4668-AD59-FD6C4B5CA59A}"/>
    <hyperlink ref="GCG132" location="All!B1555" display="PSYK_SKSOPR" xr:uid="{9ACD532E-9ED5-4C4D-9FCC-5C7F72E51E4B}"/>
    <hyperlink ref="GCO132" location="All!B1555" display="PSYK_SKSOPR" xr:uid="{C5394FAD-4694-4729-B6AA-3AE4AB987F6B}"/>
    <hyperlink ref="GCW132" location="All!B1555" display="PSYK_SKSOPR" xr:uid="{ED43E5CA-69F5-4EAC-89A3-B5DEB051DEAA}"/>
    <hyperlink ref="GDE132" location="All!B1555" display="PSYK_SKSOPR" xr:uid="{8995A654-3062-4B34-8938-8A01B4548CB4}"/>
    <hyperlink ref="GDM132" location="All!B1555" display="PSYK_SKSOPR" xr:uid="{D644964C-C78E-4B10-823D-0AD2A1998BC5}"/>
    <hyperlink ref="GDU132" location="All!B1555" display="PSYK_SKSOPR" xr:uid="{778496A6-FD75-4D1C-868B-64AEC7329E26}"/>
    <hyperlink ref="GEC132" location="All!B1555" display="PSYK_SKSOPR" xr:uid="{C6CDAE90-80B5-4C96-BDA3-39BA66327E95}"/>
    <hyperlink ref="GEK132" location="All!B1555" display="PSYK_SKSOPR" xr:uid="{B986224A-7EF1-4F01-B329-6F871ABBA081}"/>
    <hyperlink ref="GES132" location="All!B1555" display="PSYK_SKSOPR" xr:uid="{04BF3F27-1D85-4A1A-A0AA-F5349E8A42AD}"/>
    <hyperlink ref="GFA132" location="All!B1555" display="PSYK_SKSOPR" xr:uid="{0CA7A50D-15FE-4D35-98B3-D3D1878F357D}"/>
    <hyperlink ref="GFI132" location="All!B1555" display="PSYK_SKSOPR" xr:uid="{30D64D60-4371-4D41-85C3-797853347E02}"/>
    <hyperlink ref="GFQ132" location="All!B1555" display="PSYK_SKSOPR" xr:uid="{D9824D80-E309-4B5B-888D-D225FDF9680F}"/>
    <hyperlink ref="GFY132" location="All!B1555" display="PSYK_SKSOPR" xr:uid="{4C37363B-7001-4498-987A-9CFEE9B2AA14}"/>
    <hyperlink ref="GGG132" location="All!B1555" display="PSYK_SKSOPR" xr:uid="{A7AF5F1B-D5BC-4F5A-8538-BCC0A0FF8828}"/>
    <hyperlink ref="GGO132" location="All!B1555" display="PSYK_SKSOPR" xr:uid="{DEEB6C60-6EDC-46FB-8954-AEAD9A6D97E1}"/>
    <hyperlink ref="GGW132" location="All!B1555" display="PSYK_SKSOPR" xr:uid="{099A2C49-AD68-4D02-B2F8-97EDC2C2BBAB}"/>
    <hyperlink ref="GHE132" location="All!B1555" display="PSYK_SKSOPR" xr:uid="{E3A0EE72-DEA6-41B3-83AE-438CD9927EE8}"/>
    <hyperlink ref="GHM132" location="All!B1555" display="PSYK_SKSOPR" xr:uid="{22B9E43B-F336-42A1-8C7C-D3D05B66D117}"/>
    <hyperlink ref="GHU132" location="All!B1555" display="PSYK_SKSOPR" xr:uid="{4274BD57-A68B-46B9-8B9E-6FD3C211E0AA}"/>
    <hyperlink ref="GIC132" location="All!B1555" display="PSYK_SKSOPR" xr:uid="{C9A639EA-9453-4EF8-B2A5-D1BE4DB1E7DF}"/>
    <hyperlink ref="GIK132" location="All!B1555" display="PSYK_SKSOPR" xr:uid="{AC240178-0BD5-4D6D-8B3F-5A2684A3B36B}"/>
    <hyperlink ref="GIS132" location="All!B1555" display="PSYK_SKSOPR" xr:uid="{BA63A9E1-88F1-4C5B-8680-18D0B4B5DC25}"/>
    <hyperlink ref="GJA132" location="All!B1555" display="PSYK_SKSOPR" xr:uid="{403B89F2-3ED8-42F8-8804-3AA2E40E1988}"/>
    <hyperlink ref="GJI132" location="All!B1555" display="PSYK_SKSOPR" xr:uid="{0A57DD59-8201-4288-8C6E-882A366057B5}"/>
    <hyperlink ref="GJQ132" location="All!B1555" display="PSYK_SKSOPR" xr:uid="{BE766047-C598-40CD-B7D4-B28E34244703}"/>
    <hyperlink ref="GJY132" location="All!B1555" display="PSYK_SKSOPR" xr:uid="{6D764AF0-DFCD-47A3-BC6A-66C9C6111850}"/>
    <hyperlink ref="GKG132" location="All!B1555" display="PSYK_SKSOPR" xr:uid="{EEDB387C-484A-421B-B729-032669754B5C}"/>
    <hyperlink ref="GKO132" location="All!B1555" display="PSYK_SKSOPR" xr:uid="{A8EA5414-3143-46DF-B649-BDEF5A5446FC}"/>
    <hyperlink ref="GKW132" location="All!B1555" display="PSYK_SKSOPR" xr:uid="{AE866AC7-4DC5-4967-8F29-70D97D88C726}"/>
    <hyperlink ref="GLE132" location="All!B1555" display="PSYK_SKSOPR" xr:uid="{CDBABBC3-89EB-42AD-BE05-2AD32740CDBE}"/>
    <hyperlink ref="GLM132" location="All!B1555" display="PSYK_SKSOPR" xr:uid="{8756A5AE-ED82-478D-8F75-56B63831A005}"/>
    <hyperlink ref="GLU132" location="All!B1555" display="PSYK_SKSOPR" xr:uid="{29576EDA-532A-47D1-88EA-12C3131161A3}"/>
    <hyperlink ref="GMC132" location="All!B1555" display="PSYK_SKSOPR" xr:uid="{738208A9-73A7-4BBE-9E5C-4469953D45B9}"/>
    <hyperlink ref="GMK132" location="All!B1555" display="PSYK_SKSOPR" xr:uid="{01F48559-A8E2-4A3D-8DF6-A9E8F5BA4CB9}"/>
    <hyperlink ref="GMS132" location="All!B1555" display="PSYK_SKSOPR" xr:uid="{AE47F8B6-4570-4AE2-AE98-4951B4F6DECC}"/>
    <hyperlink ref="GNA132" location="All!B1555" display="PSYK_SKSOPR" xr:uid="{9AAD6CB3-8EA2-4404-8F8F-746896201657}"/>
    <hyperlink ref="GNI132" location="All!B1555" display="PSYK_SKSOPR" xr:uid="{E91C271E-CBE9-4728-98B5-F4833F5C6DFB}"/>
    <hyperlink ref="GNQ132" location="All!B1555" display="PSYK_SKSOPR" xr:uid="{8EFF9C25-DF38-4779-9D58-71435FAE64EA}"/>
    <hyperlink ref="GNY132" location="All!B1555" display="PSYK_SKSOPR" xr:uid="{823B276F-95C7-4BE2-8E15-72AEF1D0BFA7}"/>
    <hyperlink ref="GOG132" location="All!B1555" display="PSYK_SKSOPR" xr:uid="{26427815-5DD1-4178-8A63-3A5F8D1054CE}"/>
    <hyperlink ref="GOO132" location="All!B1555" display="PSYK_SKSOPR" xr:uid="{D46F2C2A-0E36-4B60-B27E-673A72AD685F}"/>
    <hyperlink ref="GOW132" location="All!B1555" display="PSYK_SKSOPR" xr:uid="{F49BB4D3-8D64-4055-ABD0-258994633057}"/>
    <hyperlink ref="GPE132" location="All!B1555" display="PSYK_SKSOPR" xr:uid="{4E0BC1E1-C14C-4E8B-B93E-7CE9E86448CB}"/>
    <hyperlink ref="GPM132" location="All!B1555" display="PSYK_SKSOPR" xr:uid="{82E294AC-99BB-40F1-9F8A-D65A8759274B}"/>
    <hyperlink ref="GPU132" location="All!B1555" display="PSYK_SKSOPR" xr:uid="{0F630988-5FDF-4AA0-ADE0-1EBC6BE18528}"/>
    <hyperlink ref="GQC132" location="All!B1555" display="PSYK_SKSOPR" xr:uid="{7A3E8AB1-708A-4B56-A48A-3F583C9C62FB}"/>
    <hyperlink ref="GQK132" location="All!B1555" display="PSYK_SKSOPR" xr:uid="{DBA4972C-9475-4937-B79C-B5447DE5BB43}"/>
    <hyperlink ref="GQS132" location="All!B1555" display="PSYK_SKSOPR" xr:uid="{536B7DE8-8140-419C-9C48-3530BC9BBB6C}"/>
    <hyperlink ref="GRA132" location="All!B1555" display="PSYK_SKSOPR" xr:uid="{E403A8FB-8C77-4E64-B67C-AB15D0E2CAC6}"/>
    <hyperlink ref="GRI132" location="All!B1555" display="PSYK_SKSOPR" xr:uid="{7BFE84BD-E710-4E35-88C4-4094EAA56B30}"/>
    <hyperlink ref="GRQ132" location="All!B1555" display="PSYK_SKSOPR" xr:uid="{79D158C9-D486-4EE5-AC70-87F5D1A38B41}"/>
    <hyperlink ref="GRY132" location="All!B1555" display="PSYK_SKSOPR" xr:uid="{FD58D7F3-D5B4-41FD-9B7D-DD9FA98FB565}"/>
    <hyperlink ref="GSG132" location="All!B1555" display="PSYK_SKSOPR" xr:uid="{CD50AAEA-BE1B-49B6-B48E-BBC5A13FDE29}"/>
    <hyperlink ref="GSO132" location="All!B1555" display="PSYK_SKSOPR" xr:uid="{EBA7F74D-BB7B-4850-BAB3-5224DD82340F}"/>
    <hyperlink ref="GSW132" location="All!B1555" display="PSYK_SKSOPR" xr:uid="{6ECD40FE-6A4F-4B79-907F-A2461854AD03}"/>
    <hyperlink ref="GTE132" location="All!B1555" display="PSYK_SKSOPR" xr:uid="{2EB81188-372E-4AB8-9295-246B1A85F38A}"/>
    <hyperlink ref="GTM132" location="All!B1555" display="PSYK_SKSOPR" xr:uid="{F809150C-8267-4B6E-B8F1-EA127E23BD55}"/>
    <hyperlink ref="GTU132" location="All!B1555" display="PSYK_SKSOPR" xr:uid="{0BE6AD6C-FCA1-4B63-810D-E44F0223ED14}"/>
    <hyperlink ref="GUC132" location="All!B1555" display="PSYK_SKSOPR" xr:uid="{2698C710-7505-4AB4-99E9-7FDBD1CD43C1}"/>
    <hyperlink ref="GUK132" location="All!B1555" display="PSYK_SKSOPR" xr:uid="{441ED89B-27C5-4BFB-B78C-5FF904E25056}"/>
    <hyperlink ref="GUS132" location="All!B1555" display="PSYK_SKSOPR" xr:uid="{A7222197-2622-40FA-AFA3-2702B8EDAB07}"/>
    <hyperlink ref="GVA132" location="All!B1555" display="PSYK_SKSOPR" xr:uid="{79933F05-7B9F-4878-A8D6-146A8657ED8D}"/>
    <hyperlink ref="GVI132" location="All!B1555" display="PSYK_SKSOPR" xr:uid="{FB428537-DF1A-4FE9-B260-2F28A6E1192C}"/>
    <hyperlink ref="GVQ132" location="All!B1555" display="PSYK_SKSOPR" xr:uid="{786B8B8B-1DE9-44FA-9DBA-20456F1922B9}"/>
    <hyperlink ref="GVY132" location="All!B1555" display="PSYK_SKSOPR" xr:uid="{F8404E54-F8E8-4F6A-A1CE-EF5683D3AC4E}"/>
    <hyperlink ref="GWG132" location="All!B1555" display="PSYK_SKSOPR" xr:uid="{62AD61D5-328A-49BE-A691-DF6954AD2D14}"/>
    <hyperlink ref="GWO132" location="All!B1555" display="PSYK_SKSOPR" xr:uid="{4CA9869B-45BE-41FA-9856-93B416BBCE93}"/>
    <hyperlink ref="GWW132" location="All!B1555" display="PSYK_SKSOPR" xr:uid="{234686BE-DF53-478F-AC6E-0A51099E6A7B}"/>
    <hyperlink ref="GXE132" location="All!B1555" display="PSYK_SKSOPR" xr:uid="{5F4BF0D6-F934-4729-9CBE-0B4D5309762B}"/>
    <hyperlink ref="GXM132" location="All!B1555" display="PSYK_SKSOPR" xr:uid="{E118DA21-1259-41FB-9CF6-3B8408D3FBCD}"/>
    <hyperlink ref="GXU132" location="All!B1555" display="PSYK_SKSOPR" xr:uid="{8A7F7A34-97BA-4456-B395-3315D8DAF3CD}"/>
    <hyperlink ref="GYC132" location="All!B1555" display="PSYK_SKSOPR" xr:uid="{750D06A5-DC49-4D25-AEB4-4932A7B186C4}"/>
    <hyperlink ref="GYK132" location="All!B1555" display="PSYK_SKSOPR" xr:uid="{7ED2FCE5-CB85-49A8-80E7-A162B579B0D9}"/>
    <hyperlink ref="GYS132" location="All!B1555" display="PSYK_SKSOPR" xr:uid="{11A7DF34-A2A9-4B95-A235-E6FF6C91D08F}"/>
    <hyperlink ref="GZA132" location="All!B1555" display="PSYK_SKSOPR" xr:uid="{5482FCD7-B194-4D12-911C-73FAF7B5CF31}"/>
    <hyperlink ref="GZI132" location="All!B1555" display="PSYK_SKSOPR" xr:uid="{57A6A0F6-0EDC-4335-855A-F2C3F1692A9A}"/>
    <hyperlink ref="GZQ132" location="All!B1555" display="PSYK_SKSOPR" xr:uid="{596FD8D2-519B-4413-82AD-769647E244B4}"/>
    <hyperlink ref="GZY132" location="All!B1555" display="PSYK_SKSOPR" xr:uid="{4F22B55C-5C11-4208-BE96-C4A87208B799}"/>
    <hyperlink ref="HAG132" location="All!B1555" display="PSYK_SKSOPR" xr:uid="{355E5FFE-81BE-4818-94AB-FE72BAD32CA5}"/>
    <hyperlink ref="HAO132" location="All!B1555" display="PSYK_SKSOPR" xr:uid="{45EABEC1-34EB-43C8-84E3-728A2242C1F4}"/>
    <hyperlink ref="HAW132" location="All!B1555" display="PSYK_SKSOPR" xr:uid="{D8049D8F-43E5-4A2A-8BEB-28563AA2179D}"/>
    <hyperlink ref="HBE132" location="All!B1555" display="PSYK_SKSOPR" xr:uid="{A5D38F0E-2A58-45A7-82EC-C442C992760B}"/>
    <hyperlink ref="HBM132" location="All!B1555" display="PSYK_SKSOPR" xr:uid="{E9EEA8FD-E989-4490-80D2-A3E2E7E83276}"/>
    <hyperlink ref="HBU132" location="All!B1555" display="PSYK_SKSOPR" xr:uid="{70C66E12-59DD-47B8-A7AA-0ECED957E9F7}"/>
    <hyperlink ref="HCC132" location="All!B1555" display="PSYK_SKSOPR" xr:uid="{542B9AC1-21BB-4DC0-8C35-ABD4AC42C551}"/>
    <hyperlink ref="HCK132" location="All!B1555" display="PSYK_SKSOPR" xr:uid="{2E5B58F9-26FE-4364-8D4E-01DA7E9E03FA}"/>
    <hyperlink ref="HCS132" location="All!B1555" display="PSYK_SKSOPR" xr:uid="{ADC8393B-71C6-464D-9E1D-DE8B4E73AB4A}"/>
    <hyperlink ref="HDA132" location="All!B1555" display="PSYK_SKSOPR" xr:uid="{50215623-D9BC-4BC7-8F96-59C2911D576A}"/>
    <hyperlink ref="HDI132" location="All!B1555" display="PSYK_SKSOPR" xr:uid="{64D84EED-9597-45A7-BDEF-F0FADA846161}"/>
    <hyperlink ref="HDQ132" location="All!B1555" display="PSYK_SKSOPR" xr:uid="{520E66B5-90E3-4005-87ED-B27B39012AA2}"/>
    <hyperlink ref="HDY132" location="All!B1555" display="PSYK_SKSOPR" xr:uid="{05617E63-C881-49D0-ABBB-99E82A72F02F}"/>
    <hyperlink ref="HEG132" location="All!B1555" display="PSYK_SKSOPR" xr:uid="{8D333B2A-E07C-4947-B32D-DF027ADD8580}"/>
    <hyperlink ref="HEO132" location="All!B1555" display="PSYK_SKSOPR" xr:uid="{6ACEE7B1-DF11-4A70-85A8-249BAE22535D}"/>
    <hyperlink ref="HEW132" location="All!B1555" display="PSYK_SKSOPR" xr:uid="{10D75476-4284-490C-A7FC-A5904FCDDAED}"/>
    <hyperlink ref="HFE132" location="All!B1555" display="PSYK_SKSOPR" xr:uid="{19860C49-4FF8-47E9-A441-656FE4469283}"/>
    <hyperlink ref="HFM132" location="All!B1555" display="PSYK_SKSOPR" xr:uid="{CBE830B6-E882-4BC6-827E-1F8C69D50296}"/>
    <hyperlink ref="HFU132" location="All!B1555" display="PSYK_SKSOPR" xr:uid="{4C4AE144-6308-427F-804E-ED4315ECDA09}"/>
    <hyperlink ref="HGC132" location="All!B1555" display="PSYK_SKSOPR" xr:uid="{06A8131B-88C7-43FB-A5C0-A50CD89973B2}"/>
    <hyperlink ref="HGK132" location="All!B1555" display="PSYK_SKSOPR" xr:uid="{60C42AF8-152A-406B-805D-1BD5C03D51FE}"/>
    <hyperlink ref="HGS132" location="All!B1555" display="PSYK_SKSOPR" xr:uid="{62B3A974-93A0-4481-9E77-750463C2C44A}"/>
    <hyperlink ref="HHA132" location="All!B1555" display="PSYK_SKSOPR" xr:uid="{587BCB5F-A9EC-4947-8676-777C67674BF3}"/>
    <hyperlink ref="HHI132" location="All!B1555" display="PSYK_SKSOPR" xr:uid="{7BFFCD0F-FF74-4EE4-9539-684EC3367E75}"/>
    <hyperlink ref="HHQ132" location="All!B1555" display="PSYK_SKSOPR" xr:uid="{52231854-0422-4A8D-A728-853370785E9E}"/>
    <hyperlink ref="HHY132" location="All!B1555" display="PSYK_SKSOPR" xr:uid="{B5BF2832-AB25-4C70-AE43-DB2C3AF5CA2F}"/>
    <hyperlink ref="HIG132" location="All!B1555" display="PSYK_SKSOPR" xr:uid="{1AF4FF3A-0643-46F2-8EDD-890CFB3D6F33}"/>
    <hyperlink ref="HIO132" location="All!B1555" display="PSYK_SKSOPR" xr:uid="{805EE9DC-DC48-406B-BE76-DF9E41FF62E5}"/>
    <hyperlink ref="HIW132" location="All!B1555" display="PSYK_SKSOPR" xr:uid="{41665BAC-E548-48F8-AD40-9A1B106EBC55}"/>
    <hyperlink ref="HJE132" location="All!B1555" display="PSYK_SKSOPR" xr:uid="{29C73F47-2714-4CCE-B886-271A28E278A8}"/>
    <hyperlink ref="HJM132" location="All!B1555" display="PSYK_SKSOPR" xr:uid="{220BCDBE-31D1-4864-A49D-15125EA663B3}"/>
    <hyperlink ref="HJU132" location="All!B1555" display="PSYK_SKSOPR" xr:uid="{D9B968DA-E9EC-417F-BEB7-5B0E158C653B}"/>
    <hyperlink ref="HKC132" location="All!B1555" display="PSYK_SKSOPR" xr:uid="{9E744209-1BF0-4DC5-833C-F6DBAA41D124}"/>
    <hyperlink ref="HKK132" location="All!B1555" display="PSYK_SKSOPR" xr:uid="{97994538-F5B2-4836-96E6-4B6939E4B668}"/>
    <hyperlink ref="HKS132" location="All!B1555" display="PSYK_SKSOPR" xr:uid="{9D2A4733-298B-4019-8DAE-29C71E83409F}"/>
    <hyperlink ref="HLA132" location="All!B1555" display="PSYK_SKSOPR" xr:uid="{D63C6145-B1C7-4AEF-9FCE-6971E9E05FEE}"/>
    <hyperlink ref="HLI132" location="All!B1555" display="PSYK_SKSOPR" xr:uid="{D2FF20FE-EA75-4317-85B5-1C64A7EA3AAF}"/>
    <hyperlink ref="HLQ132" location="All!B1555" display="PSYK_SKSOPR" xr:uid="{1F5739E0-C6A9-4959-98B4-6BCCB0A30757}"/>
    <hyperlink ref="HLY132" location="All!B1555" display="PSYK_SKSOPR" xr:uid="{AB4834AC-86CA-4C66-B96D-1B16BF211947}"/>
    <hyperlink ref="HMG132" location="All!B1555" display="PSYK_SKSOPR" xr:uid="{18711069-A292-428F-802F-38CEE9E02867}"/>
    <hyperlink ref="HMO132" location="All!B1555" display="PSYK_SKSOPR" xr:uid="{135FC7AE-BC57-424C-97DB-B8688D223D97}"/>
    <hyperlink ref="HMW132" location="All!B1555" display="PSYK_SKSOPR" xr:uid="{7036E56B-2B3D-4EE2-B8E7-5A7AC345383F}"/>
    <hyperlink ref="HNE132" location="All!B1555" display="PSYK_SKSOPR" xr:uid="{04B7B1EF-1299-454B-B7B0-51DB93652EB5}"/>
    <hyperlink ref="HNM132" location="All!B1555" display="PSYK_SKSOPR" xr:uid="{D315BD82-FB07-4753-AEBB-733F5833B982}"/>
    <hyperlink ref="HNU132" location="All!B1555" display="PSYK_SKSOPR" xr:uid="{E4B1D5DE-51F2-4FA9-B59B-8304A365EAC7}"/>
    <hyperlink ref="HOC132" location="All!B1555" display="PSYK_SKSOPR" xr:uid="{4BE94877-F6C7-46A7-BA1C-2B5584A1FDA4}"/>
    <hyperlink ref="HOK132" location="All!B1555" display="PSYK_SKSOPR" xr:uid="{DF8D906A-7550-46CE-A955-238AD8E13347}"/>
    <hyperlink ref="HOS132" location="All!B1555" display="PSYK_SKSOPR" xr:uid="{0F6BA862-7AD7-4B96-A545-05FD0FF8B34E}"/>
    <hyperlink ref="HPA132" location="All!B1555" display="PSYK_SKSOPR" xr:uid="{31154428-5B7B-41C7-B246-B20A0C48999F}"/>
    <hyperlink ref="HPI132" location="All!B1555" display="PSYK_SKSOPR" xr:uid="{83E80953-BCA6-4625-AD07-6A311968F6FE}"/>
    <hyperlink ref="HPQ132" location="All!B1555" display="PSYK_SKSOPR" xr:uid="{D1AA9D32-4FB3-4CA7-9812-155EF9B223C5}"/>
    <hyperlink ref="HPY132" location="All!B1555" display="PSYK_SKSOPR" xr:uid="{C0551EC6-B43D-46EA-92C3-ADE5FE60E588}"/>
    <hyperlink ref="HQG132" location="All!B1555" display="PSYK_SKSOPR" xr:uid="{1904A039-6C5E-4688-A643-D19CCFE86BF6}"/>
    <hyperlink ref="HQO132" location="All!B1555" display="PSYK_SKSOPR" xr:uid="{F1751D66-8AC2-4AFD-9101-2119DAC63138}"/>
    <hyperlink ref="HQW132" location="All!B1555" display="PSYK_SKSOPR" xr:uid="{20555AC1-A198-4886-998C-DE0C652C053A}"/>
    <hyperlink ref="HRE132" location="All!B1555" display="PSYK_SKSOPR" xr:uid="{5F517B78-0628-493B-AE30-9943780F44A1}"/>
    <hyperlink ref="HRM132" location="All!B1555" display="PSYK_SKSOPR" xr:uid="{AC7A48DE-645B-4982-87CD-6C7BC00982F8}"/>
    <hyperlink ref="HRU132" location="All!B1555" display="PSYK_SKSOPR" xr:uid="{CEBB8334-6CE4-4769-8832-C3803E3C6860}"/>
    <hyperlink ref="HSC132" location="All!B1555" display="PSYK_SKSOPR" xr:uid="{64595508-A160-423A-A15A-CCFD0F75E2D7}"/>
    <hyperlink ref="HSK132" location="All!B1555" display="PSYK_SKSOPR" xr:uid="{7FA8A018-17F7-47A3-BE6D-106BBB932201}"/>
    <hyperlink ref="HSS132" location="All!B1555" display="PSYK_SKSOPR" xr:uid="{3DE2C76E-E1A0-4F84-835C-5CAF386BE06E}"/>
    <hyperlink ref="HTA132" location="All!B1555" display="PSYK_SKSOPR" xr:uid="{0D56F542-2267-4C74-91D0-196CD1B6C49E}"/>
    <hyperlink ref="HTI132" location="All!B1555" display="PSYK_SKSOPR" xr:uid="{61A3E3A4-0E35-43F1-9217-42014B21DE49}"/>
    <hyperlink ref="HTQ132" location="All!B1555" display="PSYK_SKSOPR" xr:uid="{46890977-AF4F-41C2-AD8D-E82EA5ED3180}"/>
    <hyperlink ref="HTY132" location="All!B1555" display="PSYK_SKSOPR" xr:uid="{95637A26-4A1F-441B-AA16-20A41EFD6E63}"/>
    <hyperlink ref="HUG132" location="All!B1555" display="PSYK_SKSOPR" xr:uid="{10035584-2DC4-4E18-A92F-6ADABBFD1495}"/>
    <hyperlink ref="HUO132" location="All!B1555" display="PSYK_SKSOPR" xr:uid="{26BAC780-57C7-4682-A260-C53F27F62010}"/>
    <hyperlink ref="HUW132" location="All!B1555" display="PSYK_SKSOPR" xr:uid="{F6AB53C2-C164-47DC-81BC-BCA77EF27C2F}"/>
    <hyperlink ref="HVE132" location="All!B1555" display="PSYK_SKSOPR" xr:uid="{4F321CBD-CE75-4E98-A6E0-B3249FA2621E}"/>
    <hyperlink ref="HVM132" location="All!B1555" display="PSYK_SKSOPR" xr:uid="{32E7E1AE-55D1-485C-B762-0E1E679E2B97}"/>
    <hyperlink ref="HVU132" location="All!B1555" display="PSYK_SKSOPR" xr:uid="{6D1E1B37-0B63-4BEF-B648-A086FD510214}"/>
    <hyperlink ref="HWC132" location="All!B1555" display="PSYK_SKSOPR" xr:uid="{5C4344BD-44CF-43FB-9202-7292DBC78FFF}"/>
    <hyperlink ref="HWK132" location="All!B1555" display="PSYK_SKSOPR" xr:uid="{FCB0E837-A460-4485-991B-9AFA197F5BC8}"/>
    <hyperlink ref="HWS132" location="All!B1555" display="PSYK_SKSOPR" xr:uid="{D2D81C63-FEC7-48B7-82AF-7C6399B6AE16}"/>
    <hyperlink ref="HXA132" location="All!B1555" display="PSYK_SKSOPR" xr:uid="{3722F436-EEB8-4276-ACB3-52AB83677DB8}"/>
    <hyperlink ref="HXI132" location="All!B1555" display="PSYK_SKSOPR" xr:uid="{A80618DF-4873-4E0A-8D77-19FA97F3FFEC}"/>
    <hyperlink ref="HXQ132" location="All!B1555" display="PSYK_SKSOPR" xr:uid="{E4FA6380-A741-4BA9-8CA5-7596A34FA178}"/>
    <hyperlink ref="HXY132" location="All!B1555" display="PSYK_SKSOPR" xr:uid="{8161CFEF-F357-415B-9D26-9999846B7D79}"/>
    <hyperlink ref="HYG132" location="All!B1555" display="PSYK_SKSOPR" xr:uid="{1DE9420D-04FE-40DB-BDF4-B93822AB2019}"/>
    <hyperlink ref="HYO132" location="All!B1555" display="PSYK_SKSOPR" xr:uid="{178165DC-18C7-488E-9CDF-6D72A4A561C5}"/>
    <hyperlink ref="HYW132" location="All!B1555" display="PSYK_SKSOPR" xr:uid="{117BB1A3-75FE-4DEB-85D7-77A2CCD91AAD}"/>
    <hyperlink ref="HZE132" location="All!B1555" display="PSYK_SKSOPR" xr:uid="{4978DAC8-FF20-41B1-9DC5-D3F590F9142D}"/>
    <hyperlink ref="HZM132" location="All!B1555" display="PSYK_SKSOPR" xr:uid="{B54A62AF-156A-4B9E-81DC-935697209C56}"/>
    <hyperlink ref="HZU132" location="All!B1555" display="PSYK_SKSOPR" xr:uid="{EA3E6974-6341-497A-86B9-002F14DA1E44}"/>
    <hyperlink ref="IAC132" location="All!B1555" display="PSYK_SKSOPR" xr:uid="{F9F6DE98-F281-44AF-BC9A-1FCBE6D1C09B}"/>
    <hyperlink ref="IAK132" location="All!B1555" display="PSYK_SKSOPR" xr:uid="{2C5EA91E-5513-4739-8360-0DFC819F84A6}"/>
    <hyperlink ref="IAS132" location="All!B1555" display="PSYK_SKSOPR" xr:uid="{DCB8E728-20AF-4047-9AEC-6FF93DFCE658}"/>
    <hyperlink ref="IBA132" location="All!B1555" display="PSYK_SKSOPR" xr:uid="{37B89BE8-D3E5-4579-BECF-FA3C559B6D3A}"/>
    <hyperlink ref="IBI132" location="All!B1555" display="PSYK_SKSOPR" xr:uid="{7B8A4D78-14DD-4ADF-8E80-42FC08AEC1A9}"/>
    <hyperlink ref="IBQ132" location="All!B1555" display="PSYK_SKSOPR" xr:uid="{E3430457-81B1-42D3-A03C-6D2A94269FFC}"/>
    <hyperlink ref="IBY132" location="All!B1555" display="PSYK_SKSOPR" xr:uid="{BF00C65B-7515-4788-8E42-44FD61F42B8E}"/>
    <hyperlink ref="ICG132" location="All!B1555" display="PSYK_SKSOPR" xr:uid="{1180933D-A25D-436D-94CF-2258B856FADF}"/>
    <hyperlink ref="ICO132" location="All!B1555" display="PSYK_SKSOPR" xr:uid="{EB234281-789E-4DE9-B864-C7A2B518024A}"/>
    <hyperlink ref="ICW132" location="All!B1555" display="PSYK_SKSOPR" xr:uid="{14948855-1363-44C5-B451-2717C9B2D63F}"/>
    <hyperlink ref="IDE132" location="All!B1555" display="PSYK_SKSOPR" xr:uid="{785A066C-FD8E-4925-8EAC-395CD2462A14}"/>
    <hyperlink ref="IDM132" location="All!B1555" display="PSYK_SKSOPR" xr:uid="{5B2C08E2-CBDA-4185-BE05-F3DFD6524E03}"/>
    <hyperlink ref="IDU132" location="All!B1555" display="PSYK_SKSOPR" xr:uid="{44AA1968-DD3A-4DD3-8B96-87E92A050718}"/>
    <hyperlink ref="IEC132" location="All!B1555" display="PSYK_SKSOPR" xr:uid="{8B68872B-4D12-476C-86A4-6F7DCE54ACFF}"/>
    <hyperlink ref="IEK132" location="All!B1555" display="PSYK_SKSOPR" xr:uid="{6A65DBDE-2D86-45E8-906F-E6A022BF51CB}"/>
    <hyperlink ref="IES132" location="All!B1555" display="PSYK_SKSOPR" xr:uid="{8C2044DC-66F4-4267-83EE-71D3D93FBA2A}"/>
    <hyperlink ref="IFA132" location="All!B1555" display="PSYK_SKSOPR" xr:uid="{27F02BE4-2A93-460B-B875-83B410C019D7}"/>
    <hyperlink ref="IFI132" location="All!B1555" display="PSYK_SKSOPR" xr:uid="{2375780A-7FC5-4367-9F4F-ECD9F0B1AF41}"/>
    <hyperlink ref="IFQ132" location="All!B1555" display="PSYK_SKSOPR" xr:uid="{9243DDDD-BB83-45EC-BDF3-C0A52076B0D6}"/>
    <hyperlink ref="IFY132" location="All!B1555" display="PSYK_SKSOPR" xr:uid="{EC0A6D34-5C62-4961-8D26-16421147E570}"/>
    <hyperlink ref="IGG132" location="All!B1555" display="PSYK_SKSOPR" xr:uid="{CB0FD8F2-3CE6-4C69-B853-9714833CCEF7}"/>
    <hyperlink ref="IGO132" location="All!B1555" display="PSYK_SKSOPR" xr:uid="{427E9EC0-79A1-4000-BE77-D84C1955960B}"/>
    <hyperlink ref="IGW132" location="All!B1555" display="PSYK_SKSOPR" xr:uid="{EF86D832-E3E8-499D-9858-50234FD853FB}"/>
    <hyperlink ref="IHE132" location="All!B1555" display="PSYK_SKSOPR" xr:uid="{5414B897-EB7F-43D8-B365-92E8631327B5}"/>
    <hyperlink ref="IHM132" location="All!B1555" display="PSYK_SKSOPR" xr:uid="{16A29C2D-F377-442B-948B-339BB894977F}"/>
    <hyperlink ref="IHU132" location="All!B1555" display="PSYK_SKSOPR" xr:uid="{9B22DA83-0C79-46A5-9E27-6F94EC4104EC}"/>
    <hyperlink ref="IIC132" location="All!B1555" display="PSYK_SKSOPR" xr:uid="{8B12B3BA-957D-44D1-BB6B-6A8395DE3603}"/>
    <hyperlink ref="IIK132" location="All!B1555" display="PSYK_SKSOPR" xr:uid="{72B5B27A-ABFD-43EA-9E6C-E4CEEB7E2841}"/>
    <hyperlink ref="IIS132" location="All!B1555" display="PSYK_SKSOPR" xr:uid="{01195096-4C18-4AA0-8AB6-4C6A7C243E2C}"/>
    <hyperlink ref="IJA132" location="All!B1555" display="PSYK_SKSOPR" xr:uid="{A67B4297-AA0B-402B-A2C3-B683013308FB}"/>
    <hyperlink ref="IJI132" location="All!B1555" display="PSYK_SKSOPR" xr:uid="{E4BB1287-F6E3-46F7-A53A-5586AA4AA578}"/>
    <hyperlink ref="IJQ132" location="All!B1555" display="PSYK_SKSOPR" xr:uid="{0E7B8573-03A3-42C1-B08A-A1024F0EB262}"/>
    <hyperlink ref="IJY132" location="All!B1555" display="PSYK_SKSOPR" xr:uid="{37208485-5F27-4575-BB00-0D12DC42BE72}"/>
    <hyperlink ref="IKG132" location="All!B1555" display="PSYK_SKSOPR" xr:uid="{4F54B491-289E-4C6C-A98C-C818DF627CB4}"/>
    <hyperlink ref="IKO132" location="All!B1555" display="PSYK_SKSOPR" xr:uid="{E73CB522-4707-4B50-9F98-F687E1BD43CD}"/>
    <hyperlink ref="IKW132" location="All!B1555" display="PSYK_SKSOPR" xr:uid="{A38E203D-E4A4-4B4C-A550-99C9F7BF3226}"/>
    <hyperlink ref="ILE132" location="All!B1555" display="PSYK_SKSOPR" xr:uid="{FC2AB7EE-2127-4F62-A1F3-2B3B6F737A9D}"/>
    <hyperlink ref="ILM132" location="All!B1555" display="PSYK_SKSOPR" xr:uid="{7FB46671-9A25-4BBF-B10C-08DFE7AC476D}"/>
    <hyperlink ref="ILU132" location="All!B1555" display="PSYK_SKSOPR" xr:uid="{70E97CCC-3AD3-4E88-BC26-81CE4AD83557}"/>
    <hyperlink ref="IMC132" location="All!B1555" display="PSYK_SKSOPR" xr:uid="{A79C89C7-DCDE-423C-9674-AE0981BDC1C2}"/>
    <hyperlink ref="IMK132" location="All!B1555" display="PSYK_SKSOPR" xr:uid="{B4314622-2BA6-4D2F-8D3F-4B5DAA9D965A}"/>
    <hyperlink ref="IMS132" location="All!B1555" display="PSYK_SKSOPR" xr:uid="{66617440-1EB2-44CC-9B62-DF9E1405B666}"/>
    <hyperlink ref="INA132" location="All!B1555" display="PSYK_SKSOPR" xr:uid="{832708C3-404C-4297-BCCA-01EA556F4BA6}"/>
    <hyperlink ref="INI132" location="All!B1555" display="PSYK_SKSOPR" xr:uid="{1600BBC6-8E79-41B5-B18C-AEF3D68111A3}"/>
    <hyperlink ref="INQ132" location="All!B1555" display="PSYK_SKSOPR" xr:uid="{7924332B-24BD-4BF8-BAF6-4ADD822E7EAD}"/>
    <hyperlink ref="INY132" location="All!B1555" display="PSYK_SKSOPR" xr:uid="{CB4BED58-E9BC-4951-8AFF-1303DFBC13BA}"/>
    <hyperlink ref="IOG132" location="All!B1555" display="PSYK_SKSOPR" xr:uid="{99FAB77D-214E-4ED5-9EC2-5885FA0B6287}"/>
    <hyperlink ref="IOO132" location="All!B1555" display="PSYK_SKSOPR" xr:uid="{B3D2FBE4-6584-491D-B592-DF8697F82861}"/>
    <hyperlink ref="IOW132" location="All!B1555" display="PSYK_SKSOPR" xr:uid="{39821CFC-8364-4203-AE20-C43DBF42C0FC}"/>
    <hyperlink ref="IPE132" location="All!B1555" display="PSYK_SKSOPR" xr:uid="{9BDFC505-225C-4228-AB2A-6F653A99504A}"/>
    <hyperlink ref="IPM132" location="All!B1555" display="PSYK_SKSOPR" xr:uid="{EED035D8-3E0C-47D0-81D3-0BC68A1C25A3}"/>
    <hyperlink ref="IPU132" location="All!B1555" display="PSYK_SKSOPR" xr:uid="{6F9FE1BB-B4BD-4D7F-9A35-083549E66701}"/>
    <hyperlink ref="IQC132" location="All!B1555" display="PSYK_SKSOPR" xr:uid="{08D7F614-6BF1-403E-B121-AE402566E49F}"/>
    <hyperlink ref="IQK132" location="All!B1555" display="PSYK_SKSOPR" xr:uid="{2543270A-B8BE-40EE-BA66-C95FE596D2D4}"/>
    <hyperlink ref="IQS132" location="All!B1555" display="PSYK_SKSOPR" xr:uid="{DA549767-3DF4-415E-97F0-425AE66F4E4D}"/>
    <hyperlink ref="IRA132" location="All!B1555" display="PSYK_SKSOPR" xr:uid="{6AE5CFC7-9977-44D7-801C-3393C132F5A9}"/>
    <hyperlink ref="IRI132" location="All!B1555" display="PSYK_SKSOPR" xr:uid="{3DC89547-DC4A-4506-ACC5-DD32BD7A8E9B}"/>
    <hyperlink ref="IRQ132" location="All!B1555" display="PSYK_SKSOPR" xr:uid="{F576CB1F-03A2-4B67-9D12-6D1984CD0BCF}"/>
    <hyperlink ref="IRY132" location="All!B1555" display="PSYK_SKSOPR" xr:uid="{01D57282-4A75-4643-990D-CE337BC62AA8}"/>
    <hyperlink ref="ISG132" location="All!B1555" display="PSYK_SKSOPR" xr:uid="{50CC4968-88D6-4D5E-B44D-AF7E9C87EEC4}"/>
    <hyperlink ref="ISO132" location="All!B1555" display="PSYK_SKSOPR" xr:uid="{59F4E4C7-EE43-447A-BE48-D130D67EEFFB}"/>
    <hyperlink ref="ISW132" location="All!B1555" display="PSYK_SKSOPR" xr:uid="{9F98C194-E0FF-4B2D-BC55-5B976FB5BA02}"/>
    <hyperlink ref="ITE132" location="All!B1555" display="PSYK_SKSOPR" xr:uid="{F42B5D43-CC74-4088-8CBE-51D1FB7496CE}"/>
    <hyperlink ref="ITM132" location="All!B1555" display="PSYK_SKSOPR" xr:uid="{B206975C-3690-48BA-BC58-1CF348CA5317}"/>
    <hyperlink ref="ITU132" location="All!B1555" display="PSYK_SKSOPR" xr:uid="{EF5E39E3-F655-4081-A910-61E24CF18B8C}"/>
    <hyperlink ref="IUC132" location="All!B1555" display="PSYK_SKSOPR" xr:uid="{0AFF8DFB-4195-4749-A07F-A43BAE5B81F4}"/>
    <hyperlink ref="IUK132" location="All!B1555" display="PSYK_SKSOPR" xr:uid="{EB5BECC2-D57F-4F7A-9587-A18BC158656A}"/>
    <hyperlink ref="IUS132" location="All!B1555" display="PSYK_SKSOPR" xr:uid="{BF91B1CC-08F2-408D-8688-81005C771859}"/>
    <hyperlink ref="IVA132" location="All!B1555" display="PSYK_SKSOPR" xr:uid="{8EA47C0A-D1CB-4B63-BF7A-6A10C372047E}"/>
    <hyperlink ref="IVI132" location="All!B1555" display="PSYK_SKSOPR" xr:uid="{C4B789FF-0A3B-4AE2-A94F-03FE2521C0A6}"/>
    <hyperlink ref="IVQ132" location="All!B1555" display="PSYK_SKSOPR" xr:uid="{9BC9A99C-96A5-4164-8448-AC1D85B1C853}"/>
    <hyperlink ref="IVY132" location="All!B1555" display="PSYK_SKSOPR" xr:uid="{054FEF82-2A17-44E5-B471-D0B29FEE29C9}"/>
    <hyperlink ref="IWG132" location="All!B1555" display="PSYK_SKSOPR" xr:uid="{C283210F-8A32-4DE3-9118-CDC4A911FA77}"/>
    <hyperlink ref="IWO132" location="All!B1555" display="PSYK_SKSOPR" xr:uid="{9247B2BA-BE68-4BFC-A067-DEF1078344A2}"/>
    <hyperlink ref="IWW132" location="All!B1555" display="PSYK_SKSOPR" xr:uid="{B56E99E1-2C0D-48D9-B30A-C094E9C6C0A7}"/>
    <hyperlink ref="IXE132" location="All!B1555" display="PSYK_SKSOPR" xr:uid="{BD33F0D0-F29D-4505-9439-22C8F24B2A32}"/>
    <hyperlink ref="IXM132" location="All!B1555" display="PSYK_SKSOPR" xr:uid="{AB9B6935-DBD3-4963-B3BB-931D8D26775F}"/>
    <hyperlink ref="IXU132" location="All!B1555" display="PSYK_SKSOPR" xr:uid="{F085D8F0-A5A2-4A4F-8808-7DAA5FBBC5B7}"/>
    <hyperlink ref="IYC132" location="All!B1555" display="PSYK_SKSOPR" xr:uid="{726039A9-83D0-43E4-ACB8-11BEBEB4D697}"/>
    <hyperlink ref="IYK132" location="All!B1555" display="PSYK_SKSOPR" xr:uid="{A60367E5-56AA-43F1-A4BB-DD2F1890892A}"/>
    <hyperlink ref="IYS132" location="All!B1555" display="PSYK_SKSOPR" xr:uid="{95F739E7-0C9C-497D-AFCA-F6ACE9932CC2}"/>
    <hyperlink ref="IZA132" location="All!B1555" display="PSYK_SKSOPR" xr:uid="{2BE2CED1-5A1A-45A8-8DC9-45A617382FE3}"/>
    <hyperlink ref="IZI132" location="All!B1555" display="PSYK_SKSOPR" xr:uid="{9C1BC7B8-9F7A-46CF-A089-BE80F98C7963}"/>
    <hyperlink ref="IZQ132" location="All!B1555" display="PSYK_SKSOPR" xr:uid="{DAD7F303-02B8-49DE-87B2-81E102CC33A2}"/>
    <hyperlink ref="IZY132" location="All!B1555" display="PSYK_SKSOPR" xr:uid="{C6C92C55-A29B-45EC-B42F-0FE8C8093F34}"/>
    <hyperlink ref="JAG132" location="All!B1555" display="PSYK_SKSOPR" xr:uid="{1CB54AB5-E5F5-422A-8584-1607EBF04EDD}"/>
    <hyperlink ref="JAO132" location="All!B1555" display="PSYK_SKSOPR" xr:uid="{925923F1-41F7-43CA-98F2-1073A50A6EE7}"/>
    <hyperlink ref="JAW132" location="All!B1555" display="PSYK_SKSOPR" xr:uid="{A8CE9E18-B34A-418C-A5A5-CF9B47E32C2D}"/>
    <hyperlink ref="JBE132" location="All!B1555" display="PSYK_SKSOPR" xr:uid="{B674B479-B62E-4931-A63A-10B5B7A0CA09}"/>
    <hyperlink ref="JBM132" location="All!B1555" display="PSYK_SKSOPR" xr:uid="{CEEEDBF4-485A-4E9C-9B2C-5F859AF0EE61}"/>
    <hyperlink ref="JBU132" location="All!B1555" display="PSYK_SKSOPR" xr:uid="{DF45FDD0-3CA3-4B22-A8A1-176489661615}"/>
    <hyperlink ref="JCC132" location="All!B1555" display="PSYK_SKSOPR" xr:uid="{A4510FC1-0089-4149-BCE5-5E1325B126E9}"/>
    <hyperlink ref="JCK132" location="All!B1555" display="PSYK_SKSOPR" xr:uid="{C5DD797B-875F-4B9C-9CCA-6A9164800AD2}"/>
    <hyperlink ref="JCS132" location="All!B1555" display="PSYK_SKSOPR" xr:uid="{9ED0D0C5-06EC-4E84-89BD-FFC2B2771282}"/>
    <hyperlink ref="JDA132" location="All!B1555" display="PSYK_SKSOPR" xr:uid="{E7F29757-47EA-4D12-B3BF-AC843BF9DC53}"/>
    <hyperlink ref="JDI132" location="All!B1555" display="PSYK_SKSOPR" xr:uid="{691726D0-DDC7-40BA-B513-FFA32A0D278B}"/>
    <hyperlink ref="JDQ132" location="All!B1555" display="PSYK_SKSOPR" xr:uid="{3C87C3E6-3A8F-451C-911A-9A395B6DD360}"/>
    <hyperlink ref="JDY132" location="All!B1555" display="PSYK_SKSOPR" xr:uid="{F73E5EF8-C679-489A-A5A2-4DF5BBCE3181}"/>
    <hyperlink ref="JEG132" location="All!B1555" display="PSYK_SKSOPR" xr:uid="{1A99C4B0-89E4-47BC-AE33-23FA03F4AF4C}"/>
    <hyperlink ref="JEO132" location="All!B1555" display="PSYK_SKSOPR" xr:uid="{2E8569E8-2584-40F3-BA2C-A3D11F4510DE}"/>
    <hyperlink ref="JEW132" location="All!B1555" display="PSYK_SKSOPR" xr:uid="{A1595F79-F2CF-40B4-80DB-02E74E5E1927}"/>
    <hyperlink ref="JFE132" location="All!B1555" display="PSYK_SKSOPR" xr:uid="{9F098F6D-32DD-4F0B-8723-6F852BDDDA75}"/>
    <hyperlink ref="JFM132" location="All!B1555" display="PSYK_SKSOPR" xr:uid="{0CABA9EB-1734-43E2-A39D-D1B28F9FBC14}"/>
    <hyperlink ref="JFU132" location="All!B1555" display="PSYK_SKSOPR" xr:uid="{465F7590-5AC8-45E2-ACC3-86C7D81E772F}"/>
    <hyperlink ref="JGC132" location="All!B1555" display="PSYK_SKSOPR" xr:uid="{4C013AF6-F5ED-40AE-8C83-9055E8CBC8CF}"/>
    <hyperlink ref="JGK132" location="All!B1555" display="PSYK_SKSOPR" xr:uid="{07CD0396-AC6B-488C-B153-DDCE9EF0D3E7}"/>
    <hyperlink ref="JGS132" location="All!B1555" display="PSYK_SKSOPR" xr:uid="{1AD978D8-206A-46FD-9EE6-AFC8C23D419C}"/>
    <hyperlink ref="JHA132" location="All!B1555" display="PSYK_SKSOPR" xr:uid="{EE6B94F2-089A-4324-B7AE-0749A1D83ADF}"/>
    <hyperlink ref="JHI132" location="All!B1555" display="PSYK_SKSOPR" xr:uid="{658E7F86-7BA9-4A87-96F2-DFAC99F56A04}"/>
    <hyperlink ref="JHQ132" location="All!B1555" display="PSYK_SKSOPR" xr:uid="{6109EDBC-934A-40EB-9979-6DB672E31AB5}"/>
    <hyperlink ref="JHY132" location="All!B1555" display="PSYK_SKSOPR" xr:uid="{7005272D-E67E-4FB5-874C-67EE909890DD}"/>
    <hyperlink ref="JIG132" location="All!B1555" display="PSYK_SKSOPR" xr:uid="{84DBBE6D-BB93-4229-BDED-9CBE73416CEB}"/>
    <hyperlink ref="JIO132" location="All!B1555" display="PSYK_SKSOPR" xr:uid="{5E2F83EC-5A92-45E4-AC52-E4A87B84C962}"/>
    <hyperlink ref="JIW132" location="All!B1555" display="PSYK_SKSOPR" xr:uid="{D6E37D13-6DD3-445B-B17A-EE18C5CD6C6B}"/>
    <hyperlink ref="JJE132" location="All!B1555" display="PSYK_SKSOPR" xr:uid="{B99DABE9-11D6-4929-A695-BCC879532158}"/>
    <hyperlink ref="JJM132" location="All!B1555" display="PSYK_SKSOPR" xr:uid="{495F0773-017D-4917-87E3-D35301ABF7A0}"/>
    <hyperlink ref="JJU132" location="All!B1555" display="PSYK_SKSOPR" xr:uid="{7AA469AD-55BB-44F9-96C0-FE4366750004}"/>
    <hyperlink ref="JKC132" location="All!B1555" display="PSYK_SKSOPR" xr:uid="{09B6375D-7F82-4821-B8E7-BCF3D1675C79}"/>
    <hyperlink ref="JKK132" location="All!B1555" display="PSYK_SKSOPR" xr:uid="{041E4346-B7A1-4DEF-9E34-DF6336C4E150}"/>
    <hyperlink ref="JKS132" location="All!B1555" display="PSYK_SKSOPR" xr:uid="{313122C8-CD49-463D-9A42-F33F7A327DB8}"/>
    <hyperlink ref="JLA132" location="All!B1555" display="PSYK_SKSOPR" xr:uid="{E69566DE-1D30-4D70-8A1E-61A34C22DF15}"/>
    <hyperlink ref="JLI132" location="All!B1555" display="PSYK_SKSOPR" xr:uid="{F98E869E-7E6C-4A73-B741-D7E776BC9E36}"/>
    <hyperlink ref="JLQ132" location="All!B1555" display="PSYK_SKSOPR" xr:uid="{16D25969-6B53-4739-B166-D4F720DDB303}"/>
    <hyperlink ref="JLY132" location="All!B1555" display="PSYK_SKSOPR" xr:uid="{B8F6BB99-0A53-43B5-85C1-63ED5BA849CE}"/>
    <hyperlink ref="JMG132" location="All!B1555" display="PSYK_SKSOPR" xr:uid="{BD5E247F-2B57-4A9D-82F9-8BF79116DF2A}"/>
    <hyperlink ref="JMO132" location="All!B1555" display="PSYK_SKSOPR" xr:uid="{84037F73-932D-4052-AEBD-CF6A52BD66D3}"/>
    <hyperlink ref="JMW132" location="All!B1555" display="PSYK_SKSOPR" xr:uid="{D6D3CC8E-E2D8-44EC-9E7A-AB421F3987BE}"/>
    <hyperlink ref="JNE132" location="All!B1555" display="PSYK_SKSOPR" xr:uid="{64168F5A-C30D-4B72-A7E3-1AB5A173FE43}"/>
    <hyperlink ref="JNM132" location="All!B1555" display="PSYK_SKSOPR" xr:uid="{24A10D15-D53C-4F52-BAE0-83DCB3FE209E}"/>
    <hyperlink ref="JNU132" location="All!B1555" display="PSYK_SKSOPR" xr:uid="{4744CF8C-9E90-4E1F-9256-A4E8C67E9217}"/>
    <hyperlink ref="JOC132" location="All!B1555" display="PSYK_SKSOPR" xr:uid="{E197D960-F234-4F30-8D77-A53E3AB39565}"/>
    <hyperlink ref="JOK132" location="All!B1555" display="PSYK_SKSOPR" xr:uid="{875118E0-92ED-471C-B842-0B868AF62EC4}"/>
    <hyperlink ref="JOS132" location="All!B1555" display="PSYK_SKSOPR" xr:uid="{2B32278B-21D1-40CD-AC71-A26E9F0431EC}"/>
    <hyperlink ref="JPA132" location="All!B1555" display="PSYK_SKSOPR" xr:uid="{C00B38B4-5190-4C87-A024-7895C12F7FC4}"/>
    <hyperlink ref="JPI132" location="All!B1555" display="PSYK_SKSOPR" xr:uid="{78CA0942-FDB2-43DD-B687-44E91972ABF2}"/>
    <hyperlink ref="JPQ132" location="All!B1555" display="PSYK_SKSOPR" xr:uid="{06A65AAD-5633-42C1-B409-7B369BD8FB46}"/>
    <hyperlink ref="JPY132" location="All!B1555" display="PSYK_SKSOPR" xr:uid="{FA7CE442-7717-4432-96AF-A2B89B9C9EF5}"/>
    <hyperlink ref="JQG132" location="All!B1555" display="PSYK_SKSOPR" xr:uid="{A42679B3-DBC2-48B5-AAC4-E4B623C33571}"/>
    <hyperlink ref="JQO132" location="All!B1555" display="PSYK_SKSOPR" xr:uid="{D1BC7934-6F09-41CC-B8A3-A23B6036A810}"/>
    <hyperlink ref="JQW132" location="All!B1555" display="PSYK_SKSOPR" xr:uid="{C6CD356A-6F79-479D-A337-B92F220E7B60}"/>
    <hyperlink ref="JRE132" location="All!B1555" display="PSYK_SKSOPR" xr:uid="{E48D40C8-16CB-49C3-8F72-7F94CEA004E0}"/>
    <hyperlink ref="JRM132" location="All!B1555" display="PSYK_SKSOPR" xr:uid="{EAE3B9BA-370E-47D7-B97F-72363B867A22}"/>
    <hyperlink ref="JRU132" location="All!B1555" display="PSYK_SKSOPR" xr:uid="{552072F8-9263-4513-AA1B-D4657C4B5F05}"/>
    <hyperlink ref="JSC132" location="All!B1555" display="PSYK_SKSOPR" xr:uid="{1610DFD6-E146-4AED-82C2-4A13AD27C106}"/>
    <hyperlink ref="JSK132" location="All!B1555" display="PSYK_SKSOPR" xr:uid="{D0CF772D-03C7-4B38-B43A-E94CE4A9A291}"/>
    <hyperlink ref="JSS132" location="All!B1555" display="PSYK_SKSOPR" xr:uid="{C5A0C7D7-A7FF-42E9-B88B-E70E7206A7C7}"/>
    <hyperlink ref="JTA132" location="All!B1555" display="PSYK_SKSOPR" xr:uid="{BEED04B4-67C4-4053-8D37-5ACA548770B1}"/>
    <hyperlink ref="JTI132" location="All!B1555" display="PSYK_SKSOPR" xr:uid="{45008000-4DCF-4179-92D0-E5E881FC3634}"/>
    <hyperlink ref="JTQ132" location="All!B1555" display="PSYK_SKSOPR" xr:uid="{977313F7-8EC7-4611-B6DB-0BD0DEC00ECA}"/>
    <hyperlink ref="JTY132" location="All!B1555" display="PSYK_SKSOPR" xr:uid="{24B1AB48-3037-4DDB-80A0-D89DD836C171}"/>
    <hyperlink ref="JUG132" location="All!B1555" display="PSYK_SKSOPR" xr:uid="{07E8F281-D31E-4A9C-A9AF-6E9CA211C810}"/>
    <hyperlink ref="JUO132" location="All!B1555" display="PSYK_SKSOPR" xr:uid="{C64E5E8A-3B02-4521-BF5B-579CF46D818B}"/>
    <hyperlink ref="JUW132" location="All!B1555" display="PSYK_SKSOPR" xr:uid="{2E60D5CB-602C-4BDF-B66B-EA356886B6C2}"/>
    <hyperlink ref="JVE132" location="All!B1555" display="PSYK_SKSOPR" xr:uid="{AE062470-93EC-45CF-8E27-EABF21AFF0F3}"/>
    <hyperlink ref="JVM132" location="All!B1555" display="PSYK_SKSOPR" xr:uid="{D645CDF5-A8B2-4B56-B4DA-B86DBEE6CD93}"/>
    <hyperlink ref="JVU132" location="All!B1555" display="PSYK_SKSOPR" xr:uid="{80EAC875-CC10-4692-A3E5-0583C77BCC01}"/>
    <hyperlink ref="JWC132" location="All!B1555" display="PSYK_SKSOPR" xr:uid="{C4DE9B72-E7A4-44E9-8B98-1F0ED546DFCA}"/>
    <hyperlink ref="JWK132" location="All!B1555" display="PSYK_SKSOPR" xr:uid="{053DE7CB-FCA8-4D33-9D37-3EFF48EF3D7A}"/>
    <hyperlink ref="JWS132" location="All!B1555" display="PSYK_SKSOPR" xr:uid="{2D3D22B1-D761-4A5A-98D1-35B657059D66}"/>
    <hyperlink ref="JXA132" location="All!B1555" display="PSYK_SKSOPR" xr:uid="{A090B229-E4FB-4CFB-973A-1010DDBCDB17}"/>
    <hyperlink ref="JXI132" location="All!B1555" display="PSYK_SKSOPR" xr:uid="{683C469F-A7F7-4577-BB3B-554144BD1025}"/>
    <hyperlink ref="JXQ132" location="All!B1555" display="PSYK_SKSOPR" xr:uid="{D68A7EA5-4999-4BD9-A0D1-D4EA83447113}"/>
    <hyperlink ref="JXY132" location="All!B1555" display="PSYK_SKSOPR" xr:uid="{73108037-747D-4500-B838-361A0EBBA1EF}"/>
    <hyperlink ref="JYG132" location="All!B1555" display="PSYK_SKSOPR" xr:uid="{10301AD0-9A1F-43FB-9B64-538AB5662008}"/>
    <hyperlink ref="JYO132" location="All!B1555" display="PSYK_SKSOPR" xr:uid="{AA80A142-8FF8-4D85-BAD6-2545B4D5D67F}"/>
    <hyperlink ref="JYW132" location="All!B1555" display="PSYK_SKSOPR" xr:uid="{B11DCDAC-1693-4E8D-8BB9-E7A4980DF78A}"/>
    <hyperlink ref="JZE132" location="All!B1555" display="PSYK_SKSOPR" xr:uid="{158F37D9-64D6-4C5D-AFDD-C5080D9A5DD3}"/>
    <hyperlink ref="JZM132" location="All!B1555" display="PSYK_SKSOPR" xr:uid="{B64C9EC7-4296-4BCA-A396-1AE348823755}"/>
    <hyperlink ref="JZU132" location="All!B1555" display="PSYK_SKSOPR" xr:uid="{3D2A8399-7144-4458-8DE4-6192336F98BA}"/>
    <hyperlink ref="KAC132" location="All!B1555" display="PSYK_SKSOPR" xr:uid="{794F0231-A4F7-4475-83D2-2C1F085C1426}"/>
    <hyperlink ref="KAK132" location="All!B1555" display="PSYK_SKSOPR" xr:uid="{BD168232-E568-4D15-9FE1-3E7C8E4981B0}"/>
    <hyperlink ref="KAS132" location="All!B1555" display="PSYK_SKSOPR" xr:uid="{831EFB7A-1D48-467B-8989-21FD4751315D}"/>
    <hyperlink ref="KBA132" location="All!B1555" display="PSYK_SKSOPR" xr:uid="{B8395B23-2E1C-40CE-9418-822AEBA405C8}"/>
    <hyperlink ref="KBI132" location="All!B1555" display="PSYK_SKSOPR" xr:uid="{C10D886E-4B34-4869-B41B-47638DAC97CB}"/>
    <hyperlink ref="KBQ132" location="All!B1555" display="PSYK_SKSOPR" xr:uid="{A6399625-CD62-471B-A891-3053F8CC2EC3}"/>
    <hyperlink ref="KBY132" location="All!B1555" display="PSYK_SKSOPR" xr:uid="{5808A764-71E8-4E6E-88BE-BB5535D4F6AE}"/>
    <hyperlink ref="KCG132" location="All!B1555" display="PSYK_SKSOPR" xr:uid="{DDCCDE3B-0266-495A-9C88-ED44EB4852E1}"/>
    <hyperlink ref="KCO132" location="All!B1555" display="PSYK_SKSOPR" xr:uid="{6170CD1C-D89D-448F-9F27-68C82C4B6395}"/>
    <hyperlink ref="KCW132" location="All!B1555" display="PSYK_SKSOPR" xr:uid="{7BCC0E1E-86CF-4825-8E1E-DD71A3746408}"/>
    <hyperlink ref="KDE132" location="All!B1555" display="PSYK_SKSOPR" xr:uid="{D11E79BA-8B6E-461A-9AF5-BB1D41AE2AA3}"/>
    <hyperlink ref="KDM132" location="All!B1555" display="PSYK_SKSOPR" xr:uid="{1A1D2B64-649C-4772-9B32-E10E298BB803}"/>
    <hyperlink ref="KDU132" location="All!B1555" display="PSYK_SKSOPR" xr:uid="{428F60B6-885E-4E37-9941-A5DC450C510E}"/>
    <hyperlink ref="KEC132" location="All!B1555" display="PSYK_SKSOPR" xr:uid="{4FFA5AC6-0A3D-412A-B528-7131E1888FE6}"/>
    <hyperlink ref="KEK132" location="All!B1555" display="PSYK_SKSOPR" xr:uid="{2A2AD367-37A8-4ABE-A4EE-ED5B2E3A2EFA}"/>
    <hyperlink ref="KES132" location="All!B1555" display="PSYK_SKSOPR" xr:uid="{E8973FE2-F80A-4EBD-8C6D-410F6034A4CD}"/>
    <hyperlink ref="KFA132" location="All!B1555" display="PSYK_SKSOPR" xr:uid="{DAFB2CA0-D5CD-40BA-A429-306C80335CC6}"/>
    <hyperlink ref="KFI132" location="All!B1555" display="PSYK_SKSOPR" xr:uid="{79A41A81-9C67-47A1-9892-B9FE2EA16120}"/>
    <hyperlink ref="KFQ132" location="All!B1555" display="PSYK_SKSOPR" xr:uid="{91D3E30D-0571-4E5D-A873-9825476506A1}"/>
    <hyperlink ref="KFY132" location="All!B1555" display="PSYK_SKSOPR" xr:uid="{5D0B775E-2E89-49A6-B5AF-BE9CD2DBFD58}"/>
    <hyperlink ref="KGG132" location="All!B1555" display="PSYK_SKSOPR" xr:uid="{D9E72DCF-2A16-49EF-BEA0-D292BA96BBA8}"/>
    <hyperlink ref="KGO132" location="All!B1555" display="PSYK_SKSOPR" xr:uid="{4099BC71-1D99-4729-8595-C18DA401E66C}"/>
    <hyperlink ref="KGW132" location="All!B1555" display="PSYK_SKSOPR" xr:uid="{436EBC55-6920-4CF9-B46C-B7802D9F6E88}"/>
    <hyperlink ref="KHE132" location="All!B1555" display="PSYK_SKSOPR" xr:uid="{9B2A4F98-0A14-4EAC-89DE-A560CE786202}"/>
    <hyperlink ref="KHM132" location="All!B1555" display="PSYK_SKSOPR" xr:uid="{F68398F6-AE5D-4027-9544-CF3DE3E758A8}"/>
    <hyperlink ref="KHU132" location="All!B1555" display="PSYK_SKSOPR" xr:uid="{6A730B27-5A68-4CBA-B85D-B8743F3D1DAC}"/>
    <hyperlink ref="KIC132" location="All!B1555" display="PSYK_SKSOPR" xr:uid="{7F7948E0-D8AD-4FFC-935D-6FEC4089BFE4}"/>
    <hyperlink ref="KIK132" location="All!B1555" display="PSYK_SKSOPR" xr:uid="{61D83B7F-BB7D-4A43-B152-A26B0BF30733}"/>
    <hyperlink ref="KIS132" location="All!B1555" display="PSYK_SKSOPR" xr:uid="{A0B95649-E7EB-4ACA-B28F-C53F172B155C}"/>
    <hyperlink ref="KJA132" location="All!B1555" display="PSYK_SKSOPR" xr:uid="{37A9F81B-1BD6-47EB-9650-D3E358265FE0}"/>
    <hyperlink ref="KJI132" location="All!B1555" display="PSYK_SKSOPR" xr:uid="{972725E7-750E-4E7E-A3F7-061094714FAE}"/>
    <hyperlink ref="KJQ132" location="All!B1555" display="PSYK_SKSOPR" xr:uid="{26501A86-6AC5-4C1C-AAC2-D257466BB18B}"/>
    <hyperlink ref="KJY132" location="All!B1555" display="PSYK_SKSOPR" xr:uid="{8A3FECB6-2DA7-440F-9C71-D741AD1596A2}"/>
    <hyperlink ref="KKG132" location="All!B1555" display="PSYK_SKSOPR" xr:uid="{F8257492-178E-416E-8D50-3C085F695CA1}"/>
    <hyperlink ref="KKO132" location="All!B1555" display="PSYK_SKSOPR" xr:uid="{AC191B96-8F01-4232-B12D-90A9DD59C11E}"/>
    <hyperlink ref="KKW132" location="All!B1555" display="PSYK_SKSOPR" xr:uid="{BC250FB7-85CD-43E0-A1C2-3969B6608F22}"/>
    <hyperlink ref="KLE132" location="All!B1555" display="PSYK_SKSOPR" xr:uid="{CE69865C-08A0-4010-87C2-0EC183A15CA6}"/>
    <hyperlink ref="KLM132" location="All!B1555" display="PSYK_SKSOPR" xr:uid="{47DEDE90-4D4C-4909-A5C4-D215653DBAAF}"/>
    <hyperlink ref="KLU132" location="All!B1555" display="PSYK_SKSOPR" xr:uid="{1AC74F52-BD1B-4611-A345-DA44122C2600}"/>
    <hyperlink ref="KMC132" location="All!B1555" display="PSYK_SKSOPR" xr:uid="{04CFDFAD-9E09-466B-9FB8-4927C947EFB7}"/>
    <hyperlink ref="KMK132" location="All!B1555" display="PSYK_SKSOPR" xr:uid="{C75D85D7-E4C6-4F02-8463-28030EE8275C}"/>
    <hyperlink ref="KMS132" location="All!B1555" display="PSYK_SKSOPR" xr:uid="{959D995C-9F8F-4175-AF9D-5491BBA1CA99}"/>
    <hyperlink ref="KNA132" location="All!B1555" display="PSYK_SKSOPR" xr:uid="{A05916AC-9072-4D70-94D8-E154E07D6F1B}"/>
    <hyperlink ref="KNI132" location="All!B1555" display="PSYK_SKSOPR" xr:uid="{0EAE86BF-FA74-4F39-AEA1-18A14733F376}"/>
    <hyperlink ref="KNQ132" location="All!B1555" display="PSYK_SKSOPR" xr:uid="{57E5BC09-DD45-4C28-B3AF-0F50B5ADCF13}"/>
    <hyperlink ref="KNY132" location="All!B1555" display="PSYK_SKSOPR" xr:uid="{45F44E90-D5A4-4383-B181-B61347803D58}"/>
    <hyperlink ref="KOG132" location="All!B1555" display="PSYK_SKSOPR" xr:uid="{C914848E-19D1-4E46-8F48-05D28B5BED11}"/>
    <hyperlink ref="KOO132" location="All!B1555" display="PSYK_SKSOPR" xr:uid="{07DFF1D0-CE1E-4D25-AB2A-5ADFEE5CD3D5}"/>
    <hyperlink ref="KOW132" location="All!B1555" display="PSYK_SKSOPR" xr:uid="{798642B2-9FCF-41E5-91BC-1281E132DCC4}"/>
    <hyperlink ref="KPE132" location="All!B1555" display="PSYK_SKSOPR" xr:uid="{2DD4BEF3-B997-4D8C-AA7E-2D727D609C0E}"/>
    <hyperlink ref="KPM132" location="All!B1555" display="PSYK_SKSOPR" xr:uid="{7EF4AB79-19B6-4F2C-B82A-84ABA3732263}"/>
    <hyperlink ref="KPU132" location="All!B1555" display="PSYK_SKSOPR" xr:uid="{B30801C7-5868-40CE-9638-9B6E27E7E508}"/>
    <hyperlink ref="KQC132" location="All!B1555" display="PSYK_SKSOPR" xr:uid="{744952FD-1C2C-439F-803E-D381E9411F25}"/>
    <hyperlink ref="KQK132" location="All!B1555" display="PSYK_SKSOPR" xr:uid="{1DB16C39-F447-493B-B225-AC21933886D4}"/>
    <hyperlink ref="KQS132" location="All!B1555" display="PSYK_SKSOPR" xr:uid="{F342315A-C1C6-40A8-BC30-8649574D8F84}"/>
    <hyperlink ref="KRA132" location="All!B1555" display="PSYK_SKSOPR" xr:uid="{52BF2A4B-3D8F-4CA3-AFBF-7DCE94511AF9}"/>
    <hyperlink ref="KRI132" location="All!B1555" display="PSYK_SKSOPR" xr:uid="{ED79E384-B6E3-4531-B43A-5F85ADEAA540}"/>
    <hyperlink ref="KRQ132" location="All!B1555" display="PSYK_SKSOPR" xr:uid="{3C7E9018-7218-44CB-AB8B-D7FF4F321EE6}"/>
    <hyperlink ref="KRY132" location="All!B1555" display="PSYK_SKSOPR" xr:uid="{A134BFC3-7DEE-4F8E-B88E-1DB0D68DE9F9}"/>
    <hyperlink ref="KSG132" location="All!B1555" display="PSYK_SKSOPR" xr:uid="{90174DE1-647E-4868-8F18-C884560D0A39}"/>
    <hyperlink ref="KSO132" location="All!B1555" display="PSYK_SKSOPR" xr:uid="{96FBD83E-CED4-4252-B3FE-B520A343E468}"/>
    <hyperlink ref="KSW132" location="All!B1555" display="PSYK_SKSOPR" xr:uid="{62F9BAAE-B2D3-4E23-9068-F809E3FF4126}"/>
    <hyperlink ref="KTE132" location="All!B1555" display="PSYK_SKSOPR" xr:uid="{67B07DA3-D126-4CEA-9F26-FF39768993E3}"/>
    <hyperlink ref="KTM132" location="All!B1555" display="PSYK_SKSOPR" xr:uid="{FADE8C3B-7290-4D2E-B46E-6CC2BE84D77F}"/>
    <hyperlink ref="KTU132" location="All!B1555" display="PSYK_SKSOPR" xr:uid="{8636BA2C-1DF8-4B64-9382-7023080AA853}"/>
    <hyperlink ref="KUC132" location="All!B1555" display="PSYK_SKSOPR" xr:uid="{F86D4AA2-F9AD-4AF9-9F57-4B9FF022D410}"/>
    <hyperlink ref="KUK132" location="All!B1555" display="PSYK_SKSOPR" xr:uid="{730478D2-F3F4-4AE6-ABE3-1C4D277DF9CB}"/>
    <hyperlink ref="KUS132" location="All!B1555" display="PSYK_SKSOPR" xr:uid="{5279086B-8402-447E-8F92-2BA6B49942F3}"/>
    <hyperlink ref="KVA132" location="All!B1555" display="PSYK_SKSOPR" xr:uid="{F4A808A8-8594-4FCD-B684-DB6191716AC8}"/>
    <hyperlink ref="KVI132" location="All!B1555" display="PSYK_SKSOPR" xr:uid="{03055281-70E0-47B6-A8CD-5E7D8A22D2C0}"/>
    <hyperlink ref="KVQ132" location="All!B1555" display="PSYK_SKSOPR" xr:uid="{D1A71399-7DE0-4855-BA20-4288CFE5453C}"/>
    <hyperlink ref="KVY132" location="All!B1555" display="PSYK_SKSOPR" xr:uid="{94B10F29-5155-4508-9B17-DF0BB25084B4}"/>
    <hyperlink ref="KWG132" location="All!B1555" display="PSYK_SKSOPR" xr:uid="{0B70E26E-2F9B-49B1-99DC-CC10094D1FE3}"/>
    <hyperlink ref="KWO132" location="All!B1555" display="PSYK_SKSOPR" xr:uid="{2F8EBE96-D38C-43CA-988B-DBBDAFC54A69}"/>
    <hyperlink ref="KWW132" location="All!B1555" display="PSYK_SKSOPR" xr:uid="{6B7BA048-80C1-4C59-A38A-954BB4D6C964}"/>
    <hyperlink ref="KXE132" location="All!B1555" display="PSYK_SKSOPR" xr:uid="{C2EA2740-1FE4-445F-90A1-654EEF12F70B}"/>
    <hyperlink ref="KXM132" location="All!B1555" display="PSYK_SKSOPR" xr:uid="{9987C295-2D82-44EB-BC1C-A22D17D06B8A}"/>
    <hyperlink ref="KXU132" location="All!B1555" display="PSYK_SKSOPR" xr:uid="{5F8016F2-F8BF-4A3F-AF6C-F0A742859DE4}"/>
    <hyperlink ref="KYC132" location="All!B1555" display="PSYK_SKSOPR" xr:uid="{43684692-EDBF-4793-89D0-0BD58273D695}"/>
    <hyperlink ref="KYK132" location="All!B1555" display="PSYK_SKSOPR" xr:uid="{76AEBD04-79C2-4CFC-983C-0543A85F9215}"/>
    <hyperlink ref="KYS132" location="All!B1555" display="PSYK_SKSOPR" xr:uid="{3178245D-5EDF-40C7-AAE0-5F3CEFC35F79}"/>
    <hyperlink ref="KZA132" location="All!B1555" display="PSYK_SKSOPR" xr:uid="{F7165A05-4B59-428D-8C40-B8B5952A3755}"/>
    <hyperlink ref="KZI132" location="All!B1555" display="PSYK_SKSOPR" xr:uid="{D70C5DB4-D273-4AAE-B303-0037F91824F4}"/>
    <hyperlink ref="KZQ132" location="All!B1555" display="PSYK_SKSOPR" xr:uid="{A8E8960B-A391-48EA-8D3D-DA0F176C5329}"/>
    <hyperlink ref="KZY132" location="All!B1555" display="PSYK_SKSOPR" xr:uid="{696C4280-343D-4122-AA10-46F5CD378A36}"/>
    <hyperlink ref="LAG132" location="All!B1555" display="PSYK_SKSOPR" xr:uid="{B70ED793-6BE4-40FD-845F-A0A2CE29AB88}"/>
    <hyperlink ref="LAO132" location="All!B1555" display="PSYK_SKSOPR" xr:uid="{7E65C6DC-CD86-404F-AAF0-AF40A1AC0EBF}"/>
    <hyperlink ref="LAW132" location="All!B1555" display="PSYK_SKSOPR" xr:uid="{4B41E2A4-D2E3-45DA-BEA4-76E1A47E1471}"/>
    <hyperlink ref="LBE132" location="All!B1555" display="PSYK_SKSOPR" xr:uid="{E839327D-CADC-4729-95C4-026846586F28}"/>
    <hyperlink ref="LBM132" location="All!B1555" display="PSYK_SKSOPR" xr:uid="{E1135233-9D34-481F-B553-3201833A749B}"/>
    <hyperlink ref="LBU132" location="All!B1555" display="PSYK_SKSOPR" xr:uid="{F3424E24-3B80-44C3-A9BD-83EBDE5174CE}"/>
    <hyperlink ref="LCC132" location="All!B1555" display="PSYK_SKSOPR" xr:uid="{45EC8970-6941-4F94-BA44-78B71580FF85}"/>
    <hyperlink ref="LCK132" location="All!B1555" display="PSYK_SKSOPR" xr:uid="{5D00EBF1-FFF4-473E-900B-36263771B922}"/>
    <hyperlink ref="LCS132" location="All!B1555" display="PSYK_SKSOPR" xr:uid="{D6E9EB31-C7DA-4C03-826F-975E1C9ACCBC}"/>
    <hyperlink ref="LDA132" location="All!B1555" display="PSYK_SKSOPR" xr:uid="{221E5480-B531-4932-901F-F43EB80D06C7}"/>
    <hyperlink ref="LDI132" location="All!B1555" display="PSYK_SKSOPR" xr:uid="{2278C098-5D63-4E1D-BB18-63DAE972CF7B}"/>
    <hyperlink ref="LDQ132" location="All!B1555" display="PSYK_SKSOPR" xr:uid="{7674C02F-8247-4C0F-8AEB-15D046E60818}"/>
    <hyperlink ref="LDY132" location="All!B1555" display="PSYK_SKSOPR" xr:uid="{D20F503E-2DCE-4AC1-9CA6-CB6A9ED1E71D}"/>
    <hyperlink ref="LEG132" location="All!B1555" display="PSYK_SKSOPR" xr:uid="{3F4C99CF-32FE-40EA-B2EA-2D368C0BD7A7}"/>
    <hyperlink ref="LEO132" location="All!B1555" display="PSYK_SKSOPR" xr:uid="{F74C332B-DEB1-4666-885B-22E74A9D01E5}"/>
    <hyperlink ref="LEW132" location="All!B1555" display="PSYK_SKSOPR" xr:uid="{6428B719-F40A-4831-9067-E73977360455}"/>
    <hyperlink ref="LFE132" location="All!B1555" display="PSYK_SKSOPR" xr:uid="{9087C44B-0825-49CE-96A7-72438677494E}"/>
    <hyperlink ref="LFM132" location="All!B1555" display="PSYK_SKSOPR" xr:uid="{D3DA9253-5536-4235-99BA-98942721F841}"/>
    <hyperlink ref="LFU132" location="All!B1555" display="PSYK_SKSOPR" xr:uid="{CEEBC1B4-1479-487D-B696-27D79FE2113C}"/>
    <hyperlink ref="LGC132" location="All!B1555" display="PSYK_SKSOPR" xr:uid="{DECBEDD7-2E78-402E-B09D-1B88B0B7D8C1}"/>
    <hyperlink ref="LGK132" location="All!B1555" display="PSYK_SKSOPR" xr:uid="{3852B49C-33B2-4F16-8B33-F26483AD50AA}"/>
    <hyperlink ref="LGS132" location="All!B1555" display="PSYK_SKSOPR" xr:uid="{A686B8C1-4ED0-4999-AC7D-1294F93D0C75}"/>
    <hyperlink ref="LHA132" location="All!B1555" display="PSYK_SKSOPR" xr:uid="{E30633D7-A1BA-45D2-A890-C5DC756EFD1D}"/>
    <hyperlink ref="LHI132" location="All!B1555" display="PSYK_SKSOPR" xr:uid="{88D3057B-D9D4-420A-B918-7F0CA8A5C32E}"/>
    <hyperlink ref="LHQ132" location="All!B1555" display="PSYK_SKSOPR" xr:uid="{A58C9703-1892-46A1-8639-1F30CCBFDA41}"/>
    <hyperlink ref="LHY132" location="All!B1555" display="PSYK_SKSOPR" xr:uid="{CFA7D05C-A265-4DFD-BB44-A3F5D0F4C807}"/>
    <hyperlink ref="LIG132" location="All!B1555" display="PSYK_SKSOPR" xr:uid="{07801F0B-5C2E-48D8-90A3-95E6EFC8894E}"/>
    <hyperlink ref="LIO132" location="All!B1555" display="PSYK_SKSOPR" xr:uid="{58810017-79EC-492B-B95F-8AFC5F1AA776}"/>
    <hyperlink ref="LIW132" location="All!B1555" display="PSYK_SKSOPR" xr:uid="{42D542EC-BF7D-4425-99E4-FDA781AC98CF}"/>
    <hyperlink ref="LJE132" location="All!B1555" display="PSYK_SKSOPR" xr:uid="{DB79F067-7F5A-49BC-87A8-80A37813EAF4}"/>
    <hyperlink ref="LJM132" location="All!B1555" display="PSYK_SKSOPR" xr:uid="{7E78BABF-CCB5-45BF-A90E-F3313A3C5943}"/>
    <hyperlink ref="LJU132" location="All!B1555" display="PSYK_SKSOPR" xr:uid="{3A65C892-90FC-4B6B-A6FC-88C67C8EA957}"/>
    <hyperlink ref="LKC132" location="All!B1555" display="PSYK_SKSOPR" xr:uid="{CDB97B3A-6A9A-4D6C-A001-8E18D8AAAAFD}"/>
    <hyperlink ref="LKK132" location="All!B1555" display="PSYK_SKSOPR" xr:uid="{991AC627-B532-4F54-B24B-0DE99A7BC1D9}"/>
    <hyperlink ref="LKS132" location="All!B1555" display="PSYK_SKSOPR" xr:uid="{EAC456EA-F07F-4F93-9E96-DCDD6C21833C}"/>
    <hyperlink ref="LLA132" location="All!B1555" display="PSYK_SKSOPR" xr:uid="{461D772D-D044-4449-A38C-31028C458008}"/>
    <hyperlink ref="LLI132" location="All!B1555" display="PSYK_SKSOPR" xr:uid="{270ED003-744A-4BDE-BE22-9E72D39D27EC}"/>
    <hyperlink ref="LLQ132" location="All!B1555" display="PSYK_SKSOPR" xr:uid="{933B8C71-ACDD-4564-BE40-DC5214168B55}"/>
    <hyperlink ref="LLY132" location="All!B1555" display="PSYK_SKSOPR" xr:uid="{F658770D-D425-42F0-A847-0B0A05AAC33F}"/>
    <hyperlink ref="LMG132" location="All!B1555" display="PSYK_SKSOPR" xr:uid="{8717A7CB-F803-43CB-B18D-870AA1668AB4}"/>
    <hyperlink ref="LMO132" location="All!B1555" display="PSYK_SKSOPR" xr:uid="{2D5210F0-9131-4F00-95B5-69AEF41F558A}"/>
    <hyperlink ref="LMW132" location="All!B1555" display="PSYK_SKSOPR" xr:uid="{B770239D-06F2-44DD-9DC4-2594867FD296}"/>
    <hyperlink ref="LNE132" location="All!B1555" display="PSYK_SKSOPR" xr:uid="{7D3F12DB-09EF-4D2F-B42A-0248DD10CDDF}"/>
    <hyperlink ref="LNM132" location="All!B1555" display="PSYK_SKSOPR" xr:uid="{C3215484-8DD4-4948-8C31-70D5AA6B6262}"/>
    <hyperlink ref="LNU132" location="All!B1555" display="PSYK_SKSOPR" xr:uid="{65D82D51-DB31-4D2D-B885-88C0A2381B28}"/>
    <hyperlink ref="LOC132" location="All!B1555" display="PSYK_SKSOPR" xr:uid="{DC579274-AABF-46F8-8D1C-F701909B71CA}"/>
    <hyperlink ref="LOK132" location="All!B1555" display="PSYK_SKSOPR" xr:uid="{28460FE6-9AE8-4A82-AF5F-23B145FE7FD3}"/>
    <hyperlink ref="LOS132" location="All!B1555" display="PSYK_SKSOPR" xr:uid="{042DF88D-F91B-40B5-8157-D87EB626CA5C}"/>
    <hyperlink ref="LPA132" location="All!B1555" display="PSYK_SKSOPR" xr:uid="{049D392C-CA8A-4335-8B59-F6632BF9C554}"/>
    <hyperlink ref="LPI132" location="All!B1555" display="PSYK_SKSOPR" xr:uid="{00FAC3B8-5E8D-4265-8991-6D02FD200F3A}"/>
    <hyperlink ref="LPQ132" location="All!B1555" display="PSYK_SKSOPR" xr:uid="{9B2929A0-928F-4CBF-926B-D0A6E2F1266F}"/>
    <hyperlink ref="LPY132" location="All!B1555" display="PSYK_SKSOPR" xr:uid="{6756CB1D-B4E5-4CAD-B1D2-F7C5029FD63A}"/>
    <hyperlink ref="LQG132" location="All!B1555" display="PSYK_SKSOPR" xr:uid="{FC839327-7CA2-4614-884E-69C45E474F07}"/>
    <hyperlink ref="LQO132" location="All!B1555" display="PSYK_SKSOPR" xr:uid="{B6D02852-6423-4262-AFF0-F2FA56BF5407}"/>
    <hyperlink ref="LQW132" location="All!B1555" display="PSYK_SKSOPR" xr:uid="{F26104CE-1337-43A7-AB24-BB59DF84E32D}"/>
    <hyperlink ref="LRE132" location="All!B1555" display="PSYK_SKSOPR" xr:uid="{033DC075-5775-45A0-BD4D-E48B3DB19FBD}"/>
    <hyperlink ref="LRM132" location="All!B1555" display="PSYK_SKSOPR" xr:uid="{4A894981-54E9-4844-AE18-0F4711E33818}"/>
    <hyperlink ref="LRU132" location="All!B1555" display="PSYK_SKSOPR" xr:uid="{A2B18008-BDB6-4398-834E-1A051A91E90C}"/>
    <hyperlink ref="LSC132" location="All!B1555" display="PSYK_SKSOPR" xr:uid="{530101D3-AC66-4F48-BD83-8383A18403FD}"/>
    <hyperlink ref="LSK132" location="All!B1555" display="PSYK_SKSOPR" xr:uid="{71314687-85EA-49EB-A4BE-B3451520904D}"/>
    <hyperlink ref="LSS132" location="All!B1555" display="PSYK_SKSOPR" xr:uid="{71E7F522-E460-431B-9758-93C4966EE3BA}"/>
    <hyperlink ref="LTA132" location="All!B1555" display="PSYK_SKSOPR" xr:uid="{E9B1239E-5CBD-48D1-B6F7-C1A4BD0DE151}"/>
    <hyperlink ref="LTI132" location="All!B1555" display="PSYK_SKSOPR" xr:uid="{BC8EB5BE-E738-46DF-AD07-1BE52A68881A}"/>
    <hyperlink ref="LTQ132" location="All!B1555" display="PSYK_SKSOPR" xr:uid="{9E4F357A-F1F5-4C9C-B2D9-E37F48634D7C}"/>
    <hyperlink ref="LTY132" location="All!B1555" display="PSYK_SKSOPR" xr:uid="{FB0A6648-C0FA-4C23-A3D8-FB59F6F6FE0F}"/>
    <hyperlink ref="LUG132" location="All!B1555" display="PSYK_SKSOPR" xr:uid="{92411889-216C-4231-8FB3-E49CD4E0297E}"/>
    <hyperlink ref="LUO132" location="All!B1555" display="PSYK_SKSOPR" xr:uid="{1D080011-65A0-4EAE-819C-18AB597876B2}"/>
    <hyperlink ref="LUW132" location="All!B1555" display="PSYK_SKSOPR" xr:uid="{A0794CDE-DD1A-4335-9766-C45B7C29CDA7}"/>
    <hyperlink ref="LVE132" location="All!B1555" display="PSYK_SKSOPR" xr:uid="{A036AC7C-DFE2-4C4B-B360-A0D97122791D}"/>
    <hyperlink ref="LVM132" location="All!B1555" display="PSYK_SKSOPR" xr:uid="{8BCE0F0E-B89E-4210-8CC2-8AC7A794A633}"/>
    <hyperlink ref="LVU132" location="All!B1555" display="PSYK_SKSOPR" xr:uid="{C6BDB358-3397-4D49-AA74-7E386D60C477}"/>
    <hyperlink ref="LWC132" location="All!B1555" display="PSYK_SKSOPR" xr:uid="{C18D20BC-058A-4E88-A23A-2A6A5C214DDB}"/>
    <hyperlink ref="LWK132" location="All!B1555" display="PSYK_SKSOPR" xr:uid="{2182E460-D9D2-4318-8000-26332D4E3E80}"/>
    <hyperlink ref="LWS132" location="All!B1555" display="PSYK_SKSOPR" xr:uid="{34E40B3A-EEC0-41BF-A759-D691002F614E}"/>
    <hyperlink ref="LXA132" location="All!B1555" display="PSYK_SKSOPR" xr:uid="{33F52A95-DCAB-49F1-8CC9-E0E7FF3D87BF}"/>
    <hyperlink ref="LXI132" location="All!B1555" display="PSYK_SKSOPR" xr:uid="{2AC22FB3-4FDB-46AD-BD6D-615B1089E465}"/>
    <hyperlink ref="LXQ132" location="All!B1555" display="PSYK_SKSOPR" xr:uid="{F2DA1AD4-C883-4DFE-AD01-ABB38D344BCF}"/>
    <hyperlink ref="LXY132" location="All!B1555" display="PSYK_SKSOPR" xr:uid="{904FA6F9-D01B-4E30-BD87-C04BF2036459}"/>
    <hyperlink ref="LYG132" location="All!B1555" display="PSYK_SKSOPR" xr:uid="{AC730105-64AD-4FA3-A4F8-2950C064FB44}"/>
    <hyperlink ref="LYO132" location="All!B1555" display="PSYK_SKSOPR" xr:uid="{DF72E1E8-B2D2-4763-B356-6F19A63E5CB6}"/>
    <hyperlink ref="LYW132" location="All!B1555" display="PSYK_SKSOPR" xr:uid="{F0912735-34B7-4BFD-BDF4-977D233AE9CA}"/>
    <hyperlink ref="LZE132" location="All!B1555" display="PSYK_SKSOPR" xr:uid="{754B9379-B4EC-4FFF-B852-B7E195F4856A}"/>
    <hyperlink ref="LZM132" location="All!B1555" display="PSYK_SKSOPR" xr:uid="{72898049-A066-40C8-96EE-6E91E88A9CA8}"/>
    <hyperlink ref="LZU132" location="All!B1555" display="PSYK_SKSOPR" xr:uid="{AFF2BE49-314A-403B-B33E-9C85B4DCE5DF}"/>
    <hyperlink ref="MAC132" location="All!B1555" display="PSYK_SKSOPR" xr:uid="{F6E4B5F4-B050-4A2A-99D3-24CF811AE34E}"/>
    <hyperlink ref="MAK132" location="All!B1555" display="PSYK_SKSOPR" xr:uid="{4CC7ED38-836B-4131-9846-FEE0D6042867}"/>
    <hyperlink ref="MAS132" location="All!B1555" display="PSYK_SKSOPR" xr:uid="{D0189163-1E73-4C87-AC1A-3948D1DAD7A9}"/>
    <hyperlink ref="MBA132" location="All!B1555" display="PSYK_SKSOPR" xr:uid="{AEF4BDCD-0CDD-41F1-87CA-D663FE339995}"/>
    <hyperlink ref="MBI132" location="All!B1555" display="PSYK_SKSOPR" xr:uid="{FB8E1C9C-9168-4CE3-A755-A739ABAE86AF}"/>
    <hyperlink ref="MBQ132" location="All!B1555" display="PSYK_SKSOPR" xr:uid="{65FD1373-72E3-4D52-8F46-3CA27425F41D}"/>
    <hyperlink ref="MBY132" location="All!B1555" display="PSYK_SKSOPR" xr:uid="{CBE32A09-8E48-44AC-A6A4-11312D434EF9}"/>
    <hyperlink ref="MCG132" location="All!B1555" display="PSYK_SKSOPR" xr:uid="{F2421638-49CE-43CE-AF0B-9E3E90CFC36A}"/>
    <hyperlink ref="MCO132" location="All!B1555" display="PSYK_SKSOPR" xr:uid="{F29CC23F-5277-419F-BC10-7903BF8DED09}"/>
    <hyperlink ref="MCW132" location="All!B1555" display="PSYK_SKSOPR" xr:uid="{F610AB3E-BA9A-4C0C-85D2-EAA62A425520}"/>
    <hyperlink ref="MDE132" location="All!B1555" display="PSYK_SKSOPR" xr:uid="{5E69048A-23D2-4946-AD1B-3BA5BCC07B80}"/>
    <hyperlink ref="MDM132" location="All!B1555" display="PSYK_SKSOPR" xr:uid="{F17871CF-7D53-497D-B9F1-A5BC71E2F522}"/>
    <hyperlink ref="MDU132" location="All!B1555" display="PSYK_SKSOPR" xr:uid="{B791EE4D-BDAF-4818-BCB2-484A86293BA1}"/>
    <hyperlink ref="MEC132" location="All!B1555" display="PSYK_SKSOPR" xr:uid="{FD468AFE-6E0C-4015-82B8-594740E8180F}"/>
    <hyperlink ref="MEK132" location="All!B1555" display="PSYK_SKSOPR" xr:uid="{73FC1740-D115-43DD-A58B-6592B42E19AE}"/>
    <hyperlink ref="MES132" location="All!B1555" display="PSYK_SKSOPR" xr:uid="{E68AF548-70D4-4EAB-90A3-DF42849466F3}"/>
    <hyperlink ref="MFA132" location="All!B1555" display="PSYK_SKSOPR" xr:uid="{0F79E89F-05D0-4418-B3CF-FC9F98AA9934}"/>
    <hyperlink ref="MFI132" location="All!B1555" display="PSYK_SKSOPR" xr:uid="{1B2C0744-035A-4B3F-80B1-DCC59FFFC6C9}"/>
    <hyperlink ref="MFQ132" location="All!B1555" display="PSYK_SKSOPR" xr:uid="{0841EC47-6A59-4F5F-89E8-6C247BCE5C9F}"/>
    <hyperlink ref="MFY132" location="All!B1555" display="PSYK_SKSOPR" xr:uid="{8C9D1EE1-525E-4674-8BA0-886353DA2DE6}"/>
    <hyperlink ref="MGG132" location="All!B1555" display="PSYK_SKSOPR" xr:uid="{99DE35F8-BD3E-47E5-A54A-C4B929D0D2E8}"/>
    <hyperlink ref="MGO132" location="All!B1555" display="PSYK_SKSOPR" xr:uid="{5274DE9C-8341-4969-B7B3-908554B3CBF0}"/>
    <hyperlink ref="MGW132" location="All!B1555" display="PSYK_SKSOPR" xr:uid="{F55BD48A-1DA5-4B30-A023-93985C1868EB}"/>
    <hyperlink ref="MHE132" location="All!B1555" display="PSYK_SKSOPR" xr:uid="{151A9634-530D-4823-ABF1-C3A30D631825}"/>
    <hyperlink ref="MHM132" location="All!B1555" display="PSYK_SKSOPR" xr:uid="{B10EE781-3FDD-45A2-884D-344687022D7D}"/>
    <hyperlink ref="MHU132" location="All!B1555" display="PSYK_SKSOPR" xr:uid="{A8B09AD5-2B42-4A1F-9A43-0225D025A102}"/>
    <hyperlink ref="MIC132" location="All!B1555" display="PSYK_SKSOPR" xr:uid="{05A6094C-192A-447E-85CE-2C992EBCD89A}"/>
    <hyperlink ref="MIK132" location="All!B1555" display="PSYK_SKSOPR" xr:uid="{32CA3A57-4666-40EB-A7BB-165A79559335}"/>
    <hyperlink ref="MIS132" location="All!B1555" display="PSYK_SKSOPR" xr:uid="{4A03665B-407F-4297-A937-0F57D64D9990}"/>
    <hyperlink ref="MJA132" location="All!B1555" display="PSYK_SKSOPR" xr:uid="{E95D88F1-9E83-4D98-8191-818C243D2264}"/>
    <hyperlink ref="MJI132" location="All!B1555" display="PSYK_SKSOPR" xr:uid="{0F38A430-92CF-4803-BAA2-28EBBF2530DA}"/>
    <hyperlink ref="MJQ132" location="All!B1555" display="PSYK_SKSOPR" xr:uid="{8E0BA13C-1837-4C8A-96E6-5C0E9F661FE1}"/>
    <hyperlink ref="MJY132" location="All!B1555" display="PSYK_SKSOPR" xr:uid="{CB5AC937-8353-46F8-B739-72CA5A9E7AB1}"/>
    <hyperlink ref="MKG132" location="All!B1555" display="PSYK_SKSOPR" xr:uid="{B65C5C7C-7D93-405B-A6AE-2799E54A0FC3}"/>
    <hyperlink ref="MKO132" location="All!B1555" display="PSYK_SKSOPR" xr:uid="{3E350B21-2EEE-4BEF-BF93-4ED88C8415FC}"/>
    <hyperlink ref="MKW132" location="All!B1555" display="PSYK_SKSOPR" xr:uid="{814905A0-D4CC-4A1A-9846-E3074EE82835}"/>
    <hyperlink ref="MLE132" location="All!B1555" display="PSYK_SKSOPR" xr:uid="{CC11555E-A14A-4022-921C-383979AF431C}"/>
    <hyperlink ref="MLM132" location="All!B1555" display="PSYK_SKSOPR" xr:uid="{EAA5B0F5-7FD6-4F75-B794-5AD1F6B34230}"/>
    <hyperlink ref="MLU132" location="All!B1555" display="PSYK_SKSOPR" xr:uid="{9D1A45CD-E643-491A-8B85-CA56075084DF}"/>
    <hyperlink ref="MMC132" location="All!B1555" display="PSYK_SKSOPR" xr:uid="{90562500-5973-4CE0-BCB2-C8D2AB30E1C9}"/>
    <hyperlink ref="MMK132" location="All!B1555" display="PSYK_SKSOPR" xr:uid="{251E8233-CE27-469C-B07A-C548FABF270E}"/>
    <hyperlink ref="MMS132" location="All!B1555" display="PSYK_SKSOPR" xr:uid="{BCDDBDE3-D1C7-4E70-BC4E-292EB8E4362F}"/>
    <hyperlink ref="MNA132" location="All!B1555" display="PSYK_SKSOPR" xr:uid="{BE9703F6-C2B3-4F8B-A202-4C702AF6BACF}"/>
    <hyperlink ref="MNI132" location="All!B1555" display="PSYK_SKSOPR" xr:uid="{41E95B04-8585-4383-9C43-D2324DBB5A13}"/>
    <hyperlink ref="MNQ132" location="All!B1555" display="PSYK_SKSOPR" xr:uid="{E5B83B70-31F6-4488-BFCC-A529AC3E5D31}"/>
    <hyperlink ref="MNY132" location="All!B1555" display="PSYK_SKSOPR" xr:uid="{9FCF0EB2-7A84-4B3F-A504-1FB231F85524}"/>
    <hyperlink ref="MOG132" location="All!B1555" display="PSYK_SKSOPR" xr:uid="{847F58C0-920A-4EC7-A6AB-285C2C256844}"/>
    <hyperlink ref="MOO132" location="All!B1555" display="PSYK_SKSOPR" xr:uid="{D26DDC53-BE1C-4B06-93D5-467C06412F26}"/>
    <hyperlink ref="MOW132" location="All!B1555" display="PSYK_SKSOPR" xr:uid="{8F02E4AB-FB6B-4467-9851-FA8B9CBCB06E}"/>
    <hyperlink ref="MPE132" location="All!B1555" display="PSYK_SKSOPR" xr:uid="{4BBEE5AA-9AEF-4CA7-8EB8-56CB1A45DA61}"/>
    <hyperlink ref="MPM132" location="All!B1555" display="PSYK_SKSOPR" xr:uid="{1721EDAD-65D3-4F98-BE9A-08F6C86EB2CC}"/>
    <hyperlink ref="MPU132" location="All!B1555" display="PSYK_SKSOPR" xr:uid="{C9AA36DE-3322-4E86-88DE-6C8ACEC1D893}"/>
    <hyperlink ref="MQC132" location="All!B1555" display="PSYK_SKSOPR" xr:uid="{8BC81E77-FE51-410E-9802-6C070E5F0990}"/>
    <hyperlink ref="MQK132" location="All!B1555" display="PSYK_SKSOPR" xr:uid="{4F3D8B87-0D84-482D-B9E0-3E5E2531DDBF}"/>
    <hyperlink ref="MQS132" location="All!B1555" display="PSYK_SKSOPR" xr:uid="{C1E7E2C4-BF87-4145-B849-C8D62B2366AC}"/>
    <hyperlink ref="MRA132" location="All!B1555" display="PSYK_SKSOPR" xr:uid="{795079B2-D74E-4992-ABDA-B34ED0A88281}"/>
    <hyperlink ref="MRI132" location="All!B1555" display="PSYK_SKSOPR" xr:uid="{D3FF1656-0994-4C61-8D3E-3F12CA2DCD92}"/>
    <hyperlink ref="MRQ132" location="All!B1555" display="PSYK_SKSOPR" xr:uid="{E4EEC1ED-9FB3-4231-A09D-2D12607101C4}"/>
    <hyperlink ref="MRY132" location="All!B1555" display="PSYK_SKSOPR" xr:uid="{86B39886-8ACF-44CA-98B8-E9327F3C1254}"/>
    <hyperlink ref="MSG132" location="All!B1555" display="PSYK_SKSOPR" xr:uid="{C776B411-3032-4AD3-9AB5-57238ABAF524}"/>
    <hyperlink ref="MSO132" location="All!B1555" display="PSYK_SKSOPR" xr:uid="{55A445E4-D6F8-478C-9FFB-5F2637019305}"/>
    <hyperlink ref="MSW132" location="All!B1555" display="PSYK_SKSOPR" xr:uid="{6CFAECEF-CFD6-4B1E-A8CC-CE921D4C7184}"/>
    <hyperlink ref="MTE132" location="All!B1555" display="PSYK_SKSOPR" xr:uid="{D9D9526B-47AB-42A1-9FF0-A1EC9E882B40}"/>
    <hyperlink ref="MTM132" location="All!B1555" display="PSYK_SKSOPR" xr:uid="{80376805-39A0-42A9-A7AC-D78904F26D2E}"/>
    <hyperlink ref="MTU132" location="All!B1555" display="PSYK_SKSOPR" xr:uid="{54E84F2B-6E1F-450F-9DB3-E6053ED273FC}"/>
    <hyperlink ref="MUC132" location="All!B1555" display="PSYK_SKSOPR" xr:uid="{1893610C-9D09-4E27-A2F6-010910372DD3}"/>
    <hyperlink ref="MUK132" location="All!B1555" display="PSYK_SKSOPR" xr:uid="{82F51359-1206-4475-BB50-69C7F94B83C7}"/>
    <hyperlink ref="MUS132" location="All!B1555" display="PSYK_SKSOPR" xr:uid="{2581D572-1874-46BE-9253-AF3845336610}"/>
    <hyperlink ref="MVA132" location="All!B1555" display="PSYK_SKSOPR" xr:uid="{37F2A668-69A9-4006-BBA1-3621FF1DDE1F}"/>
    <hyperlink ref="MVI132" location="All!B1555" display="PSYK_SKSOPR" xr:uid="{91FC00F1-C08F-45CD-9B92-C86795EAB923}"/>
    <hyperlink ref="MVQ132" location="All!B1555" display="PSYK_SKSOPR" xr:uid="{F3489416-A23B-4285-8BAE-E64496CD7054}"/>
    <hyperlink ref="MVY132" location="All!B1555" display="PSYK_SKSOPR" xr:uid="{4A031B98-3A9B-46C5-926C-3061C583462C}"/>
    <hyperlink ref="MWG132" location="All!B1555" display="PSYK_SKSOPR" xr:uid="{07D19A0E-F853-4282-8FBE-DC53617629C7}"/>
    <hyperlink ref="MWO132" location="All!B1555" display="PSYK_SKSOPR" xr:uid="{46DE86E3-C25F-486F-BE14-666C06C7D48B}"/>
    <hyperlink ref="MWW132" location="All!B1555" display="PSYK_SKSOPR" xr:uid="{4552FC2A-68CE-4DA4-87E6-E96A1DE0105B}"/>
    <hyperlink ref="MXE132" location="All!B1555" display="PSYK_SKSOPR" xr:uid="{DC1CDCEB-C5B5-4F4F-A277-5220231C6CB5}"/>
    <hyperlink ref="MXM132" location="All!B1555" display="PSYK_SKSOPR" xr:uid="{A62618D2-82D4-4BE9-B632-10FE807FB4DB}"/>
    <hyperlink ref="MXU132" location="All!B1555" display="PSYK_SKSOPR" xr:uid="{90102431-8E8D-404B-9DC5-486DACC58531}"/>
    <hyperlink ref="MYC132" location="All!B1555" display="PSYK_SKSOPR" xr:uid="{AB5110D2-469C-48D7-884B-4EFF247B2205}"/>
    <hyperlink ref="MYK132" location="All!B1555" display="PSYK_SKSOPR" xr:uid="{BDBB44A4-2DED-4C35-AD99-FD7064A816BF}"/>
    <hyperlink ref="MYS132" location="All!B1555" display="PSYK_SKSOPR" xr:uid="{12BBDA4E-DECE-4932-82E3-BB488E3A50C7}"/>
    <hyperlink ref="MZA132" location="All!B1555" display="PSYK_SKSOPR" xr:uid="{1E00651F-7422-401C-A280-231C0A27FE8E}"/>
    <hyperlink ref="MZI132" location="All!B1555" display="PSYK_SKSOPR" xr:uid="{0B2988F6-C4D1-4AFA-89A6-42B8823F7349}"/>
    <hyperlink ref="MZQ132" location="All!B1555" display="PSYK_SKSOPR" xr:uid="{9FE4B21F-BF8B-42D6-A45B-9961A66454C6}"/>
    <hyperlink ref="MZY132" location="All!B1555" display="PSYK_SKSOPR" xr:uid="{FBEF7234-F6DD-41B5-ADEE-36482F0D918F}"/>
    <hyperlink ref="NAG132" location="All!B1555" display="PSYK_SKSOPR" xr:uid="{A9B88122-EB7A-4951-BEEA-75DCE00FB254}"/>
    <hyperlink ref="NAO132" location="All!B1555" display="PSYK_SKSOPR" xr:uid="{43C0D804-5262-44B0-8ADD-EC2EBCA1D372}"/>
    <hyperlink ref="NAW132" location="All!B1555" display="PSYK_SKSOPR" xr:uid="{DF68A7A0-B514-49C1-9549-D4BEA0CCEE4B}"/>
    <hyperlink ref="NBE132" location="All!B1555" display="PSYK_SKSOPR" xr:uid="{548CAF90-FEE0-4468-AC54-527F40BE6F9F}"/>
    <hyperlink ref="NBM132" location="All!B1555" display="PSYK_SKSOPR" xr:uid="{6E5FF1F6-8995-4A21-81FB-8C31968C402B}"/>
    <hyperlink ref="NBU132" location="All!B1555" display="PSYK_SKSOPR" xr:uid="{25E34675-6E19-4B24-BC62-F503CF15755D}"/>
    <hyperlink ref="NCC132" location="All!B1555" display="PSYK_SKSOPR" xr:uid="{113110A5-2CEF-497F-8FC7-3E8CD40AD6DB}"/>
    <hyperlink ref="NCK132" location="All!B1555" display="PSYK_SKSOPR" xr:uid="{469F4D63-65F8-44E3-A993-CFF0CC7A68F3}"/>
    <hyperlink ref="NCS132" location="All!B1555" display="PSYK_SKSOPR" xr:uid="{F4B54F0F-05D7-4DBD-9497-C9721F162993}"/>
    <hyperlink ref="NDA132" location="All!B1555" display="PSYK_SKSOPR" xr:uid="{00E6F40E-260E-4B85-9C6A-92769FC0A804}"/>
    <hyperlink ref="NDI132" location="All!B1555" display="PSYK_SKSOPR" xr:uid="{78F47D5C-49C2-4D1F-BE5B-7829701E4043}"/>
    <hyperlink ref="NDQ132" location="All!B1555" display="PSYK_SKSOPR" xr:uid="{D2D74ADF-C3D7-4547-8DE2-63F6446F194B}"/>
    <hyperlink ref="NDY132" location="All!B1555" display="PSYK_SKSOPR" xr:uid="{D30E0382-95BE-416A-BD9A-35FEE6E4E358}"/>
    <hyperlink ref="NEG132" location="All!B1555" display="PSYK_SKSOPR" xr:uid="{05048F38-D20A-4154-B27F-96FC0EF98D6E}"/>
    <hyperlink ref="NEO132" location="All!B1555" display="PSYK_SKSOPR" xr:uid="{713FFC53-E6F8-4100-BD00-8DC07A36B36C}"/>
    <hyperlink ref="NEW132" location="All!B1555" display="PSYK_SKSOPR" xr:uid="{D222BB5A-3915-4D55-84BC-69BCC453F47C}"/>
    <hyperlink ref="NFE132" location="All!B1555" display="PSYK_SKSOPR" xr:uid="{E0F26527-CEA6-4819-96EF-29E74F59E3C8}"/>
    <hyperlink ref="NFM132" location="All!B1555" display="PSYK_SKSOPR" xr:uid="{3C599AAA-21F0-4AA4-8B6E-C07A8A6FF0A0}"/>
    <hyperlink ref="NFU132" location="All!B1555" display="PSYK_SKSOPR" xr:uid="{5E7A2805-FE1B-42EC-86DA-F3298D0333D0}"/>
    <hyperlink ref="NGC132" location="All!B1555" display="PSYK_SKSOPR" xr:uid="{356F9CB8-CF19-41B8-982F-BE54C5DD40BF}"/>
    <hyperlink ref="NGK132" location="All!B1555" display="PSYK_SKSOPR" xr:uid="{838E53E3-97A0-4343-8D94-1C1C8E10B06F}"/>
    <hyperlink ref="NGS132" location="All!B1555" display="PSYK_SKSOPR" xr:uid="{CA6779EC-EF71-40A3-AFBE-8C38E76C4458}"/>
    <hyperlink ref="NHA132" location="All!B1555" display="PSYK_SKSOPR" xr:uid="{4B9ED634-F36D-4A84-8466-D1C6B7A8F200}"/>
    <hyperlink ref="NHI132" location="All!B1555" display="PSYK_SKSOPR" xr:uid="{1C2E5B31-3BA0-440A-B02F-4B40EA905850}"/>
    <hyperlink ref="NHQ132" location="All!B1555" display="PSYK_SKSOPR" xr:uid="{BCF95142-DF28-4344-9A41-3B1509950C30}"/>
    <hyperlink ref="NHY132" location="All!B1555" display="PSYK_SKSOPR" xr:uid="{77C77B17-4888-4E53-BEF4-B9618A632DC8}"/>
    <hyperlink ref="NIG132" location="All!B1555" display="PSYK_SKSOPR" xr:uid="{24943A80-E07B-4262-99B4-89C22D810773}"/>
    <hyperlink ref="NIO132" location="All!B1555" display="PSYK_SKSOPR" xr:uid="{3E26BD49-7D90-4923-A048-40C307905C8C}"/>
    <hyperlink ref="NIW132" location="All!B1555" display="PSYK_SKSOPR" xr:uid="{42AC19C0-64A7-4C85-A584-49DB9D7BF2C4}"/>
    <hyperlink ref="NJE132" location="All!B1555" display="PSYK_SKSOPR" xr:uid="{15A81145-865C-413F-B8A8-9B599C9218C1}"/>
    <hyperlink ref="NJM132" location="All!B1555" display="PSYK_SKSOPR" xr:uid="{925A6F58-44A1-47D0-9BFF-AC54F8E5A9A2}"/>
    <hyperlink ref="NJU132" location="All!B1555" display="PSYK_SKSOPR" xr:uid="{D32A3F9D-2115-4A84-B86A-C28FADBA0BAD}"/>
    <hyperlink ref="NKC132" location="All!B1555" display="PSYK_SKSOPR" xr:uid="{2DEF58BC-FAD6-4EDE-9B27-EB4FED8B592E}"/>
    <hyperlink ref="NKK132" location="All!B1555" display="PSYK_SKSOPR" xr:uid="{568357FF-0D9E-4C80-BD90-FA606A57C212}"/>
    <hyperlink ref="NKS132" location="All!B1555" display="PSYK_SKSOPR" xr:uid="{0E090F94-B212-45CD-8C90-74BBBD6BF148}"/>
    <hyperlink ref="NLA132" location="All!B1555" display="PSYK_SKSOPR" xr:uid="{A5D7485A-019B-4473-A6FE-3D757E3D034E}"/>
    <hyperlink ref="NLI132" location="All!B1555" display="PSYK_SKSOPR" xr:uid="{14829A77-15C6-4FCD-B062-A25A0078E409}"/>
    <hyperlink ref="NLQ132" location="All!B1555" display="PSYK_SKSOPR" xr:uid="{9D393524-454F-4F12-A3F7-890E664C37D7}"/>
    <hyperlink ref="NLY132" location="All!B1555" display="PSYK_SKSOPR" xr:uid="{780B7AEB-7BD4-4DD5-B71F-E3C3C2020822}"/>
    <hyperlink ref="NMG132" location="All!B1555" display="PSYK_SKSOPR" xr:uid="{9194BC1F-C6EF-48E5-9882-ABCE431DEB15}"/>
    <hyperlink ref="NMO132" location="All!B1555" display="PSYK_SKSOPR" xr:uid="{AD43C0CF-56E3-4905-A182-4AA63CC9E79C}"/>
    <hyperlink ref="NMW132" location="All!B1555" display="PSYK_SKSOPR" xr:uid="{20331701-B647-4E7B-A86B-7672C3D52A15}"/>
    <hyperlink ref="NNE132" location="All!B1555" display="PSYK_SKSOPR" xr:uid="{FFDC5EF0-AAF9-49D0-80C9-8B3EEDB3D2C1}"/>
    <hyperlink ref="NNM132" location="All!B1555" display="PSYK_SKSOPR" xr:uid="{881FCEDA-2E4C-4FFB-A05A-C7817962E5A5}"/>
    <hyperlink ref="NNU132" location="All!B1555" display="PSYK_SKSOPR" xr:uid="{24604FE3-3F02-483E-8701-1E7E61E034DE}"/>
    <hyperlink ref="NOC132" location="All!B1555" display="PSYK_SKSOPR" xr:uid="{34B48BFD-234C-4C67-8AAE-053340AB5847}"/>
    <hyperlink ref="NOK132" location="All!B1555" display="PSYK_SKSOPR" xr:uid="{0E7599EA-EAD5-4968-A71E-60F53A884A58}"/>
    <hyperlink ref="NOS132" location="All!B1555" display="PSYK_SKSOPR" xr:uid="{2CDACFF2-8916-49C0-8ADA-53EF35124651}"/>
    <hyperlink ref="NPA132" location="All!B1555" display="PSYK_SKSOPR" xr:uid="{93731012-032B-4C04-BDA0-3CBC9516CEFC}"/>
    <hyperlink ref="NPI132" location="All!B1555" display="PSYK_SKSOPR" xr:uid="{4A8FA143-D5BD-4C4A-8461-66A6E4FF9474}"/>
    <hyperlink ref="NPQ132" location="All!B1555" display="PSYK_SKSOPR" xr:uid="{51F84E30-86FE-4818-8CB9-7AC15C8EFE81}"/>
    <hyperlink ref="NPY132" location="All!B1555" display="PSYK_SKSOPR" xr:uid="{151AFA7C-6C0A-4378-8A06-151DF1816491}"/>
    <hyperlink ref="NQG132" location="All!B1555" display="PSYK_SKSOPR" xr:uid="{869F7BBA-A1B3-4AC7-A061-E43ACDEEF0CC}"/>
    <hyperlink ref="NQO132" location="All!B1555" display="PSYK_SKSOPR" xr:uid="{1607404E-B2C0-4EAA-ADBC-34D8CD4C7198}"/>
    <hyperlink ref="NQW132" location="All!B1555" display="PSYK_SKSOPR" xr:uid="{7AECD8FF-715A-4800-BC1B-A55F6023171C}"/>
    <hyperlink ref="NRE132" location="All!B1555" display="PSYK_SKSOPR" xr:uid="{C2893AAC-5880-48C4-8978-941F48FB50BF}"/>
    <hyperlink ref="NRM132" location="All!B1555" display="PSYK_SKSOPR" xr:uid="{CD461AF1-E67C-4B83-AA61-5719E8773777}"/>
    <hyperlink ref="NRU132" location="All!B1555" display="PSYK_SKSOPR" xr:uid="{AFCC0FC8-224A-4CDA-9866-2C4DE2446BC5}"/>
    <hyperlink ref="NSC132" location="All!B1555" display="PSYK_SKSOPR" xr:uid="{59DABA06-C72D-4265-935C-9128E594AEC4}"/>
    <hyperlink ref="NSK132" location="All!B1555" display="PSYK_SKSOPR" xr:uid="{42CB54A0-C5E6-4348-9B78-2AB5323ADAB4}"/>
    <hyperlink ref="NSS132" location="All!B1555" display="PSYK_SKSOPR" xr:uid="{D8820F53-B09F-43C8-97A3-0FD2F866B8BD}"/>
    <hyperlink ref="NTA132" location="All!B1555" display="PSYK_SKSOPR" xr:uid="{E72C349E-9B64-4EB3-A935-5E1136C413FF}"/>
    <hyperlink ref="NTI132" location="All!B1555" display="PSYK_SKSOPR" xr:uid="{2761481A-D6AA-45A5-A6E6-2493EE26118F}"/>
    <hyperlink ref="NTQ132" location="All!B1555" display="PSYK_SKSOPR" xr:uid="{FF60E7C4-00C1-4B6F-AB94-B1FF3B051E09}"/>
    <hyperlink ref="NTY132" location="All!B1555" display="PSYK_SKSOPR" xr:uid="{F60A5AD7-B8C8-4641-8511-2EA5C0356D51}"/>
    <hyperlink ref="NUG132" location="All!B1555" display="PSYK_SKSOPR" xr:uid="{2CB0F435-0986-4814-A691-FB7CEC6CE5C8}"/>
    <hyperlink ref="NUO132" location="All!B1555" display="PSYK_SKSOPR" xr:uid="{782AB01B-2114-4873-91D9-F46EE2F2AD83}"/>
    <hyperlink ref="NUW132" location="All!B1555" display="PSYK_SKSOPR" xr:uid="{0E12AC80-A6D4-4779-B5A8-53A42C62C957}"/>
    <hyperlink ref="NVE132" location="All!B1555" display="PSYK_SKSOPR" xr:uid="{A6DB5CC8-EF7C-4658-BF78-99FDD0567522}"/>
    <hyperlink ref="NVM132" location="All!B1555" display="PSYK_SKSOPR" xr:uid="{6469BDDE-42A3-4447-BA92-A74CC9A6D322}"/>
    <hyperlink ref="NVU132" location="All!B1555" display="PSYK_SKSOPR" xr:uid="{265EFA8D-3405-45F7-8A10-E4CBAE6EA43E}"/>
    <hyperlink ref="NWC132" location="All!B1555" display="PSYK_SKSOPR" xr:uid="{55F74ADB-9487-4DE4-ADE2-2AC49D9DD7D1}"/>
    <hyperlink ref="NWK132" location="All!B1555" display="PSYK_SKSOPR" xr:uid="{34D835D7-DD91-44A9-B1C2-EB1C2B0A0436}"/>
    <hyperlink ref="NWS132" location="All!B1555" display="PSYK_SKSOPR" xr:uid="{7AA76F34-01C1-457C-B403-78033E9B571C}"/>
    <hyperlink ref="NXA132" location="All!B1555" display="PSYK_SKSOPR" xr:uid="{BBE81687-D609-4816-8E21-760C82FDEA64}"/>
    <hyperlink ref="NXI132" location="All!B1555" display="PSYK_SKSOPR" xr:uid="{FB344534-7CBC-46C5-9429-60E3162759B1}"/>
    <hyperlink ref="NXQ132" location="All!B1555" display="PSYK_SKSOPR" xr:uid="{D2C3DF43-07B6-4DC4-B849-82D0F704FD27}"/>
    <hyperlink ref="NXY132" location="All!B1555" display="PSYK_SKSOPR" xr:uid="{E8F21ADF-69F5-489F-88CB-64AA793D2980}"/>
    <hyperlink ref="NYG132" location="All!B1555" display="PSYK_SKSOPR" xr:uid="{B6DA9621-EA03-4079-8F59-017ED2499E5A}"/>
    <hyperlink ref="NYO132" location="All!B1555" display="PSYK_SKSOPR" xr:uid="{EA995B3E-859E-441B-86F1-FB4AFDDBEFF6}"/>
    <hyperlink ref="NYW132" location="All!B1555" display="PSYK_SKSOPR" xr:uid="{963BB150-E668-4984-9959-8F6913861BBB}"/>
    <hyperlink ref="NZE132" location="All!B1555" display="PSYK_SKSOPR" xr:uid="{29FDC3B4-9F64-4E1C-B6DC-421781BBDC8E}"/>
    <hyperlink ref="NZM132" location="All!B1555" display="PSYK_SKSOPR" xr:uid="{727CD62F-24CA-4F38-935D-1ECD5C5F60D3}"/>
    <hyperlink ref="NZU132" location="All!B1555" display="PSYK_SKSOPR" xr:uid="{CA74FEA4-E066-4591-8C3F-640954AD52E7}"/>
    <hyperlink ref="OAC132" location="All!B1555" display="PSYK_SKSOPR" xr:uid="{5F479418-450D-4086-80D6-FC4D63CDEB5A}"/>
    <hyperlink ref="OAK132" location="All!B1555" display="PSYK_SKSOPR" xr:uid="{2684F8D8-EEFB-47FB-8212-25671CC45E97}"/>
    <hyperlink ref="OAS132" location="All!B1555" display="PSYK_SKSOPR" xr:uid="{C2B62706-BC0B-4516-8D22-AB3C50FC285B}"/>
    <hyperlink ref="OBA132" location="All!B1555" display="PSYK_SKSOPR" xr:uid="{E6169743-18EA-4636-A6B8-AD6E5030E4A6}"/>
    <hyperlink ref="OBI132" location="All!B1555" display="PSYK_SKSOPR" xr:uid="{EA10FB57-D58B-4CB8-BEE5-D3F48CF9EC5F}"/>
    <hyperlink ref="OBQ132" location="All!B1555" display="PSYK_SKSOPR" xr:uid="{2790ED6A-FCC2-44A6-A97F-35C8A93C9BBD}"/>
    <hyperlink ref="OBY132" location="All!B1555" display="PSYK_SKSOPR" xr:uid="{15275EC9-C95A-45AB-81CA-C0963E2DB949}"/>
    <hyperlink ref="OCG132" location="All!B1555" display="PSYK_SKSOPR" xr:uid="{5686EBFB-13F6-44B2-BD28-DAF77DCBD6F7}"/>
    <hyperlink ref="OCO132" location="All!B1555" display="PSYK_SKSOPR" xr:uid="{7E7DF1F5-AF9D-4644-B8CF-ACB334475A8D}"/>
    <hyperlink ref="OCW132" location="All!B1555" display="PSYK_SKSOPR" xr:uid="{0FA8F909-C38F-4447-B87C-5648A9E393FF}"/>
    <hyperlink ref="ODE132" location="All!B1555" display="PSYK_SKSOPR" xr:uid="{00CD0B7F-16E6-48BE-84D3-6D85A2C20708}"/>
    <hyperlink ref="ODM132" location="All!B1555" display="PSYK_SKSOPR" xr:uid="{426C4F2E-9F71-47F4-81D1-01A8359243A2}"/>
    <hyperlink ref="ODU132" location="All!B1555" display="PSYK_SKSOPR" xr:uid="{954ADBDC-AD49-49B1-A5E8-C8D9674B4BD8}"/>
    <hyperlink ref="OEC132" location="All!B1555" display="PSYK_SKSOPR" xr:uid="{7A87F7B1-371A-4AAF-AD5B-A918A6BE0F94}"/>
    <hyperlink ref="OEK132" location="All!B1555" display="PSYK_SKSOPR" xr:uid="{D86C711F-83B8-4F82-87A7-8ACFB12AA286}"/>
    <hyperlink ref="OES132" location="All!B1555" display="PSYK_SKSOPR" xr:uid="{6A1EAA4A-79B7-41C3-8C06-8374E1CEDA12}"/>
    <hyperlink ref="OFA132" location="All!B1555" display="PSYK_SKSOPR" xr:uid="{9508453A-4D14-4E98-989C-F5D717B65121}"/>
    <hyperlink ref="OFI132" location="All!B1555" display="PSYK_SKSOPR" xr:uid="{95EB933D-DE14-44C7-8BC8-F2CFA19DF1B4}"/>
    <hyperlink ref="OFQ132" location="All!B1555" display="PSYK_SKSOPR" xr:uid="{571DAF39-82B6-427B-85C6-2752AAF61A6F}"/>
    <hyperlink ref="OFY132" location="All!B1555" display="PSYK_SKSOPR" xr:uid="{73C66065-ADBB-4793-A953-A4C4F17C2526}"/>
    <hyperlink ref="OGG132" location="All!B1555" display="PSYK_SKSOPR" xr:uid="{E0E26593-41D1-496A-8284-419C593899C1}"/>
    <hyperlink ref="OGO132" location="All!B1555" display="PSYK_SKSOPR" xr:uid="{247F371D-FE78-4886-B4A4-1D4FA934D75F}"/>
    <hyperlink ref="OGW132" location="All!B1555" display="PSYK_SKSOPR" xr:uid="{D1709FB8-59D7-4847-A507-2F080B11AD51}"/>
    <hyperlink ref="OHE132" location="All!B1555" display="PSYK_SKSOPR" xr:uid="{505CA73E-B71E-4596-B3EA-9CED163467E9}"/>
    <hyperlink ref="OHM132" location="All!B1555" display="PSYK_SKSOPR" xr:uid="{413232BA-65C4-4D09-9E6B-CA4184DDF69A}"/>
    <hyperlink ref="OHU132" location="All!B1555" display="PSYK_SKSOPR" xr:uid="{2A581B7E-ECB0-413A-BA3A-9157BA623AC4}"/>
    <hyperlink ref="OIC132" location="All!B1555" display="PSYK_SKSOPR" xr:uid="{B4671EC9-D6E2-46E9-9FA1-FA75A3A06424}"/>
    <hyperlink ref="OIK132" location="All!B1555" display="PSYK_SKSOPR" xr:uid="{300A2C4F-3B8D-4E0D-B463-6BEF9D9EB44A}"/>
    <hyperlink ref="OIS132" location="All!B1555" display="PSYK_SKSOPR" xr:uid="{47036E6B-5B77-478F-BC16-6282800274C5}"/>
    <hyperlink ref="OJA132" location="All!B1555" display="PSYK_SKSOPR" xr:uid="{6C95EC92-FF8B-4282-9CE8-DF0F55D8A3F7}"/>
    <hyperlink ref="OJI132" location="All!B1555" display="PSYK_SKSOPR" xr:uid="{7FD49662-12FE-411E-B8D9-650C68F1C0B4}"/>
    <hyperlink ref="OJQ132" location="All!B1555" display="PSYK_SKSOPR" xr:uid="{DAF56DD8-FCEF-47E6-8D3E-5073506F2924}"/>
    <hyperlink ref="OJY132" location="All!B1555" display="PSYK_SKSOPR" xr:uid="{8BF1B378-A34E-4842-93E2-B5CFDF93F3EE}"/>
    <hyperlink ref="OKG132" location="All!B1555" display="PSYK_SKSOPR" xr:uid="{1E26B6ED-636A-4BE7-B11D-A09ADB097E88}"/>
    <hyperlink ref="OKO132" location="All!B1555" display="PSYK_SKSOPR" xr:uid="{CAA34519-9319-4DAC-8062-7437580C6EE6}"/>
    <hyperlink ref="OKW132" location="All!B1555" display="PSYK_SKSOPR" xr:uid="{7BE35958-45BD-4C9B-9937-C1574BCCF0D4}"/>
    <hyperlink ref="OLE132" location="All!B1555" display="PSYK_SKSOPR" xr:uid="{5C38CCDF-B7D7-48BE-A7CD-3F3323FA8A7C}"/>
    <hyperlink ref="OLM132" location="All!B1555" display="PSYK_SKSOPR" xr:uid="{AF918316-250D-431E-A6E9-78AF4B71F306}"/>
    <hyperlink ref="OLU132" location="All!B1555" display="PSYK_SKSOPR" xr:uid="{7FB6CE86-3111-447C-9B4B-223E2D9D5259}"/>
    <hyperlink ref="OMC132" location="All!B1555" display="PSYK_SKSOPR" xr:uid="{DDDFB508-75E7-4D7F-9956-4CD51150C03F}"/>
    <hyperlink ref="OMK132" location="All!B1555" display="PSYK_SKSOPR" xr:uid="{956FC694-7803-4C2D-88CE-90D92BA698B1}"/>
    <hyperlink ref="OMS132" location="All!B1555" display="PSYK_SKSOPR" xr:uid="{BA7621A5-D788-4FA8-802A-36A48739ABF5}"/>
    <hyperlink ref="ONA132" location="All!B1555" display="PSYK_SKSOPR" xr:uid="{D6C0EC61-219F-4B3F-8BBB-331203D0FB5E}"/>
    <hyperlink ref="ONI132" location="All!B1555" display="PSYK_SKSOPR" xr:uid="{E8951207-4EB8-438F-ABBD-910E4076102F}"/>
    <hyperlink ref="ONQ132" location="All!B1555" display="PSYK_SKSOPR" xr:uid="{736593C0-8629-4963-923E-F528E1170504}"/>
    <hyperlink ref="ONY132" location="All!B1555" display="PSYK_SKSOPR" xr:uid="{91170C98-A599-4BFD-BB99-5078490FADA8}"/>
    <hyperlink ref="OOG132" location="All!B1555" display="PSYK_SKSOPR" xr:uid="{5F0F90B4-D477-4FB3-B0D9-085B763A1619}"/>
    <hyperlink ref="OOO132" location="All!B1555" display="PSYK_SKSOPR" xr:uid="{7790555F-8800-4872-BDF6-0FAA0FC48A68}"/>
    <hyperlink ref="OOW132" location="All!B1555" display="PSYK_SKSOPR" xr:uid="{F2EC0740-5FAB-4643-A9CA-F96D7FC3DF0F}"/>
    <hyperlink ref="OPE132" location="All!B1555" display="PSYK_SKSOPR" xr:uid="{ED13843E-3C11-4FFA-876C-EBDF3AC7E9AF}"/>
    <hyperlink ref="OPM132" location="All!B1555" display="PSYK_SKSOPR" xr:uid="{319EAEB9-3282-457B-9F78-787E7BD06CDC}"/>
    <hyperlink ref="OPU132" location="All!B1555" display="PSYK_SKSOPR" xr:uid="{D6867F16-FC5C-4341-B084-45D73E04B24C}"/>
    <hyperlink ref="OQC132" location="All!B1555" display="PSYK_SKSOPR" xr:uid="{3AAA3370-9941-484F-83C8-65D4ACD49980}"/>
    <hyperlink ref="OQK132" location="All!B1555" display="PSYK_SKSOPR" xr:uid="{95C19536-0222-4ECC-A27E-26ACE9807723}"/>
    <hyperlink ref="OQS132" location="All!B1555" display="PSYK_SKSOPR" xr:uid="{0710D063-BC9D-4D4D-8008-FA8B010AD8FD}"/>
    <hyperlink ref="ORA132" location="All!B1555" display="PSYK_SKSOPR" xr:uid="{ECF38EFE-75C1-4FF3-8970-511CE9CA87B2}"/>
    <hyperlink ref="ORI132" location="All!B1555" display="PSYK_SKSOPR" xr:uid="{853C0622-7D9B-458D-A4EC-1D49619802D9}"/>
    <hyperlink ref="ORQ132" location="All!B1555" display="PSYK_SKSOPR" xr:uid="{2309824E-5B3F-43BA-8B5E-46F91A975F27}"/>
    <hyperlink ref="ORY132" location="All!B1555" display="PSYK_SKSOPR" xr:uid="{9DF80486-9B64-491C-B136-7FA6276552B1}"/>
    <hyperlink ref="OSG132" location="All!B1555" display="PSYK_SKSOPR" xr:uid="{A4804378-E011-4CDA-B27B-D3397B580A85}"/>
    <hyperlink ref="OSO132" location="All!B1555" display="PSYK_SKSOPR" xr:uid="{714445D8-4C9D-4AC4-8D30-56D54078CC8C}"/>
    <hyperlink ref="OSW132" location="All!B1555" display="PSYK_SKSOPR" xr:uid="{D872F380-9017-4AF0-84C7-3E61140C58A7}"/>
    <hyperlink ref="OTE132" location="All!B1555" display="PSYK_SKSOPR" xr:uid="{B0919541-867D-4443-91DD-04E645311B69}"/>
    <hyperlink ref="OTM132" location="All!B1555" display="PSYK_SKSOPR" xr:uid="{139F0D80-FA2D-4F86-9607-58134781E249}"/>
    <hyperlink ref="OTU132" location="All!B1555" display="PSYK_SKSOPR" xr:uid="{EFAF1979-51C0-4365-83B8-E318425DF7BA}"/>
    <hyperlink ref="OUC132" location="All!B1555" display="PSYK_SKSOPR" xr:uid="{85E69594-F738-4CDB-8E0B-9E46E73DCC6B}"/>
    <hyperlink ref="OUK132" location="All!B1555" display="PSYK_SKSOPR" xr:uid="{3BF8D8C0-B330-48E5-B6E6-16CBB3FC667C}"/>
    <hyperlink ref="OUS132" location="All!B1555" display="PSYK_SKSOPR" xr:uid="{763764C9-2C3C-4161-B18D-694AA3CC0B68}"/>
    <hyperlink ref="OVA132" location="All!B1555" display="PSYK_SKSOPR" xr:uid="{5D2B6E2B-8E23-4A61-9454-F7A7B76DE278}"/>
    <hyperlink ref="OVI132" location="All!B1555" display="PSYK_SKSOPR" xr:uid="{278468F6-4A60-48B1-8DC3-92C2FED10485}"/>
    <hyperlink ref="OVQ132" location="All!B1555" display="PSYK_SKSOPR" xr:uid="{6F715810-63FC-45BF-B028-31F1C5D23F9E}"/>
    <hyperlink ref="OVY132" location="All!B1555" display="PSYK_SKSOPR" xr:uid="{5F4DED33-BE1D-419A-A05E-04E753A428A0}"/>
    <hyperlink ref="OWG132" location="All!B1555" display="PSYK_SKSOPR" xr:uid="{E0AB76FE-687F-4383-A896-58CF6F61C5B0}"/>
    <hyperlink ref="OWO132" location="All!B1555" display="PSYK_SKSOPR" xr:uid="{E79F4638-1FF7-4A76-9836-1C6C76C1536F}"/>
    <hyperlink ref="OWW132" location="All!B1555" display="PSYK_SKSOPR" xr:uid="{2C12D49A-CE9D-43F7-8432-AE99E77FBEDB}"/>
    <hyperlink ref="OXE132" location="All!B1555" display="PSYK_SKSOPR" xr:uid="{9BDC9291-ED83-4F0C-BD0C-6E37FBC02E2A}"/>
    <hyperlink ref="OXM132" location="All!B1555" display="PSYK_SKSOPR" xr:uid="{F5E8472E-69D3-4CA0-88D9-00F8EA638403}"/>
    <hyperlink ref="OXU132" location="All!B1555" display="PSYK_SKSOPR" xr:uid="{84C2A919-0FD5-47E8-B609-3ADE9A81A732}"/>
    <hyperlink ref="OYC132" location="All!B1555" display="PSYK_SKSOPR" xr:uid="{878570B2-F472-402B-BCA0-3C52EC34EA65}"/>
    <hyperlink ref="OYK132" location="All!B1555" display="PSYK_SKSOPR" xr:uid="{416B17C4-0169-4E9E-B451-D6E4760636B2}"/>
    <hyperlink ref="OYS132" location="All!B1555" display="PSYK_SKSOPR" xr:uid="{47420492-77EE-41A4-9356-671F75A26C41}"/>
    <hyperlink ref="OZA132" location="All!B1555" display="PSYK_SKSOPR" xr:uid="{8AB47317-4F0D-4E39-8C62-E15C4882AA56}"/>
    <hyperlink ref="OZI132" location="All!B1555" display="PSYK_SKSOPR" xr:uid="{2D038F59-37D1-4586-B797-27083BD968C5}"/>
    <hyperlink ref="OZQ132" location="All!B1555" display="PSYK_SKSOPR" xr:uid="{2D833FCF-0012-4426-9F70-6EBD60DA0CBA}"/>
    <hyperlink ref="OZY132" location="All!B1555" display="PSYK_SKSOPR" xr:uid="{F4F6583A-B616-4DD8-8A73-6560A8012BFF}"/>
    <hyperlink ref="PAG132" location="All!B1555" display="PSYK_SKSOPR" xr:uid="{37351182-8042-415F-9118-86E58B0DD401}"/>
    <hyperlink ref="PAO132" location="All!B1555" display="PSYK_SKSOPR" xr:uid="{8F056EDD-351F-44AB-B74B-DE9FA6F575C9}"/>
    <hyperlink ref="PAW132" location="All!B1555" display="PSYK_SKSOPR" xr:uid="{4B3B18B2-17EE-404E-A99D-E652ACBA0580}"/>
    <hyperlink ref="PBE132" location="All!B1555" display="PSYK_SKSOPR" xr:uid="{2D973680-00AD-4D10-BCEF-F92269862C7B}"/>
    <hyperlink ref="PBM132" location="All!B1555" display="PSYK_SKSOPR" xr:uid="{868EA624-009E-473E-B9AD-30B379001418}"/>
    <hyperlink ref="PBU132" location="All!B1555" display="PSYK_SKSOPR" xr:uid="{372F506E-5524-4298-A4FB-C36B13440BBD}"/>
    <hyperlink ref="PCC132" location="All!B1555" display="PSYK_SKSOPR" xr:uid="{E7108AEE-72D6-4A26-8637-98CBC9B3DD4F}"/>
    <hyperlink ref="PCK132" location="All!B1555" display="PSYK_SKSOPR" xr:uid="{02803810-40C1-4845-99E0-3199890E7ED3}"/>
    <hyperlink ref="PCS132" location="All!B1555" display="PSYK_SKSOPR" xr:uid="{7C3384B0-DA37-4462-931D-B3F4F2DB1B9D}"/>
    <hyperlink ref="PDA132" location="All!B1555" display="PSYK_SKSOPR" xr:uid="{1D7167DB-CB10-4C72-8621-B071D6B2F636}"/>
    <hyperlink ref="PDI132" location="All!B1555" display="PSYK_SKSOPR" xr:uid="{3235C675-198D-4622-A08C-03BD57E955F4}"/>
    <hyperlink ref="PDQ132" location="All!B1555" display="PSYK_SKSOPR" xr:uid="{4A17E348-1D9F-42A0-B8EC-5624B5E6F2F0}"/>
    <hyperlink ref="PDY132" location="All!B1555" display="PSYK_SKSOPR" xr:uid="{83FD0F7A-75CC-460B-B6C7-F2B0CC7CA4BA}"/>
    <hyperlink ref="PEG132" location="All!B1555" display="PSYK_SKSOPR" xr:uid="{1DF309BC-B5F6-4101-A2BD-D65AA4041F7F}"/>
    <hyperlink ref="PEO132" location="All!B1555" display="PSYK_SKSOPR" xr:uid="{81A91FC7-F6C7-4AA2-9B7F-8A9CE34DC942}"/>
    <hyperlink ref="PEW132" location="All!B1555" display="PSYK_SKSOPR" xr:uid="{A895E464-E163-400E-ABD6-CC6598E4E1C0}"/>
    <hyperlink ref="PFE132" location="All!B1555" display="PSYK_SKSOPR" xr:uid="{56979345-C2B7-4CD1-910C-C5F457454234}"/>
    <hyperlink ref="PFM132" location="All!B1555" display="PSYK_SKSOPR" xr:uid="{AA9B1515-D04E-4493-9157-F2DBBF63CA74}"/>
    <hyperlink ref="PFU132" location="All!B1555" display="PSYK_SKSOPR" xr:uid="{AB3125B4-D5E1-43A4-95ED-9BAEB0446B82}"/>
    <hyperlink ref="PGC132" location="All!B1555" display="PSYK_SKSOPR" xr:uid="{B77CED2E-C8FE-483A-ABBF-147F7EEBB662}"/>
    <hyperlink ref="PGK132" location="All!B1555" display="PSYK_SKSOPR" xr:uid="{11FCC04A-D24F-468C-A92E-E852F512A468}"/>
    <hyperlink ref="PGS132" location="All!B1555" display="PSYK_SKSOPR" xr:uid="{511C4FCE-B2A9-4342-B80F-3445ED12C756}"/>
    <hyperlink ref="PHA132" location="All!B1555" display="PSYK_SKSOPR" xr:uid="{6891FFE0-C025-4233-82CE-24E3E39E6F14}"/>
    <hyperlink ref="PHI132" location="All!B1555" display="PSYK_SKSOPR" xr:uid="{D26E0B74-C60A-42B3-9CBA-679A120873FA}"/>
    <hyperlink ref="PHQ132" location="All!B1555" display="PSYK_SKSOPR" xr:uid="{D251F47C-F0AE-44B7-BB56-50B6AF5F5356}"/>
    <hyperlink ref="PHY132" location="All!B1555" display="PSYK_SKSOPR" xr:uid="{E287890B-C5AB-4DF5-AB88-1C1D1191014A}"/>
    <hyperlink ref="PIG132" location="All!B1555" display="PSYK_SKSOPR" xr:uid="{5B746F4A-2A38-487B-8A54-30A836F0E773}"/>
    <hyperlink ref="PIO132" location="All!B1555" display="PSYK_SKSOPR" xr:uid="{38B28543-9B86-416A-A80B-B00EDD7438E7}"/>
    <hyperlink ref="PIW132" location="All!B1555" display="PSYK_SKSOPR" xr:uid="{4435C4B1-F21F-4B0E-AC01-313863AB3D66}"/>
    <hyperlink ref="PJE132" location="All!B1555" display="PSYK_SKSOPR" xr:uid="{1CBCF06F-12D3-476B-93FA-2FBA1282BEE8}"/>
    <hyperlink ref="PJM132" location="All!B1555" display="PSYK_SKSOPR" xr:uid="{AD2260B6-05B6-4FC1-8544-263A73E90B3A}"/>
    <hyperlink ref="PJU132" location="All!B1555" display="PSYK_SKSOPR" xr:uid="{124E7412-5197-4664-B69D-972E439AF0A3}"/>
    <hyperlink ref="PKC132" location="All!B1555" display="PSYK_SKSOPR" xr:uid="{4A76BEF1-7D67-454F-84A6-56584466F457}"/>
    <hyperlink ref="PKK132" location="All!B1555" display="PSYK_SKSOPR" xr:uid="{8E61678F-3211-4463-A75F-D860D243B1C9}"/>
    <hyperlink ref="PKS132" location="All!B1555" display="PSYK_SKSOPR" xr:uid="{7636D0D6-0ED4-42EA-9843-F8ECEF93A2F2}"/>
    <hyperlink ref="PLA132" location="All!B1555" display="PSYK_SKSOPR" xr:uid="{1FCD3471-BB5E-442F-B6AB-96E77F262FB8}"/>
    <hyperlink ref="PLI132" location="All!B1555" display="PSYK_SKSOPR" xr:uid="{81788266-6C7A-4352-9E5F-4532CF603C16}"/>
    <hyperlink ref="PLQ132" location="All!B1555" display="PSYK_SKSOPR" xr:uid="{4918E81A-8CE4-4FBC-ABF2-4B76673E1FAB}"/>
    <hyperlink ref="PLY132" location="All!B1555" display="PSYK_SKSOPR" xr:uid="{920F7345-A7DC-4C04-A720-44330CC2BC13}"/>
    <hyperlink ref="PMG132" location="All!B1555" display="PSYK_SKSOPR" xr:uid="{4751B214-59F0-4731-BA16-B6447DE25801}"/>
    <hyperlink ref="PMO132" location="All!B1555" display="PSYK_SKSOPR" xr:uid="{B7DCDB46-2920-436A-9A11-E9C1F51CD44D}"/>
    <hyperlink ref="PMW132" location="All!B1555" display="PSYK_SKSOPR" xr:uid="{1C971D76-E329-4CFF-8AE2-5435BB0BC588}"/>
    <hyperlink ref="PNE132" location="All!B1555" display="PSYK_SKSOPR" xr:uid="{F44B5B38-8ADE-4305-8DC9-BAE6B654F1A2}"/>
    <hyperlink ref="PNM132" location="All!B1555" display="PSYK_SKSOPR" xr:uid="{232091F4-E4E0-4FD5-BAE0-2D9284710391}"/>
    <hyperlink ref="PNU132" location="All!B1555" display="PSYK_SKSOPR" xr:uid="{EFFF28EA-DBBB-4828-90E4-3D43743FF721}"/>
    <hyperlink ref="POC132" location="All!B1555" display="PSYK_SKSOPR" xr:uid="{580557F0-9943-4633-9C28-0D886DF42EA4}"/>
    <hyperlink ref="POK132" location="All!B1555" display="PSYK_SKSOPR" xr:uid="{57053900-C318-4E72-A177-4740C645E360}"/>
    <hyperlink ref="POS132" location="All!B1555" display="PSYK_SKSOPR" xr:uid="{371A9476-6C5C-442B-93DF-9A5D6D245623}"/>
    <hyperlink ref="PPA132" location="All!B1555" display="PSYK_SKSOPR" xr:uid="{CEF8EE76-34D7-4A2B-90BE-93657CEA3E81}"/>
    <hyperlink ref="PPI132" location="All!B1555" display="PSYK_SKSOPR" xr:uid="{39F790E2-12CB-4A73-B6E2-4D38C92A56C3}"/>
    <hyperlink ref="PPQ132" location="All!B1555" display="PSYK_SKSOPR" xr:uid="{E800AE5E-8E65-453F-9A08-A6B8DD97A27E}"/>
    <hyperlink ref="PPY132" location="All!B1555" display="PSYK_SKSOPR" xr:uid="{B1DA2DF1-5A62-4590-8110-15D53F79CD97}"/>
    <hyperlink ref="PQG132" location="All!B1555" display="PSYK_SKSOPR" xr:uid="{556A26F7-4CEB-4C9D-A3C4-B19A36018D21}"/>
    <hyperlink ref="PQO132" location="All!B1555" display="PSYK_SKSOPR" xr:uid="{F108CB99-84D3-4DD4-B808-213ED7A5789F}"/>
    <hyperlink ref="PQW132" location="All!B1555" display="PSYK_SKSOPR" xr:uid="{2A137BF7-573D-42FF-8105-5215E3E8766F}"/>
    <hyperlink ref="PRE132" location="All!B1555" display="PSYK_SKSOPR" xr:uid="{C6C2646B-562F-4CB1-BA57-FFF7DAABA7B8}"/>
    <hyperlink ref="PRM132" location="All!B1555" display="PSYK_SKSOPR" xr:uid="{72075AFF-C1A8-4B10-95A7-21E99C6B4590}"/>
    <hyperlink ref="PRU132" location="All!B1555" display="PSYK_SKSOPR" xr:uid="{17253838-C4DE-42BE-807D-D5948E4A65BE}"/>
    <hyperlink ref="PSC132" location="All!B1555" display="PSYK_SKSOPR" xr:uid="{02597C0E-6CC9-4BFB-8D9F-3B582369177A}"/>
    <hyperlink ref="PSK132" location="All!B1555" display="PSYK_SKSOPR" xr:uid="{D8542C4A-A1B2-4003-B433-83583B2BB164}"/>
    <hyperlink ref="PSS132" location="All!B1555" display="PSYK_SKSOPR" xr:uid="{A299E241-9157-41A2-9A16-AD82612A49F7}"/>
    <hyperlink ref="PTA132" location="All!B1555" display="PSYK_SKSOPR" xr:uid="{B3F21C19-F0CB-4668-97CF-99EEF4C56388}"/>
    <hyperlink ref="PTI132" location="All!B1555" display="PSYK_SKSOPR" xr:uid="{76CCC9C7-A12E-41FF-850F-BE1F7B33F62D}"/>
    <hyperlink ref="PTQ132" location="All!B1555" display="PSYK_SKSOPR" xr:uid="{9532B3D7-6AFB-493D-B5AA-D51D9722115F}"/>
    <hyperlink ref="PTY132" location="All!B1555" display="PSYK_SKSOPR" xr:uid="{863D68FF-349F-4A6E-BCDC-E79450A51016}"/>
    <hyperlink ref="PUG132" location="All!B1555" display="PSYK_SKSOPR" xr:uid="{CB1445A1-E887-4020-84E8-A62949BCE341}"/>
    <hyperlink ref="PUO132" location="All!B1555" display="PSYK_SKSOPR" xr:uid="{C4C6B6BA-30C0-47C3-8B97-A856A54DFD21}"/>
    <hyperlink ref="PUW132" location="All!B1555" display="PSYK_SKSOPR" xr:uid="{87528F58-B817-48CA-BCD6-0C4DA37E104E}"/>
    <hyperlink ref="PVE132" location="All!B1555" display="PSYK_SKSOPR" xr:uid="{3C4E5603-89F5-4D4B-8732-16644DA8714A}"/>
    <hyperlink ref="PVM132" location="All!B1555" display="PSYK_SKSOPR" xr:uid="{507F0B48-585D-4B1B-A63C-0F9E0C6D5AF5}"/>
    <hyperlink ref="PVU132" location="All!B1555" display="PSYK_SKSOPR" xr:uid="{04B9AD44-07EE-4121-BBBD-2E7B9043489E}"/>
    <hyperlink ref="PWC132" location="All!B1555" display="PSYK_SKSOPR" xr:uid="{91DF7B22-2922-44F0-8DDE-DCD5F44F4FCE}"/>
    <hyperlink ref="PWK132" location="All!B1555" display="PSYK_SKSOPR" xr:uid="{523B99C9-F11B-4766-A25B-15512F60CB1B}"/>
    <hyperlink ref="PWS132" location="All!B1555" display="PSYK_SKSOPR" xr:uid="{7438412C-4FAD-48DD-9E15-8842D849BFA4}"/>
    <hyperlink ref="PXA132" location="All!B1555" display="PSYK_SKSOPR" xr:uid="{6DDF99B4-8971-4057-A61A-12C0B2A23EE1}"/>
    <hyperlink ref="PXI132" location="All!B1555" display="PSYK_SKSOPR" xr:uid="{F3D7DB26-0FA1-4A68-B4FE-22BC52903176}"/>
    <hyperlink ref="PXQ132" location="All!B1555" display="PSYK_SKSOPR" xr:uid="{2B1B781B-2C80-4AC7-8AD2-9424FC78E5E3}"/>
    <hyperlink ref="PXY132" location="All!B1555" display="PSYK_SKSOPR" xr:uid="{B6587D9C-45AC-4BE4-A99D-627B409173FC}"/>
    <hyperlink ref="PYG132" location="All!B1555" display="PSYK_SKSOPR" xr:uid="{6D8A3F04-000A-44A2-8C5C-BB790087CDC7}"/>
    <hyperlink ref="PYO132" location="All!B1555" display="PSYK_SKSOPR" xr:uid="{14488D55-6179-4D18-A356-63EE7D2192E1}"/>
    <hyperlink ref="PYW132" location="All!B1555" display="PSYK_SKSOPR" xr:uid="{ECA4E45C-48E4-4ABB-8468-3525976310CA}"/>
    <hyperlink ref="PZE132" location="All!B1555" display="PSYK_SKSOPR" xr:uid="{2CEC2036-B2E2-4507-810F-D199D5C17DD2}"/>
    <hyperlink ref="PZM132" location="All!B1555" display="PSYK_SKSOPR" xr:uid="{C9279C47-9CC4-458A-AA71-A8AE811A2FBC}"/>
    <hyperlink ref="PZU132" location="All!B1555" display="PSYK_SKSOPR" xr:uid="{5068EB77-1FF4-4CF5-A598-9213C173E524}"/>
    <hyperlink ref="QAC132" location="All!B1555" display="PSYK_SKSOPR" xr:uid="{1D8AF0FB-2EDE-4B02-96E7-061524F1FB7C}"/>
    <hyperlink ref="QAK132" location="All!B1555" display="PSYK_SKSOPR" xr:uid="{56C3C638-6653-4990-AF0C-A4569FA95E69}"/>
    <hyperlink ref="QAS132" location="All!B1555" display="PSYK_SKSOPR" xr:uid="{9FC65142-42E0-4783-B2E2-DF30A93986F2}"/>
    <hyperlink ref="QBA132" location="All!B1555" display="PSYK_SKSOPR" xr:uid="{0C28E5C2-32DF-4D35-8A3F-C1F0BD1822DB}"/>
    <hyperlink ref="QBI132" location="All!B1555" display="PSYK_SKSOPR" xr:uid="{C47CC061-6FDE-4F66-8BF1-102D6274F2D5}"/>
    <hyperlink ref="QBQ132" location="All!B1555" display="PSYK_SKSOPR" xr:uid="{179BC34C-EE1C-4759-8564-8C34D53BFA17}"/>
    <hyperlink ref="QBY132" location="All!B1555" display="PSYK_SKSOPR" xr:uid="{192690B3-2DF4-40FC-8000-89B1C003F398}"/>
    <hyperlink ref="QCG132" location="All!B1555" display="PSYK_SKSOPR" xr:uid="{FB9F226F-2737-4733-AD2F-C079F0113B0E}"/>
    <hyperlink ref="QCO132" location="All!B1555" display="PSYK_SKSOPR" xr:uid="{F2FD220B-3D21-4F2C-9D7E-2363DF2B32CA}"/>
    <hyperlink ref="QCW132" location="All!B1555" display="PSYK_SKSOPR" xr:uid="{51BB8840-667F-4D5F-8F57-07CB883A6E6E}"/>
    <hyperlink ref="QDE132" location="All!B1555" display="PSYK_SKSOPR" xr:uid="{58876FCD-0D7C-4234-BCAE-00F8A5F01661}"/>
    <hyperlink ref="QDM132" location="All!B1555" display="PSYK_SKSOPR" xr:uid="{E202055F-5674-47B8-A50C-D431025B1D0D}"/>
    <hyperlink ref="QDU132" location="All!B1555" display="PSYK_SKSOPR" xr:uid="{5FE620D9-5B11-41D2-B09A-3762649D0ED1}"/>
    <hyperlink ref="QEC132" location="All!B1555" display="PSYK_SKSOPR" xr:uid="{EF668B46-0F68-47C8-A106-2E8E4163E429}"/>
    <hyperlink ref="QEK132" location="All!B1555" display="PSYK_SKSOPR" xr:uid="{3545ACA6-CE8D-4F76-97D0-BAC2C0B4B98B}"/>
    <hyperlink ref="QES132" location="All!B1555" display="PSYK_SKSOPR" xr:uid="{BBD7C63B-C875-4B97-84FB-9C111487287F}"/>
    <hyperlink ref="QFA132" location="All!B1555" display="PSYK_SKSOPR" xr:uid="{7E801738-CE87-4D55-BBE3-E586E8199D36}"/>
    <hyperlink ref="QFI132" location="All!B1555" display="PSYK_SKSOPR" xr:uid="{175E4D74-4C2F-46D0-B64C-F35CCEB81A33}"/>
    <hyperlink ref="QFQ132" location="All!B1555" display="PSYK_SKSOPR" xr:uid="{34361A27-27F2-4349-81C2-0B506F26E451}"/>
    <hyperlink ref="QFY132" location="All!B1555" display="PSYK_SKSOPR" xr:uid="{29D66952-C6CB-4B4D-BC85-4807223506CD}"/>
    <hyperlink ref="QGG132" location="All!B1555" display="PSYK_SKSOPR" xr:uid="{49D90533-39F6-4990-9F2F-9D8FAC9A4192}"/>
    <hyperlink ref="QGO132" location="All!B1555" display="PSYK_SKSOPR" xr:uid="{3D24D153-6DCE-4F7C-A67E-B7401E8ED9D7}"/>
    <hyperlink ref="QGW132" location="All!B1555" display="PSYK_SKSOPR" xr:uid="{FC506394-648B-4629-870E-78CC05DFFBCE}"/>
    <hyperlink ref="QHE132" location="All!B1555" display="PSYK_SKSOPR" xr:uid="{2720B06E-C5B5-49E4-8DD9-B38AE1DBDAA4}"/>
    <hyperlink ref="QHM132" location="All!B1555" display="PSYK_SKSOPR" xr:uid="{9B2BC54C-D785-40E9-9230-E37DA85B6B57}"/>
    <hyperlink ref="QHU132" location="All!B1555" display="PSYK_SKSOPR" xr:uid="{8A365F5D-0909-4D9D-BFDB-8396D403E38F}"/>
    <hyperlink ref="QIC132" location="All!B1555" display="PSYK_SKSOPR" xr:uid="{7D4C9BA4-3DBD-47F4-B2CB-4D5314E2A6CA}"/>
    <hyperlink ref="QIK132" location="All!B1555" display="PSYK_SKSOPR" xr:uid="{9D823A05-EDE7-4B28-9ABF-2AF8BB2B3211}"/>
    <hyperlink ref="QIS132" location="All!B1555" display="PSYK_SKSOPR" xr:uid="{4EDC48E8-FE40-4D6D-B023-70FC92FDAD52}"/>
    <hyperlink ref="QJA132" location="All!B1555" display="PSYK_SKSOPR" xr:uid="{7ADB1936-D694-4489-A3D9-24ACD20DC7DF}"/>
    <hyperlink ref="QJI132" location="All!B1555" display="PSYK_SKSOPR" xr:uid="{8E289A99-5D06-42AA-AF95-0414FCDBAE07}"/>
    <hyperlink ref="QJQ132" location="All!B1555" display="PSYK_SKSOPR" xr:uid="{F04E14E6-9CD3-4508-84A2-142D79B6ABCA}"/>
    <hyperlink ref="QJY132" location="All!B1555" display="PSYK_SKSOPR" xr:uid="{B00F8A40-F7FF-42A9-98ED-02FE0A0F63CF}"/>
    <hyperlink ref="QKG132" location="All!B1555" display="PSYK_SKSOPR" xr:uid="{B8299596-CB30-4324-ABFD-188832913F4E}"/>
    <hyperlink ref="QKO132" location="All!B1555" display="PSYK_SKSOPR" xr:uid="{5D87FA91-0403-486F-B857-442C5AEBE444}"/>
    <hyperlink ref="QKW132" location="All!B1555" display="PSYK_SKSOPR" xr:uid="{91BD6FCC-7F95-47F3-AC92-7FFE777B10CE}"/>
    <hyperlink ref="QLE132" location="All!B1555" display="PSYK_SKSOPR" xr:uid="{B067FF90-17EC-42E6-AFE1-E732135B9E9D}"/>
    <hyperlink ref="QLM132" location="All!B1555" display="PSYK_SKSOPR" xr:uid="{F916BCC3-ECDE-45CE-B73E-FE91B94482B7}"/>
    <hyperlink ref="QLU132" location="All!B1555" display="PSYK_SKSOPR" xr:uid="{CD327BB8-8E48-46D3-A084-27FD149DAA00}"/>
    <hyperlink ref="QMC132" location="All!B1555" display="PSYK_SKSOPR" xr:uid="{98F19AE8-12BE-43CE-9E4E-15C6BDBAEDB4}"/>
    <hyperlink ref="QMK132" location="All!B1555" display="PSYK_SKSOPR" xr:uid="{7DDBE4BA-AC59-442B-BAA9-909B346614D9}"/>
    <hyperlink ref="QMS132" location="All!B1555" display="PSYK_SKSOPR" xr:uid="{9AADC7A8-6BDD-4451-9C54-E29242E1A939}"/>
    <hyperlink ref="QNA132" location="All!B1555" display="PSYK_SKSOPR" xr:uid="{F71E15BE-72FE-4E15-A174-9D04EB60FE8C}"/>
    <hyperlink ref="QNI132" location="All!B1555" display="PSYK_SKSOPR" xr:uid="{ABAB661E-12AB-4358-AC50-690A8AD619D8}"/>
    <hyperlink ref="QNQ132" location="All!B1555" display="PSYK_SKSOPR" xr:uid="{FC3F0AE7-A2C9-4E06-BC24-6B5A04FFF5CA}"/>
    <hyperlink ref="QNY132" location="All!B1555" display="PSYK_SKSOPR" xr:uid="{D4EC66B0-24D0-4E8E-99E7-1D0F31BBBC19}"/>
    <hyperlink ref="QOG132" location="All!B1555" display="PSYK_SKSOPR" xr:uid="{F902549D-5F4D-4C82-821E-D5B782555BD7}"/>
    <hyperlink ref="QOO132" location="All!B1555" display="PSYK_SKSOPR" xr:uid="{26781DAD-B782-402B-82F5-A9C0DF1C6FBB}"/>
    <hyperlink ref="QOW132" location="All!B1555" display="PSYK_SKSOPR" xr:uid="{85B0FF7B-E797-4503-9DE9-232DDEA8B21F}"/>
    <hyperlink ref="QPE132" location="All!B1555" display="PSYK_SKSOPR" xr:uid="{DA149BB0-7132-4A79-B917-8A1DACCEB078}"/>
    <hyperlink ref="QPM132" location="All!B1555" display="PSYK_SKSOPR" xr:uid="{7F3D2321-CC66-4267-A354-3B3B981B1048}"/>
    <hyperlink ref="QPU132" location="All!B1555" display="PSYK_SKSOPR" xr:uid="{61C776DC-7A7E-4583-86C9-0BEF4417C848}"/>
    <hyperlink ref="QQC132" location="All!B1555" display="PSYK_SKSOPR" xr:uid="{2038BF9E-08FB-444E-A8F2-D46D8E611FF2}"/>
    <hyperlink ref="QQK132" location="All!B1555" display="PSYK_SKSOPR" xr:uid="{A8FB887F-B412-4A9D-9267-880FF5B343EB}"/>
    <hyperlink ref="QQS132" location="All!B1555" display="PSYK_SKSOPR" xr:uid="{70DBBD7A-6152-405C-B1F8-CCCF8B3E786F}"/>
    <hyperlink ref="QRA132" location="All!B1555" display="PSYK_SKSOPR" xr:uid="{79313CB0-80F7-4C4D-9ED1-9232CD99F637}"/>
    <hyperlink ref="QRI132" location="All!B1555" display="PSYK_SKSOPR" xr:uid="{78F20F61-5FED-4AB9-9EB8-386ECE1F240B}"/>
    <hyperlink ref="QRQ132" location="All!B1555" display="PSYK_SKSOPR" xr:uid="{323B34D8-FF13-4333-8C08-4B6AF475AFD9}"/>
    <hyperlink ref="QRY132" location="All!B1555" display="PSYK_SKSOPR" xr:uid="{9245A2CD-FEDC-493E-9F5D-916700EA35D7}"/>
    <hyperlink ref="QSG132" location="All!B1555" display="PSYK_SKSOPR" xr:uid="{AA223871-FB65-49FE-871E-70CE48953665}"/>
    <hyperlink ref="QSO132" location="All!B1555" display="PSYK_SKSOPR" xr:uid="{52745B15-FDBD-4C0F-8EDD-6212F25F59A8}"/>
    <hyperlink ref="QSW132" location="All!B1555" display="PSYK_SKSOPR" xr:uid="{BAF20914-874A-442A-9FCE-9FF22358A5F3}"/>
    <hyperlink ref="QTE132" location="All!B1555" display="PSYK_SKSOPR" xr:uid="{2386459F-4A8F-4F3B-AF46-C9072AC3363E}"/>
    <hyperlink ref="QTM132" location="All!B1555" display="PSYK_SKSOPR" xr:uid="{8E2F39D5-2EFD-481B-9887-47167CA55D80}"/>
    <hyperlink ref="QTU132" location="All!B1555" display="PSYK_SKSOPR" xr:uid="{7B4BB13C-A375-4782-BC99-9D26F79972E9}"/>
    <hyperlink ref="QUC132" location="All!B1555" display="PSYK_SKSOPR" xr:uid="{B4B32C90-152E-4D53-91D7-7F3010FFE66C}"/>
    <hyperlink ref="QUK132" location="All!B1555" display="PSYK_SKSOPR" xr:uid="{635E2C1C-0A46-444B-B822-FDED5BDA2E98}"/>
    <hyperlink ref="QUS132" location="All!B1555" display="PSYK_SKSOPR" xr:uid="{F06CA731-ADB4-41F0-BF4E-5AA5D45BFFA9}"/>
    <hyperlink ref="QVA132" location="All!B1555" display="PSYK_SKSOPR" xr:uid="{FBC0DF26-597C-4A67-8481-302AEFFA99EA}"/>
    <hyperlink ref="QVI132" location="All!B1555" display="PSYK_SKSOPR" xr:uid="{80E2A403-2256-452C-AB55-A07DC1E2C1BE}"/>
    <hyperlink ref="QVQ132" location="All!B1555" display="PSYK_SKSOPR" xr:uid="{1594FFA8-2C2B-4674-944D-B5F58CE97326}"/>
    <hyperlink ref="QVY132" location="All!B1555" display="PSYK_SKSOPR" xr:uid="{C5D5D765-15E1-4D39-988D-891C3FCA6F08}"/>
    <hyperlink ref="QWG132" location="All!B1555" display="PSYK_SKSOPR" xr:uid="{716C0AC9-04DE-4FA7-97F1-CB8A9283BE77}"/>
    <hyperlink ref="QWO132" location="All!B1555" display="PSYK_SKSOPR" xr:uid="{FDE6C8C0-8E80-4C0B-93A1-EBDB5BA8097A}"/>
    <hyperlink ref="QWW132" location="All!B1555" display="PSYK_SKSOPR" xr:uid="{245C86C6-47C6-4C20-A4E2-2942DC859719}"/>
    <hyperlink ref="QXE132" location="All!B1555" display="PSYK_SKSOPR" xr:uid="{14781849-0574-41B7-835B-47353FE76567}"/>
    <hyperlink ref="QXM132" location="All!B1555" display="PSYK_SKSOPR" xr:uid="{715FFEF7-E129-4BE4-86F7-FC27B7977903}"/>
    <hyperlink ref="QXU132" location="All!B1555" display="PSYK_SKSOPR" xr:uid="{9C767AA5-D374-48A8-B058-128DBCC978C3}"/>
    <hyperlink ref="QYC132" location="All!B1555" display="PSYK_SKSOPR" xr:uid="{08E62B50-C36F-4363-95C2-BC5AADEC5010}"/>
    <hyperlink ref="QYK132" location="All!B1555" display="PSYK_SKSOPR" xr:uid="{460F4DEC-ED33-48D8-8E2B-7E2276066D8C}"/>
    <hyperlink ref="QYS132" location="All!B1555" display="PSYK_SKSOPR" xr:uid="{B3C1A075-E9C5-4A12-AC98-F37E7337E1A2}"/>
    <hyperlink ref="QZA132" location="All!B1555" display="PSYK_SKSOPR" xr:uid="{0CF05B9C-2AB9-4C2F-AFE6-6B2901A19523}"/>
    <hyperlink ref="QZI132" location="All!B1555" display="PSYK_SKSOPR" xr:uid="{9D1E9179-F6FC-4A4E-BDFE-64A7B29852A8}"/>
    <hyperlink ref="QZQ132" location="All!B1555" display="PSYK_SKSOPR" xr:uid="{4B7D4B56-23B2-4BA1-8370-12DC7E23B065}"/>
    <hyperlink ref="QZY132" location="All!B1555" display="PSYK_SKSOPR" xr:uid="{56CC5FCE-0D9C-430C-8C6C-9F5585685C3B}"/>
    <hyperlink ref="RAG132" location="All!B1555" display="PSYK_SKSOPR" xr:uid="{07C28156-2854-4830-B3DD-D6386D2F5DC0}"/>
    <hyperlink ref="RAO132" location="All!B1555" display="PSYK_SKSOPR" xr:uid="{10175C45-C3CE-46EB-93C7-CFC40CC7FFEC}"/>
    <hyperlink ref="RAW132" location="All!B1555" display="PSYK_SKSOPR" xr:uid="{D877BEEF-53BB-4090-A7B1-EFFAD09C2289}"/>
    <hyperlink ref="RBE132" location="All!B1555" display="PSYK_SKSOPR" xr:uid="{73F9BEE4-30F2-447A-9DFD-D4DDC5946E95}"/>
    <hyperlink ref="RBM132" location="All!B1555" display="PSYK_SKSOPR" xr:uid="{A8601511-4472-48F7-A4D0-9ADBB28B3C98}"/>
    <hyperlink ref="RBU132" location="All!B1555" display="PSYK_SKSOPR" xr:uid="{EFD7E5A9-0C76-4F29-B0A5-C835536319D0}"/>
    <hyperlink ref="RCC132" location="All!B1555" display="PSYK_SKSOPR" xr:uid="{01BEFC6A-675F-4D23-9833-1BE200D6EAE6}"/>
    <hyperlink ref="RCK132" location="All!B1555" display="PSYK_SKSOPR" xr:uid="{3F39B6B8-82DC-4985-9B59-167233FEA1AC}"/>
    <hyperlink ref="RCS132" location="All!B1555" display="PSYK_SKSOPR" xr:uid="{52C55367-F888-438D-97D8-DBB093D831AB}"/>
    <hyperlink ref="RDA132" location="All!B1555" display="PSYK_SKSOPR" xr:uid="{15798479-B1BB-4403-B078-4E3927EBD323}"/>
    <hyperlink ref="RDI132" location="All!B1555" display="PSYK_SKSOPR" xr:uid="{50990096-310B-4DC3-AC43-48020369229C}"/>
    <hyperlink ref="RDQ132" location="All!B1555" display="PSYK_SKSOPR" xr:uid="{8C94A506-B5C5-4B51-B812-EE70BF581F4C}"/>
    <hyperlink ref="RDY132" location="All!B1555" display="PSYK_SKSOPR" xr:uid="{47BF1ACE-E149-4A3E-853E-3B0A3AAA481C}"/>
    <hyperlink ref="REG132" location="All!B1555" display="PSYK_SKSOPR" xr:uid="{807FE3D8-16AF-463D-90E0-8F80A5B2E309}"/>
    <hyperlink ref="REO132" location="All!B1555" display="PSYK_SKSOPR" xr:uid="{0AC54C21-C021-4555-B59E-B7EBD0E27D15}"/>
    <hyperlink ref="REW132" location="All!B1555" display="PSYK_SKSOPR" xr:uid="{8795383B-038D-4E19-9348-5BB074039307}"/>
    <hyperlink ref="RFE132" location="All!B1555" display="PSYK_SKSOPR" xr:uid="{5245A8B3-266E-41BB-8EBA-3D929CEF932D}"/>
    <hyperlink ref="RFM132" location="All!B1555" display="PSYK_SKSOPR" xr:uid="{1C037DE2-A198-46DF-9667-6DC826B8E0BC}"/>
    <hyperlink ref="RFU132" location="All!B1555" display="PSYK_SKSOPR" xr:uid="{44A541B6-9F07-4ADC-BDC3-F8B969D8A046}"/>
    <hyperlink ref="RGC132" location="All!B1555" display="PSYK_SKSOPR" xr:uid="{1DD22FF3-F196-43B9-9CFB-4020CEFDC28A}"/>
    <hyperlink ref="RGK132" location="All!B1555" display="PSYK_SKSOPR" xr:uid="{1F3E8378-FAB1-47C3-8700-53BC7F507667}"/>
    <hyperlink ref="RGS132" location="All!B1555" display="PSYK_SKSOPR" xr:uid="{A05966BC-1F91-4599-B48D-AA0A431CEA57}"/>
    <hyperlink ref="RHA132" location="All!B1555" display="PSYK_SKSOPR" xr:uid="{7B319CCC-FA79-481A-BFF9-DE35F2ADFBAA}"/>
    <hyperlink ref="RHI132" location="All!B1555" display="PSYK_SKSOPR" xr:uid="{E8B56015-52FD-4465-8E57-9CBFCAF742D0}"/>
    <hyperlink ref="RHQ132" location="All!B1555" display="PSYK_SKSOPR" xr:uid="{4FBF624B-DCDC-4E77-85CC-15378040E6D0}"/>
    <hyperlink ref="RHY132" location="All!B1555" display="PSYK_SKSOPR" xr:uid="{C7B3EFB5-65D6-4967-9C34-505EE6EA5C26}"/>
    <hyperlink ref="RIG132" location="All!B1555" display="PSYK_SKSOPR" xr:uid="{F23D7C4E-BDD9-4504-9FE4-9AD50401E9FA}"/>
    <hyperlink ref="RIO132" location="All!B1555" display="PSYK_SKSOPR" xr:uid="{F1733A4E-352E-46D8-9358-A988CC4CDF72}"/>
    <hyperlink ref="RIW132" location="All!B1555" display="PSYK_SKSOPR" xr:uid="{7E092D29-6B54-4D72-A0AE-3228E4F47EFE}"/>
    <hyperlink ref="RJE132" location="All!B1555" display="PSYK_SKSOPR" xr:uid="{5464D431-5CE5-4518-826C-D46DBE7E6FED}"/>
    <hyperlink ref="RJM132" location="All!B1555" display="PSYK_SKSOPR" xr:uid="{9DD67F86-44D3-47B9-9CA5-89940807178D}"/>
    <hyperlink ref="RJU132" location="All!B1555" display="PSYK_SKSOPR" xr:uid="{4565843B-4F01-4957-8A03-99FE65831320}"/>
    <hyperlink ref="RKC132" location="All!B1555" display="PSYK_SKSOPR" xr:uid="{16E649C7-95A6-47CF-A83C-3C535786116F}"/>
    <hyperlink ref="RKK132" location="All!B1555" display="PSYK_SKSOPR" xr:uid="{59F37DE7-C5FE-4752-BED6-8409B8861BC8}"/>
    <hyperlink ref="RKS132" location="All!B1555" display="PSYK_SKSOPR" xr:uid="{A9DEF940-339D-482E-A754-C6C6E6E4EDA3}"/>
    <hyperlink ref="RLA132" location="All!B1555" display="PSYK_SKSOPR" xr:uid="{A9E1D50F-052A-4AEB-BC7C-6858F4E2DBC2}"/>
    <hyperlink ref="RLI132" location="All!B1555" display="PSYK_SKSOPR" xr:uid="{1349331A-21FD-4FDA-AF12-54E3476C75A1}"/>
    <hyperlink ref="RLQ132" location="All!B1555" display="PSYK_SKSOPR" xr:uid="{F8F759F0-D08E-42AB-9EF8-897ADFE56FA7}"/>
    <hyperlink ref="RLY132" location="All!B1555" display="PSYK_SKSOPR" xr:uid="{284DDED5-CE60-489E-955C-B6D23ECCC640}"/>
    <hyperlink ref="RMG132" location="All!B1555" display="PSYK_SKSOPR" xr:uid="{7C68AAE4-48D6-4101-8577-9CCA92457931}"/>
    <hyperlink ref="RMO132" location="All!B1555" display="PSYK_SKSOPR" xr:uid="{AFBA3BB0-6249-4026-9AF6-659218E3ABCD}"/>
    <hyperlink ref="RMW132" location="All!B1555" display="PSYK_SKSOPR" xr:uid="{7285CE77-EC68-45B1-B3DC-67DF97F59BB7}"/>
    <hyperlink ref="RNE132" location="All!B1555" display="PSYK_SKSOPR" xr:uid="{34F79184-5946-410E-987C-9C2686BD2CA1}"/>
    <hyperlink ref="RNM132" location="All!B1555" display="PSYK_SKSOPR" xr:uid="{87EA8D50-B5D2-43ED-BF20-C1A248C29B6B}"/>
    <hyperlink ref="RNU132" location="All!B1555" display="PSYK_SKSOPR" xr:uid="{D84F91FE-2E01-4940-90BE-44CAD56A4B10}"/>
    <hyperlink ref="ROC132" location="All!B1555" display="PSYK_SKSOPR" xr:uid="{A193814F-585D-4F28-B47B-6D89101D7D89}"/>
    <hyperlink ref="ROK132" location="All!B1555" display="PSYK_SKSOPR" xr:uid="{FA37A020-9E07-4C6A-943A-73230A0DA437}"/>
    <hyperlink ref="ROS132" location="All!B1555" display="PSYK_SKSOPR" xr:uid="{BAC327FC-A91A-4620-A846-4EA70382F6D4}"/>
    <hyperlink ref="RPA132" location="All!B1555" display="PSYK_SKSOPR" xr:uid="{D6DDF4B9-DCB7-4486-B192-6B2FCA0A6431}"/>
    <hyperlink ref="RPI132" location="All!B1555" display="PSYK_SKSOPR" xr:uid="{6936154F-4FD6-453D-AE6A-C158407D6720}"/>
    <hyperlink ref="RPQ132" location="All!B1555" display="PSYK_SKSOPR" xr:uid="{8AE6DB8E-8CE3-4EF8-9323-EE1D74407952}"/>
    <hyperlink ref="RPY132" location="All!B1555" display="PSYK_SKSOPR" xr:uid="{D5D75687-E4CC-4AC5-B708-78AEB1A5627A}"/>
    <hyperlink ref="RQG132" location="All!B1555" display="PSYK_SKSOPR" xr:uid="{4B0D9E15-0E15-41AE-BD41-AE868C266C8B}"/>
    <hyperlink ref="RQO132" location="All!B1555" display="PSYK_SKSOPR" xr:uid="{A69A7C15-5AA0-4F77-A46A-1B10B210B10F}"/>
    <hyperlink ref="RQW132" location="All!B1555" display="PSYK_SKSOPR" xr:uid="{67AB45C9-C3AE-4005-A499-325C319BC046}"/>
    <hyperlink ref="RRE132" location="All!B1555" display="PSYK_SKSOPR" xr:uid="{D018A845-376C-47EF-B0B1-D819FD078F97}"/>
    <hyperlink ref="RRM132" location="All!B1555" display="PSYK_SKSOPR" xr:uid="{97F165CD-CE6A-4BE0-9040-EF4043EBCD9E}"/>
    <hyperlink ref="RRU132" location="All!B1555" display="PSYK_SKSOPR" xr:uid="{251DC325-C950-4CB4-87A1-4F42296AEB08}"/>
    <hyperlink ref="RSC132" location="All!B1555" display="PSYK_SKSOPR" xr:uid="{950374DE-DB9A-4BE1-AA56-9826DC5C5B8A}"/>
    <hyperlink ref="RSK132" location="All!B1555" display="PSYK_SKSOPR" xr:uid="{4DB7768C-376A-4D2C-9239-F5AF135658C7}"/>
    <hyperlink ref="RSS132" location="All!B1555" display="PSYK_SKSOPR" xr:uid="{D5C1FED4-C5C7-473C-89BF-69CB5EF5C4A1}"/>
    <hyperlink ref="RTA132" location="All!B1555" display="PSYK_SKSOPR" xr:uid="{C93C7AB8-5DAC-49FE-A3EF-F258E1891BEB}"/>
    <hyperlink ref="RTI132" location="All!B1555" display="PSYK_SKSOPR" xr:uid="{620330B0-5674-4458-9262-617DAE3E6049}"/>
    <hyperlink ref="RTQ132" location="All!B1555" display="PSYK_SKSOPR" xr:uid="{3DBE2EFD-349F-4346-8FF6-F7F4D8AC007E}"/>
    <hyperlink ref="RTY132" location="All!B1555" display="PSYK_SKSOPR" xr:uid="{432968F4-C8EB-4545-AF78-4CFCE3227309}"/>
    <hyperlink ref="RUG132" location="All!B1555" display="PSYK_SKSOPR" xr:uid="{D591336D-BA39-4445-8303-27B03E6B030A}"/>
    <hyperlink ref="RUO132" location="All!B1555" display="PSYK_SKSOPR" xr:uid="{7F02BF30-CAB5-4042-AD6C-6C3386AD2E9A}"/>
    <hyperlink ref="RUW132" location="All!B1555" display="PSYK_SKSOPR" xr:uid="{D08A2555-E2D5-4474-8D49-DE76F8CA9BCE}"/>
    <hyperlink ref="RVE132" location="All!B1555" display="PSYK_SKSOPR" xr:uid="{36EF6F10-0C74-411C-9E4F-051678F4055A}"/>
    <hyperlink ref="RVM132" location="All!B1555" display="PSYK_SKSOPR" xr:uid="{B778C184-B084-4E72-BD9F-9A394878154C}"/>
    <hyperlink ref="RVU132" location="All!B1555" display="PSYK_SKSOPR" xr:uid="{F2A1ECA0-687B-45E0-AD85-281427033F50}"/>
    <hyperlink ref="RWC132" location="All!B1555" display="PSYK_SKSOPR" xr:uid="{E63F8566-F9EB-4C42-BB34-C726AD807CBB}"/>
    <hyperlink ref="RWK132" location="All!B1555" display="PSYK_SKSOPR" xr:uid="{BF98BCC8-43A9-4782-94AD-A86C5DE101A6}"/>
    <hyperlink ref="RWS132" location="All!B1555" display="PSYK_SKSOPR" xr:uid="{F3F7A831-7339-4F61-84D0-F113C906DF4E}"/>
    <hyperlink ref="RXA132" location="All!B1555" display="PSYK_SKSOPR" xr:uid="{023D658C-CA6E-4194-8F6E-ED569B6683FA}"/>
    <hyperlink ref="RXI132" location="All!B1555" display="PSYK_SKSOPR" xr:uid="{AEA2A687-8AA4-46F4-9ED4-5D1A5C24CDBD}"/>
    <hyperlink ref="RXQ132" location="All!B1555" display="PSYK_SKSOPR" xr:uid="{B975068E-6616-405C-B815-C98F6A736123}"/>
    <hyperlink ref="RXY132" location="All!B1555" display="PSYK_SKSOPR" xr:uid="{4DA522CB-6457-4E22-A97C-4F1EF8DE1E63}"/>
    <hyperlink ref="RYG132" location="All!B1555" display="PSYK_SKSOPR" xr:uid="{555BF2FE-0191-4F30-B84D-F1BF40668A86}"/>
    <hyperlink ref="RYO132" location="All!B1555" display="PSYK_SKSOPR" xr:uid="{4DA2448E-CBDE-4E42-B62C-568CEFA16E75}"/>
    <hyperlink ref="RYW132" location="All!B1555" display="PSYK_SKSOPR" xr:uid="{F1D6319D-E931-40DA-A75D-F122621FF4BB}"/>
    <hyperlink ref="RZE132" location="All!B1555" display="PSYK_SKSOPR" xr:uid="{88EB66F2-5ECE-428A-8F8D-6A1A3EC52E97}"/>
    <hyperlink ref="RZM132" location="All!B1555" display="PSYK_SKSOPR" xr:uid="{0EC7D983-64B3-487B-AC82-3BBE66DD54D8}"/>
    <hyperlink ref="RZU132" location="All!B1555" display="PSYK_SKSOPR" xr:uid="{DF9B740A-9CB5-4489-8B7A-7DDFD0F4080C}"/>
    <hyperlink ref="SAC132" location="All!B1555" display="PSYK_SKSOPR" xr:uid="{A754374E-1D32-4D12-AF85-CCBE9D5DC2C0}"/>
    <hyperlink ref="SAK132" location="All!B1555" display="PSYK_SKSOPR" xr:uid="{2EFCBBDA-2785-4C75-B789-EDB255FD6E05}"/>
    <hyperlink ref="SAS132" location="All!B1555" display="PSYK_SKSOPR" xr:uid="{7EB0E2B9-C346-415C-9ABB-328AB7B27F0B}"/>
    <hyperlink ref="SBA132" location="All!B1555" display="PSYK_SKSOPR" xr:uid="{64A3F8D9-8749-4C4A-A773-66F261FF6B13}"/>
    <hyperlink ref="SBI132" location="All!B1555" display="PSYK_SKSOPR" xr:uid="{6F1DA5B1-1954-423A-AD18-B362FC217E2E}"/>
    <hyperlink ref="SBQ132" location="All!B1555" display="PSYK_SKSOPR" xr:uid="{1237A884-AEDE-446F-BB42-3B2B36358D42}"/>
    <hyperlink ref="SBY132" location="All!B1555" display="PSYK_SKSOPR" xr:uid="{83F80F56-9793-4C13-A688-E76D90C02FD5}"/>
    <hyperlink ref="SCG132" location="All!B1555" display="PSYK_SKSOPR" xr:uid="{783F3E4F-E678-4470-82FC-9CF81895BC07}"/>
    <hyperlink ref="SCO132" location="All!B1555" display="PSYK_SKSOPR" xr:uid="{933BDC98-1FB9-4167-BEAD-D70C92CB71BC}"/>
    <hyperlink ref="SCW132" location="All!B1555" display="PSYK_SKSOPR" xr:uid="{F6AB5880-958F-43EB-A5C5-1C5FBE77E48B}"/>
    <hyperlink ref="SDE132" location="All!B1555" display="PSYK_SKSOPR" xr:uid="{32F23BDE-4860-42A3-8AEC-324BA684A581}"/>
    <hyperlink ref="SDM132" location="All!B1555" display="PSYK_SKSOPR" xr:uid="{C30DECE2-8537-4089-9E8E-7A34316237C8}"/>
    <hyperlink ref="SDU132" location="All!B1555" display="PSYK_SKSOPR" xr:uid="{15940E8F-8555-408D-9ECD-274F6C8EFFEF}"/>
    <hyperlink ref="SEC132" location="All!B1555" display="PSYK_SKSOPR" xr:uid="{60D15D42-3C38-489D-8AE7-57520E48F6B5}"/>
    <hyperlink ref="SEK132" location="All!B1555" display="PSYK_SKSOPR" xr:uid="{DACC9935-A5DA-485E-8D9C-856A04A07ADE}"/>
    <hyperlink ref="SES132" location="All!B1555" display="PSYK_SKSOPR" xr:uid="{FBA0DB57-29DB-4845-AF02-F9C518B3E573}"/>
    <hyperlink ref="SFA132" location="All!B1555" display="PSYK_SKSOPR" xr:uid="{2A128114-276E-4F40-A421-591852AF5C83}"/>
    <hyperlink ref="SFI132" location="All!B1555" display="PSYK_SKSOPR" xr:uid="{81E0DE01-74D1-4539-8D07-6C3B2C9591A2}"/>
    <hyperlink ref="SFQ132" location="All!B1555" display="PSYK_SKSOPR" xr:uid="{C8BB34C5-A5ED-476C-B282-E0C7D4412C90}"/>
    <hyperlink ref="SFY132" location="All!B1555" display="PSYK_SKSOPR" xr:uid="{63E01EF5-0C32-48F4-972D-BE829BA262B0}"/>
    <hyperlink ref="SGG132" location="All!B1555" display="PSYK_SKSOPR" xr:uid="{9855A558-EB3D-4447-821D-1A97200475EC}"/>
    <hyperlink ref="SGO132" location="All!B1555" display="PSYK_SKSOPR" xr:uid="{5EC601EB-2276-48CF-9993-E03C9BEEC0E4}"/>
    <hyperlink ref="SGW132" location="All!B1555" display="PSYK_SKSOPR" xr:uid="{7FCAD26B-D6FC-4694-AAB2-8FD70C11DE95}"/>
    <hyperlink ref="SHE132" location="All!B1555" display="PSYK_SKSOPR" xr:uid="{C0DF650D-7E11-4D8C-B6E5-4CD438FD256D}"/>
    <hyperlink ref="SHM132" location="All!B1555" display="PSYK_SKSOPR" xr:uid="{31683483-51DC-4EB3-BE06-A01DF749C73C}"/>
    <hyperlink ref="SHU132" location="All!B1555" display="PSYK_SKSOPR" xr:uid="{71AA3417-0339-4767-8FAA-0E329AD4E063}"/>
    <hyperlink ref="SIC132" location="All!B1555" display="PSYK_SKSOPR" xr:uid="{45F5E373-3595-4BB3-B856-2D89F07DC91C}"/>
    <hyperlink ref="SIK132" location="All!B1555" display="PSYK_SKSOPR" xr:uid="{6B822DE1-6B73-4FEA-A4B5-C963E608C498}"/>
    <hyperlink ref="SIS132" location="All!B1555" display="PSYK_SKSOPR" xr:uid="{BE47E6D3-D82E-409D-968A-E7A7C3EDC621}"/>
    <hyperlink ref="SJA132" location="All!B1555" display="PSYK_SKSOPR" xr:uid="{787A32AC-4B45-493B-B2B7-E821365E5DE2}"/>
    <hyperlink ref="SJI132" location="All!B1555" display="PSYK_SKSOPR" xr:uid="{878AE187-6C3E-4E7B-B488-7AF620F4C84B}"/>
    <hyperlink ref="SJQ132" location="All!B1555" display="PSYK_SKSOPR" xr:uid="{430F220E-25F9-4BA2-A05F-469B11AF71CA}"/>
    <hyperlink ref="SJY132" location="All!B1555" display="PSYK_SKSOPR" xr:uid="{A75C9162-68EF-4D70-BF95-F0B5E85B6181}"/>
    <hyperlink ref="SKG132" location="All!B1555" display="PSYK_SKSOPR" xr:uid="{B5A79AEB-4B80-4B5E-9F01-0537D7705831}"/>
    <hyperlink ref="SKO132" location="All!B1555" display="PSYK_SKSOPR" xr:uid="{09635E6C-8DC0-4B35-B9A4-234E78AEC2EE}"/>
    <hyperlink ref="SKW132" location="All!B1555" display="PSYK_SKSOPR" xr:uid="{8441BB7B-49C4-4E91-94E7-879BDC717FA7}"/>
    <hyperlink ref="SLE132" location="All!B1555" display="PSYK_SKSOPR" xr:uid="{5346D215-E4A0-46DC-ABAB-851BCC8A591B}"/>
    <hyperlink ref="SLM132" location="All!B1555" display="PSYK_SKSOPR" xr:uid="{0DFD313C-9DA5-46A5-8E65-33E0BB922110}"/>
    <hyperlink ref="SLU132" location="All!B1555" display="PSYK_SKSOPR" xr:uid="{4309A95E-5DF8-4130-A9D6-A149B014873A}"/>
    <hyperlink ref="SMC132" location="All!B1555" display="PSYK_SKSOPR" xr:uid="{1D27C0E2-E3A3-40A4-BB96-1CE09B2EBF40}"/>
    <hyperlink ref="SMK132" location="All!B1555" display="PSYK_SKSOPR" xr:uid="{914BC3C9-A478-40EC-974F-E43B3114CA4F}"/>
    <hyperlink ref="SMS132" location="All!B1555" display="PSYK_SKSOPR" xr:uid="{549014C8-C573-428A-9574-BC25B79B4370}"/>
    <hyperlink ref="SNA132" location="All!B1555" display="PSYK_SKSOPR" xr:uid="{4BA46B9C-4CF1-4641-BA4E-06785302A58B}"/>
    <hyperlink ref="SNI132" location="All!B1555" display="PSYK_SKSOPR" xr:uid="{FFCEDF4F-A22A-4D94-9810-6B8779F8BF16}"/>
    <hyperlink ref="SNQ132" location="All!B1555" display="PSYK_SKSOPR" xr:uid="{44512E9D-0D5C-4ACA-BD5A-1D24E45131CC}"/>
    <hyperlink ref="SNY132" location="All!B1555" display="PSYK_SKSOPR" xr:uid="{421FBA93-2DF3-4B8C-85E8-0DF3C068A864}"/>
    <hyperlink ref="SOG132" location="All!B1555" display="PSYK_SKSOPR" xr:uid="{6C7F1F00-0768-4CE6-A569-F6CFFF8EF10C}"/>
    <hyperlink ref="SOO132" location="All!B1555" display="PSYK_SKSOPR" xr:uid="{E7CC7C6A-9751-41AD-895E-DCABCD068FBB}"/>
    <hyperlink ref="SOW132" location="All!B1555" display="PSYK_SKSOPR" xr:uid="{806858FD-7032-449B-9DFF-1DCB241C1BD8}"/>
    <hyperlink ref="SPE132" location="All!B1555" display="PSYK_SKSOPR" xr:uid="{BCEF4A59-02AA-4C3B-B58C-B2339D919919}"/>
    <hyperlink ref="SPM132" location="All!B1555" display="PSYK_SKSOPR" xr:uid="{B067AFAD-C283-4A4D-892A-F6943653322A}"/>
    <hyperlink ref="SPU132" location="All!B1555" display="PSYK_SKSOPR" xr:uid="{86AB3036-A574-440E-9F72-948C5348CBAB}"/>
    <hyperlink ref="SQC132" location="All!B1555" display="PSYK_SKSOPR" xr:uid="{445C39F0-78C7-4471-816D-2C806A681F97}"/>
    <hyperlink ref="SQK132" location="All!B1555" display="PSYK_SKSOPR" xr:uid="{C3F630A3-4F25-48C7-BF3B-BBCDE0330B2F}"/>
    <hyperlink ref="SQS132" location="All!B1555" display="PSYK_SKSOPR" xr:uid="{DF18F0D0-4F71-474D-8ED6-0B412F89CEBE}"/>
    <hyperlink ref="SRA132" location="All!B1555" display="PSYK_SKSOPR" xr:uid="{529731D4-0F9D-4FD5-A2B5-767D20349EAD}"/>
    <hyperlink ref="SRI132" location="All!B1555" display="PSYK_SKSOPR" xr:uid="{9E3912EB-31AE-4192-A08E-9DDDBC012542}"/>
    <hyperlink ref="SRQ132" location="All!B1555" display="PSYK_SKSOPR" xr:uid="{6DD6DD1E-B8E0-4C1E-82E7-43BA14A90BDC}"/>
    <hyperlink ref="SRY132" location="All!B1555" display="PSYK_SKSOPR" xr:uid="{C5445441-FD57-46D7-BD13-EE7192F48EF9}"/>
    <hyperlink ref="SSG132" location="All!B1555" display="PSYK_SKSOPR" xr:uid="{67B0D8F5-CB50-4C30-ABA2-619402389AFA}"/>
    <hyperlink ref="SSO132" location="All!B1555" display="PSYK_SKSOPR" xr:uid="{B6556BA3-E465-441D-A5D2-CB0E6B5FF6F1}"/>
    <hyperlink ref="SSW132" location="All!B1555" display="PSYK_SKSOPR" xr:uid="{00FA4D23-B215-4B3C-9A42-447B90F1ABB5}"/>
    <hyperlink ref="STE132" location="All!B1555" display="PSYK_SKSOPR" xr:uid="{006F34EE-5C19-4DD4-82A3-68AC9DF79CBE}"/>
    <hyperlink ref="STM132" location="All!B1555" display="PSYK_SKSOPR" xr:uid="{8A3DA724-672B-4072-847E-2FCD88D39015}"/>
    <hyperlink ref="STU132" location="All!B1555" display="PSYK_SKSOPR" xr:uid="{12094442-C1A6-40A5-A1BC-3A60DB7F5009}"/>
    <hyperlink ref="SUC132" location="All!B1555" display="PSYK_SKSOPR" xr:uid="{641F2510-FA9A-40F5-A71D-E170882B16B2}"/>
    <hyperlink ref="SUK132" location="All!B1555" display="PSYK_SKSOPR" xr:uid="{3BACE751-AFEB-49CB-B9BF-C842BF373F63}"/>
    <hyperlink ref="SUS132" location="All!B1555" display="PSYK_SKSOPR" xr:uid="{EB1837E3-D027-4555-AC2A-2A4AD4C91FE4}"/>
    <hyperlink ref="SVA132" location="All!B1555" display="PSYK_SKSOPR" xr:uid="{32388310-D244-4A2C-A6AA-BA83E57CE1B7}"/>
    <hyperlink ref="SVI132" location="All!B1555" display="PSYK_SKSOPR" xr:uid="{7C918BB8-4FBF-4093-94B8-E442112B80B7}"/>
    <hyperlink ref="SVQ132" location="All!B1555" display="PSYK_SKSOPR" xr:uid="{8FF7D9DB-71B4-460F-B831-3C3414BC3D43}"/>
    <hyperlink ref="SVY132" location="All!B1555" display="PSYK_SKSOPR" xr:uid="{FE0FAC1B-3044-4CA9-B2B3-441E37A31B99}"/>
    <hyperlink ref="SWG132" location="All!B1555" display="PSYK_SKSOPR" xr:uid="{380E6137-8C51-46DB-96A7-A5D98D1C7550}"/>
    <hyperlink ref="SWO132" location="All!B1555" display="PSYK_SKSOPR" xr:uid="{DF0E4F27-5888-4C63-B1C0-F0127E232DE7}"/>
    <hyperlink ref="SWW132" location="All!B1555" display="PSYK_SKSOPR" xr:uid="{11DBC35C-DB8C-42D6-BE53-0DA1BA28BAE0}"/>
    <hyperlink ref="SXE132" location="All!B1555" display="PSYK_SKSOPR" xr:uid="{AB8A41EA-8ABF-4395-B77C-A9EB78D339B6}"/>
    <hyperlink ref="SXM132" location="All!B1555" display="PSYK_SKSOPR" xr:uid="{3414DBB1-E839-4365-B15B-F6BAD14343EB}"/>
    <hyperlink ref="SXU132" location="All!B1555" display="PSYK_SKSOPR" xr:uid="{EDB37641-44D0-47D2-8B64-04039E46B524}"/>
    <hyperlink ref="SYC132" location="All!B1555" display="PSYK_SKSOPR" xr:uid="{39995AD3-702A-4D3C-BBEE-0360C35ED6C0}"/>
    <hyperlink ref="SYK132" location="All!B1555" display="PSYK_SKSOPR" xr:uid="{7567E7A7-1054-425E-A966-74B11F2DA98C}"/>
    <hyperlink ref="SYS132" location="All!B1555" display="PSYK_SKSOPR" xr:uid="{1505BE31-3EBB-4C72-B404-FD538D66DD02}"/>
    <hyperlink ref="SZA132" location="All!B1555" display="PSYK_SKSOPR" xr:uid="{41926844-4C27-4E46-8C6F-EC1AFD5DEB9E}"/>
    <hyperlink ref="SZI132" location="All!B1555" display="PSYK_SKSOPR" xr:uid="{AD0FECB7-05DB-47FD-98C5-167DD0EF8E40}"/>
    <hyperlink ref="SZQ132" location="All!B1555" display="PSYK_SKSOPR" xr:uid="{A4AD6BC1-35E3-4624-9C24-913BC84C18A3}"/>
    <hyperlink ref="SZY132" location="All!B1555" display="PSYK_SKSOPR" xr:uid="{76BEEB6C-5418-4888-9A04-1D866F5C9028}"/>
    <hyperlink ref="TAG132" location="All!B1555" display="PSYK_SKSOPR" xr:uid="{FE7F0446-F396-41DC-AB68-E3093A1C814B}"/>
    <hyperlink ref="TAO132" location="All!B1555" display="PSYK_SKSOPR" xr:uid="{49972AD0-D6C9-400B-9B73-9134D791CD01}"/>
    <hyperlink ref="TAW132" location="All!B1555" display="PSYK_SKSOPR" xr:uid="{F25047BA-0CF9-4B45-B1DA-E85F4A3DBE44}"/>
    <hyperlink ref="TBE132" location="All!B1555" display="PSYK_SKSOPR" xr:uid="{988B9D97-4B29-411A-860D-CBF8315BE3EC}"/>
    <hyperlink ref="TBM132" location="All!B1555" display="PSYK_SKSOPR" xr:uid="{420AC298-F5C1-493A-A20C-0EA844AE2B37}"/>
    <hyperlink ref="TBU132" location="All!B1555" display="PSYK_SKSOPR" xr:uid="{3F944231-EF65-4ADD-8E38-377CEC0DDADF}"/>
    <hyperlink ref="TCC132" location="All!B1555" display="PSYK_SKSOPR" xr:uid="{7D792079-337F-4339-BAD9-43E5760E0C59}"/>
    <hyperlink ref="TCK132" location="All!B1555" display="PSYK_SKSOPR" xr:uid="{DB11F778-AB94-44E7-9087-EE2FE0CAC515}"/>
    <hyperlink ref="TCS132" location="All!B1555" display="PSYK_SKSOPR" xr:uid="{DCE37385-8F2A-4EBF-B385-C55AE4D2A832}"/>
    <hyperlink ref="TDA132" location="All!B1555" display="PSYK_SKSOPR" xr:uid="{81F98393-5CF4-418C-BB21-E1B3C1AE361F}"/>
    <hyperlink ref="TDI132" location="All!B1555" display="PSYK_SKSOPR" xr:uid="{FCD4DBEA-32B0-4E78-88B2-EF1C557C2AEB}"/>
    <hyperlink ref="TDQ132" location="All!B1555" display="PSYK_SKSOPR" xr:uid="{C20FBDDA-F8EC-46A3-9999-8BC4F5E3027E}"/>
    <hyperlink ref="TDY132" location="All!B1555" display="PSYK_SKSOPR" xr:uid="{D399C5BE-8E98-4061-9AF9-FFC0E4A7CE59}"/>
    <hyperlink ref="TEG132" location="All!B1555" display="PSYK_SKSOPR" xr:uid="{55FBC275-81BD-4090-89A1-D36211539C1A}"/>
    <hyperlink ref="TEO132" location="All!B1555" display="PSYK_SKSOPR" xr:uid="{BBA620A2-AA7B-49B9-BF60-3CE717881EF6}"/>
    <hyperlink ref="TEW132" location="All!B1555" display="PSYK_SKSOPR" xr:uid="{6FEBFA40-9BB6-4AF7-9AC5-3B8E06A51471}"/>
    <hyperlink ref="TFE132" location="All!B1555" display="PSYK_SKSOPR" xr:uid="{AF869F43-5F2D-43E4-AA29-35E8DA06B315}"/>
    <hyperlink ref="TFM132" location="All!B1555" display="PSYK_SKSOPR" xr:uid="{9262D018-8692-4776-ADF7-C219E86D3384}"/>
    <hyperlink ref="TFU132" location="All!B1555" display="PSYK_SKSOPR" xr:uid="{4B0030F3-096F-48DD-8C0A-CE8456625641}"/>
    <hyperlink ref="TGC132" location="All!B1555" display="PSYK_SKSOPR" xr:uid="{266EF923-00DE-4E85-90D3-8D30D0A4504E}"/>
    <hyperlink ref="TGK132" location="All!B1555" display="PSYK_SKSOPR" xr:uid="{312802F7-4944-4B87-8615-03E7F4CC577F}"/>
    <hyperlink ref="TGS132" location="All!B1555" display="PSYK_SKSOPR" xr:uid="{B630DCA5-22DA-4B99-A1B5-1D6DFE8B7828}"/>
    <hyperlink ref="THA132" location="All!B1555" display="PSYK_SKSOPR" xr:uid="{3785F873-C051-42AF-BD1A-9D5448F6155A}"/>
    <hyperlink ref="THI132" location="All!B1555" display="PSYK_SKSOPR" xr:uid="{49D2F53C-87E9-4C25-8CB8-BE6F771335C1}"/>
    <hyperlink ref="THQ132" location="All!B1555" display="PSYK_SKSOPR" xr:uid="{647AAEA8-1E5F-4467-94AB-5EF4C2FE692C}"/>
    <hyperlink ref="THY132" location="All!B1555" display="PSYK_SKSOPR" xr:uid="{41A96F6E-9AE5-4937-A913-8CBBDC214C5A}"/>
    <hyperlink ref="TIG132" location="All!B1555" display="PSYK_SKSOPR" xr:uid="{56A46113-1F70-4C6C-BF52-60857E1ACC20}"/>
    <hyperlink ref="TIO132" location="All!B1555" display="PSYK_SKSOPR" xr:uid="{1A4C6184-CDD6-456D-BFCE-B42EF0368BF2}"/>
    <hyperlink ref="TIW132" location="All!B1555" display="PSYK_SKSOPR" xr:uid="{22F3C760-F32C-43EB-B685-19ABF51DA27A}"/>
    <hyperlink ref="TJE132" location="All!B1555" display="PSYK_SKSOPR" xr:uid="{9A16E910-10A5-4EFF-A23D-DBE3047C0DF0}"/>
    <hyperlink ref="TJM132" location="All!B1555" display="PSYK_SKSOPR" xr:uid="{F10B1447-D680-4236-B656-A092892CD970}"/>
    <hyperlink ref="TJU132" location="All!B1555" display="PSYK_SKSOPR" xr:uid="{1AD21F30-5391-4D96-91F2-CF06E6F2B705}"/>
    <hyperlink ref="TKC132" location="All!B1555" display="PSYK_SKSOPR" xr:uid="{C86CA1E9-0095-4ABE-8686-14CE97B2702B}"/>
    <hyperlink ref="TKK132" location="All!B1555" display="PSYK_SKSOPR" xr:uid="{221B8324-74F3-4119-8040-CB4CCFBC3A4F}"/>
    <hyperlink ref="TKS132" location="All!B1555" display="PSYK_SKSOPR" xr:uid="{1A2772EE-AAB9-46A2-BD33-3746A7D90E91}"/>
    <hyperlink ref="TLA132" location="All!B1555" display="PSYK_SKSOPR" xr:uid="{F2F6D38B-A1A6-4178-AAF9-F845EE2E3814}"/>
    <hyperlink ref="TLI132" location="All!B1555" display="PSYK_SKSOPR" xr:uid="{073F4A26-7744-4E94-8140-6207C19366C8}"/>
    <hyperlink ref="TLQ132" location="All!B1555" display="PSYK_SKSOPR" xr:uid="{FD196C3B-AD03-4A87-838A-B439310451B6}"/>
    <hyperlink ref="TLY132" location="All!B1555" display="PSYK_SKSOPR" xr:uid="{BFEA9416-17B2-4740-86C6-0A7D26F9117E}"/>
    <hyperlink ref="TMG132" location="All!B1555" display="PSYK_SKSOPR" xr:uid="{373DED4E-9882-4EF4-82F3-7567FC6AD43F}"/>
    <hyperlink ref="TMO132" location="All!B1555" display="PSYK_SKSOPR" xr:uid="{C7F65537-2DE8-4AD1-BF8E-A9D77006B4D9}"/>
    <hyperlink ref="TMW132" location="All!B1555" display="PSYK_SKSOPR" xr:uid="{ACC4E29E-4989-4BC9-BDA5-D27D250B138C}"/>
    <hyperlink ref="TNE132" location="All!B1555" display="PSYK_SKSOPR" xr:uid="{B7F3A75D-B9C5-483A-8A44-F362BA03D3C2}"/>
    <hyperlink ref="TNM132" location="All!B1555" display="PSYK_SKSOPR" xr:uid="{18E13BA1-4519-4785-B23C-6A1FABCE8238}"/>
    <hyperlink ref="TNU132" location="All!B1555" display="PSYK_SKSOPR" xr:uid="{0F014123-2220-4F9A-89A6-42E621AE7272}"/>
    <hyperlink ref="TOC132" location="All!B1555" display="PSYK_SKSOPR" xr:uid="{EDCA93D2-A8B5-46C3-B692-15D85C6C858B}"/>
    <hyperlink ref="TOK132" location="All!B1555" display="PSYK_SKSOPR" xr:uid="{8EA9B90B-616D-4DF1-97B0-7E6DF4BF214A}"/>
    <hyperlink ref="TOS132" location="All!B1555" display="PSYK_SKSOPR" xr:uid="{5605AA91-37BE-4FD2-8958-C4E8E5FF485F}"/>
    <hyperlink ref="TPA132" location="All!B1555" display="PSYK_SKSOPR" xr:uid="{031E45BB-2DE7-42DF-B807-15EA2A92B633}"/>
    <hyperlink ref="TPI132" location="All!B1555" display="PSYK_SKSOPR" xr:uid="{B40C5D07-3101-4B71-B8AA-D0A3EBDC8E94}"/>
    <hyperlink ref="TPQ132" location="All!B1555" display="PSYK_SKSOPR" xr:uid="{28D61EE1-4EF4-4510-A31E-863626C656D9}"/>
    <hyperlink ref="TPY132" location="All!B1555" display="PSYK_SKSOPR" xr:uid="{76E81E61-6BAB-490D-8B72-5A41731B453B}"/>
    <hyperlink ref="TQG132" location="All!B1555" display="PSYK_SKSOPR" xr:uid="{9A8500B0-1F08-444A-9A2D-CB4E914D0DBE}"/>
    <hyperlink ref="TQO132" location="All!B1555" display="PSYK_SKSOPR" xr:uid="{A76D7B37-718C-454C-A411-6D09A32B4A5B}"/>
    <hyperlink ref="TQW132" location="All!B1555" display="PSYK_SKSOPR" xr:uid="{7B6CAA2D-FEB8-4281-87C3-CDD44D32B741}"/>
    <hyperlink ref="TRE132" location="All!B1555" display="PSYK_SKSOPR" xr:uid="{E1C78DB5-8044-43F6-9A5C-F7EB47BE2D0E}"/>
    <hyperlink ref="TRM132" location="All!B1555" display="PSYK_SKSOPR" xr:uid="{D97406B5-D555-4CF3-AB4D-64737FCD0A06}"/>
    <hyperlink ref="TRU132" location="All!B1555" display="PSYK_SKSOPR" xr:uid="{AE4E368B-F084-43FF-B54B-4EFD69185BB9}"/>
    <hyperlink ref="TSC132" location="All!B1555" display="PSYK_SKSOPR" xr:uid="{04DBEBCB-B026-4057-9936-F94CE32FA699}"/>
    <hyperlink ref="TSK132" location="All!B1555" display="PSYK_SKSOPR" xr:uid="{84C26B76-E71F-4207-B5C8-3809FD5FE814}"/>
    <hyperlink ref="TSS132" location="All!B1555" display="PSYK_SKSOPR" xr:uid="{3A1E3800-865C-41E3-BC0A-595989D77DA5}"/>
    <hyperlink ref="TTA132" location="All!B1555" display="PSYK_SKSOPR" xr:uid="{5F75EB4B-CC29-4A08-9572-269CF28ED0E1}"/>
    <hyperlink ref="TTI132" location="All!B1555" display="PSYK_SKSOPR" xr:uid="{C8805D0F-CB1B-492A-8D04-8F28EA7E2C18}"/>
    <hyperlink ref="TTQ132" location="All!B1555" display="PSYK_SKSOPR" xr:uid="{DC640485-5485-4F37-B884-D86DA458F875}"/>
    <hyperlink ref="TTY132" location="All!B1555" display="PSYK_SKSOPR" xr:uid="{9B01FA7E-83A0-47A6-861E-54A024486820}"/>
    <hyperlink ref="TUG132" location="All!B1555" display="PSYK_SKSOPR" xr:uid="{DE5A8F85-28CE-4516-8539-C1AC60729B70}"/>
    <hyperlink ref="TUO132" location="All!B1555" display="PSYK_SKSOPR" xr:uid="{E671DB66-632D-40A8-9D61-D49090A96F80}"/>
    <hyperlink ref="TUW132" location="All!B1555" display="PSYK_SKSOPR" xr:uid="{4BCC609D-3AAF-4AFF-B6C5-A2E5F31FDA87}"/>
    <hyperlink ref="TVE132" location="All!B1555" display="PSYK_SKSOPR" xr:uid="{28297B4A-61E6-40AC-A119-F7513807CB13}"/>
    <hyperlink ref="TVM132" location="All!B1555" display="PSYK_SKSOPR" xr:uid="{6EDF51C8-3336-4AFE-B156-9C9B6DFE07BD}"/>
    <hyperlink ref="TVU132" location="All!B1555" display="PSYK_SKSOPR" xr:uid="{1946CB7B-C926-4D43-B1EE-E585E905FBA5}"/>
    <hyperlink ref="TWC132" location="All!B1555" display="PSYK_SKSOPR" xr:uid="{0E5A4FC3-827B-44BF-A6F5-D1137ED620B0}"/>
    <hyperlink ref="TWK132" location="All!B1555" display="PSYK_SKSOPR" xr:uid="{B5968EF2-1F20-452A-8109-5B9AC349262A}"/>
    <hyperlink ref="TWS132" location="All!B1555" display="PSYK_SKSOPR" xr:uid="{79A8D472-B39A-458C-A239-7D9AFF5F0707}"/>
    <hyperlink ref="TXA132" location="All!B1555" display="PSYK_SKSOPR" xr:uid="{96A8C591-4D81-4CA4-886B-A056D7C0E6A6}"/>
    <hyperlink ref="TXI132" location="All!B1555" display="PSYK_SKSOPR" xr:uid="{053A8EF6-352F-437E-811C-D8B3014AFCED}"/>
    <hyperlink ref="TXQ132" location="All!B1555" display="PSYK_SKSOPR" xr:uid="{B793A5E3-AE53-4619-A72C-722B09EA66E8}"/>
    <hyperlink ref="TXY132" location="All!B1555" display="PSYK_SKSOPR" xr:uid="{BF344666-4B95-41E2-A440-7391E039B081}"/>
    <hyperlink ref="TYG132" location="All!B1555" display="PSYK_SKSOPR" xr:uid="{A526862E-F016-4D25-9340-7ADC617C2EE4}"/>
    <hyperlink ref="TYO132" location="All!B1555" display="PSYK_SKSOPR" xr:uid="{21C19FF6-8AD7-468F-89CB-26B48A6F87C4}"/>
    <hyperlink ref="TYW132" location="All!B1555" display="PSYK_SKSOPR" xr:uid="{93DFA696-48DD-44C6-9312-A885F53E697D}"/>
    <hyperlink ref="TZE132" location="All!B1555" display="PSYK_SKSOPR" xr:uid="{8EA9932D-748C-42BB-A614-8CA944D77746}"/>
    <hyperlink ref="TZM132" location="All!B1555" display="PSYK_SKSOPR" xr:uid="{EC904CE9-DCE6-4570-9DE2-F313FECDB314}"/>
    <hyperlink ref="TZU132" location="All!B1555" display="PSYK_SKSOPR" xr:uid="{ECEB22D0-CC90-4BDD-9417-356C4C122A7A}"/>
    <hyperlink ref="UAC132" location="All!B1555" display="PSYK_SKSOPR" xr:uid="{AA96E8F3-9CB7-436D-9C73-8429A2FB6E9D}"/>
    <hyperlink ref="UAK132" location="All!B1555" display="PSYK_SKSOPR" xr:uid="{B24EF463-2F0C-49DF-8D18-FE58F03345EA}"/>
    <hyperlink ref="UAS132" location="All!B1555" display="PSYK_SKSOPR" xr:uid="{231235EB-BBF4-470D-B023-9354EF328AA9}"/>
    <hyperlink ref="UBA132" location="All!B1555" display="PSYK_SKSOPR" xr:uid="{FDF5E4DB-112A-4913-BFDF-000D43237B0C}"/>
    <hyperlink ref="UBI132" location="All!B1555" display="PSYK_SKSOPR" xr:uid="{087E2A8B-80C2-421E-B6A3-93442C6332A5}"/>
    <hyperlink ref="UBQ132" location="All!B1555" display="PSYK_SKSOPR" xr:uid="{266C6EB6-DDE3-40E8-A65D-8637D9CEA620}"/>
    <hyperlink ref="UBY132" location="All!B1555" display="PSYK_SKSOPR" xr:uid="{E6FAF21F-7FD8-4DDD-957C-247B9DA15874}"/>
    <hyperlink ref="UCG132" location="All!B1555" display="PSYK_SKSOPR" xr:uid="{4DFDFF08-8A13-44D4-A75E-EA09793FF94B}"/>
    <hyperlink ref="UCO132" location="All!B1555" display="PSYK_SKSOPR" xr:uid="{2ABA1DFA-7C54-4ABA-BE4F-F178AEA325BE}"/>
    <hyperlink ref="UCW132" location="All!B1555" display="PSYK_SKSOPR" xr:uid="{24C80256-2235-46CB-B928-21DBF91DA28E}"/>
    <hyperlink ref="UDE132" location="All!B1555" display="PSYK_SKSOPR" xr:uid="{BA6BFC2B-3B46-4924-B840-31F112D4BDA5}"/>
    <hyperlink ref="UDM132" location="All!B1555" display="PSYK_SKSOPR" xr:uid="{92A02D7D-4183-4ADF-A18E-C23E1087AE51}"/>
    <hyperlink ref="UDU132" location="All!B1555" display="PSYK_SKSOPR" xr:uid="{A4D132B5-D5E9-45FE-ADF4-50193E3CCB79}"/>
    <hyperlink ref="UEC132" location="All!B1555" display="PSYK_SKSOPR" xr:uid="{8F2F2F23-D1EC-4DE4-9A16-0F0C0B416EC5}"/>
    <hyperlink ref="UEK132" location="All!B1555" display="PSYK_SKSOPR" xr:uid="{F8E2C64A-A1D2-4548-A952-B08EDD1BA11C}"/>
    <hyperlink ref="UES132" location="All!B1555" display="PSYK_SKSOPR" xr:uid="{169DAB03-7F79-407C-846E-BF4BA3BA5770}"/>
    <hyperlink ref="UFA132" location="All!B1555" display="PSYK_SKSOPR" xr:uid="{71E4F7F1-1FE7-4334-B83B-846E8138D17C}"/>
    <hyperlink ref="UFI132" location="All!B1555" display="PSYK_SKSOPR" xr:uid="{7AEE690F-3E03-4E62-AA06-6407211985DA}"/>
    <hyperlink ref="UFQ132" location="All!B1555" display="PSYK_SKSOPR" xr:uid="{E814DFD2-3122-4BD0-8D0C-0B47C5BE019E}"/>
    <hyperlink ref="UFY132" location="All!B1555" display="PSYK_SKSOPR" xr:uid="{242AECCA-C4B3-4E50-9B55-63B15CDA2AA6}"/>
    <hyperlink ref="UGG132" location="All!B1555" display="PSYK_SKSOPR" xr:uid="{1124602F-69E8-4E7B-A580-5D540E3F6C64}"/>
    <hyperlink ref="UGO132" location="All!B1555" display="PSYK_SKSOPR" xr:uid="{818B9EA1-C3F5-4064-83D8-7650316CCCE8}"/>
    <hyperlink ref="UGW132" location="All!B1555" display="PSYK_SKSOPR" xr:uid="{F92C0B94-4496-4E09-808D-796A441D72F1}"/>
    <hyperlink ref="UHE132" location="All!B1555" display="PSYK_SKSOPR" xr:uid="{FF0FDD03-62A6-4951-B0F3-BDD2B6E00BD5}"/>
    <hyperlink ref="UHM132" location="All!B1555" display="PSYK_SKSOPR" xr:uid="{68215473-E43B-4AA7-AF8C-CC8FD635B644}"/>
    <hyperlink ref="UHU132" location="All!B1555" display="PSYK_SKSOPR" xr:uid="{D9C34A47-B1F2-44CD-9495-368E968EB99E}"/>
    <hyperlink ref="UIC132" location="All!B1555" display="PSYK_SKSOPR" xr:uid="{21620DA2-5A35-4E9B-8F8A-C4DEF26D660A}"/>
    <hyperlink ref="UIK132" location="All!B1555" display="PSYK_SKSOPR" xr:uid="{D742B6D6-12A7-4A51-A449-2883AD66086F}"/>
    <hyperlink ref="UIS132" location="All!B1555" display="PSYK_SKSOPR" xr:uid="{A9EC5B07-0C6F-46CA-BBA4-9469E9385631}"/>
    <hyperlink ref="UJA132" location="All!B1555" display="PSYK_SKSOPR" xr:uid="{5F381EDB-0745-4349-AC61-8947E35ECBB1}"/>
    <hyperlink ref="UJI132" location="All!B1555" display="PSYK_SKSOPR" xr:uid="{6E0DBA0F-DFD6-491C-9101-AF2C5980E640}"/>
    <hyperlink ref="UJQ132" location="All!B1555" display="PSYK_SKSOPR" xr:uid="{6ED53192-C9A2-461D-B7DB-4BC3CF66BE98}"/>
    <hyperlink ref="UJY132" location="All!B1555" display="PSYK_SKSOPR" xr:uid="{5B352D21-0C2C-4E01-A677-6A3F4A6BACCC}"/>
    <hyperlink ref="UKG132" location="All!B1555" display="PSYK_SKSOPR" xr:uid="{4C94F1F5-D048-44EE-8169-EC4BA26AF5E3}"/>
    <hyperlink ref="UKO132" location="All!B1555" display="PSYK_SKSOPR" xr:uid="{0CAB8986-AD91-42E8-BE9B-EC88374F0915}"/>
    <hyperlink ref="UKW132" location="All!B1555" display="PSYK_SKSOPR" xr:uid="{90C41B24-F39B-408B-A18B-0AE3A9258640}"/>
    <hyperlink ref="ULE132" location="All!B1555" display="PSYK_SKSOPR" xr:uid="{F9F71697-D4EA-43FE-88BE-E1658C98F4AF}"/>
    <hyperlink ref="ULM132" location="All!B1555" display="PSYK_SKSOPR" xr:uid="{9C905318-B2EB-401D-B63F-EAD18DCC40FC}"/>
    <hyperlink ref="ULU132" location="All!B1555" display="PSYK_SKSOPR" xr:uid="{8DA21EEC-28D6-4889-9236-647EB6C128CA}"/>
    <hyperlink ref="UMC132" location="All!B1555" display="PSYK_SKSOPR" xr:uid="{15A0AB12-4125-4D5B-AE6F-B356C97672CA}"/>
    <hyperlink ref="UMK132" location="All!B1555" display="PSYK_SKSOPR" xr:uid="{0E6A1840-9374-4A8E-9D93-559F26D89757}"/>
    <hyperlink ref="UMS132" location="All!B1555" display="PSYK_SKSOPR" xr:uid="{8D0BA8BC-A266-4E19-B157-C2E7976BFDFF}"/>
    <hyperlink ref="UNA132" location="All!B1555" display="PSYK_SKSOPR" xr:uid="{35B64478-980C-471E-820E-47C12189C25F}"/>
    <hyperlink ref="UNI132" location="All!B1555" display="PSYK_SKSOPR" xr:uid="{1E237AEA-419B-45B8-8C34-7F61DEB1E61E}"/>
    <hyperlink ref="UNQ132" location="All!B1555" display="PSYK_SKSOPR" xr:uid="{8D225AE4-2F29-404D-96C2-3236AF335B9A}"/>
    <hyperlink ref="UNY132" location="All!B1555" display="PSYK_SKSOPR" xr:uid="{4A507424-9358-43BA-BC39-F645B0D4FC59}"/>
    <hyperlink ref="UOG132" location="All!B1555" display="PSYK_SKSOPR" xr:uid="{769AC6F5-97AC-4A84-B352-615F0D8950FC}"/>
    <hyperlink ref="UOO132" location="All!B1555" display="PSYK_SKSOPR" xr:uid="{B50A8FEB-A982-4C08-8AB7-8A283A253421}"/>
    <hyperlink ref="UOW132" location="All!B1555" display="PSYK_SKSOPR" xr:uid="{0D76D669-78E5-47F8-BD9E-2282164F069B}"/>
    <hyperlink ref="UPE132" location="All!B1555" display="PSYK_SKSOPR" xr:uid="{DA66856B-3F2E-456E-9F7A-4DB6532337F3}"/>
    <hyperlink ref="UPM132" location="All!B1555" display="PSYK_SKSOPR" xr:uid="{8E8AECCF-835A-4930-B630-D3E543EC1AD2}"/>
    <hyperlink ref="UPU132" location="All!B1555" display="PSYK_SKSOPR" xr:uid="{A3FA3EAC-70AA-4B95-98C5-3A447831D902}"/>
    <hyperlink ref="UQC132" location="All!B1555" display="PSYK_SKSOPR" xr:uid="{57C9ABB9-1AAB-4933-85E9-15A07CEF61E1}"/>
    <hyperlink ref="UQK132" location="All!B1555" display="PSYK_SKSOPR" xr:uid="{9E473081-F820-4BE8-B08E-3F4C9B019812}"/>
    <hyperlink ref="UQS132" location="All!B1555" display="PSYK_SKSOPR" xr:uid="{AC5FC6AA-D88F-47AD-B3F4-23EFE50F75FE}"/>
    <hyperlink ref="URA132" location="All!B1555" display="PSYK_SKSOPR" xr:uid="{55CAF34D-6DDC-4A7A-A32E-AAA8F64E97A8}"/>
    <hyperlink ref="URI132" location="All!B1555" display="PSYK_SKSOPR" xr:uid="{48E3A1E0-59FA-4C04-B58A-506456B7E4A4}"/>
    <hyperlink ref="URQ132" location="All!B1555" display="PSYK_SKSOPR" xr:uid="{7DE95172-2E73-4513-8F2F-75FB97E3364C}"/>
    <hyperlink ref="URY132" location="All!B1555" display="PSYK_SKSOPR" xr:uid="{EC0B6F6C-B67B-400C-AD8A-53AEC91531C0}"/>
    <hyperlink ref="USG132" location="All!B1555" display="PSYK_SKSOPR" xr:uid="{C43DF2E1-9FBD-4DA7-ACEE-71CB069602FA}"/>
    <hyperlink ref="USO132" location="All!B1555" display="PSYK_SKSOPR" xr:uid="{A726725A-FDB7-4E4D-91A7-18CC60A60AB8}"/>
    <hyperlink ref="USW132" location="All!B1555" display="PSYK_SKSOPR" xr:uid="{B9522188-03EB-4DA9-B193-57C0C16FC64A}"/>
    <hyperlink ref="UTE132" location="All!B1555" display="PSYK_SKSOPR" xr:uid="{ADA9BC87-0A9C-4A3A-95F5-91FEC9414CA8}"/>
    <hyperlink ref="UTM132" location="All!B1555" display="PSYK_SKSOPR" xr:uid="{D73AB95E-25AE-4175-AEAE-534B07B3A31B}"/>
    <hyperlink ref="UTU132" location="All!B1555" display="PSYK_SKSOPR" xr:uid="{BCC8FA01-643B-4F6B-8F46-B4F23BD98724}"/>
    <hyperlink ref="UUC132" location="All!B1555" display="PSYK_SKSOPR" xr:uid="{415B1F0A-868B-4C10-9628-36F1BF48410F}"/>
    <hyperlink ref="UUK132" location="All!B1555" display="PSYK_SKSOPR" xr:uid="{5A458A08-653C-45E9-86D8-EA43E114748E}"/>
    <hyperlink ref="UUS132" location="All!B1555" display="PSYK_SKSOPR" xr:uid="{6C53A7A3-6D6B-43AD-AFB1-D354DD32484F}"/>
    <hyperlink ref="UVA132" location="All!B1555" display="PSYK_SKSOPR" xr:uid="{2A5AC0BF-B4A6-4895-91A4-513422102322}"/>
    <hyperlink ref="UVI132" location="All!B1555" display="PSYK_SKSOPR" xr:uid="{7E845599-5D28-4CDE-AB32-70FEC3B66579}"/>
    <hyperlink ref="UVQ132" location="All!B1555" display="PSYK_SKSOPR" xr:uid="{AB3CF7B8-C52E-4790-860A-8DB2AEAA8F0B}"/>
    <hyperlink ref="UVY132" location="All!B1555" display="PSYK_SKSOPR" xr:uid="{C81308D6-9E32-4447-926A-4CB5DD1587F8}"/>
    <hyperlink ref="UWG132" location="All!B1555" display="PSYK_SKSOPR" xr:uid="{98102CBB-FFCA-4D9B-AE76-417222F2388C}"/>
    <hyperlink ref="UWO132" location="All!B1555" display="PSYK_SKSOPR" xr:uid="{61634F05-E08E-441F-B7E8-26194E9DDDA2}"/>
    <hyperlink ref="UWW132" location="All!B1555" display="PSYK_SKSOPR" xr:uid="{9496D354-9FC7-48F9-8179-623C0A03FF0F}"/>
    <hyperlink ref="UXE132" location="All!B1555" display="PSYK_SKSOPR" xr:uid="{4D0517CD-75E9-4D7E-B586-AEBBDBA28CEA}"/>
    <hyperlink ref="UXM132" location="All!B1555" display="PSYK_SKSOPR" xr:uid="{4A5BA3F1-032C-4DEC-8199-088465B9036C}"/>
    <hyperlink ref="UXU132" location="All!B1555" display="PSYK_SKSOPR" xr:uid="{B6F87F9C-DC93-4D3F-936B-1CCD346606D3}"/>
    <hyperlink ref="UYC132" location="All!B1555" display="PSYK_SKSOPR" xr:uid="{02A04E8D-B51E-4F24-9DBE-DB21D1A71077}"/>
    <hyperlink ref="UYK132" location="All!B1555" display="PSYK_SKSOPR" xr:uid="{7134F33C-A9A0-4260-9325-22EE4AA63C22}"/>
    <hyperlink ref="UYS132" location="All!B1555" display="PSYK_SKSOPR" xr:uid="{D85C9391-83AF-4C15-82FA-E9DA611B306A}"/>
    <hyperlink ref="UZA132" location="All!B1555" display="PSYK_SKSOPR" xr:uid="{3B26D044-2C58-4469-A611-FA77CE70F7A2}"/>
    <hyperlink ref="UZI132" location="All!B1555" display="PSYK_SKSOPR" xr:uid="{08E77145-59E5-4423-B8AD-D7023E536F13}"/>
    <hyperlink ref="UZQ132" location="All!B1555" display="PSYK_SKSOPR" xr:uid="{C2E2D7F3-A6BE-438C-B7F2-40C277171A6C}"/>
    <hyperlink ref="UZY132" location="All!B1555" display="PSYK_SKSOPR" xr:uid="{52A81EAB-0F5E-4B71-9886-616103077B57}"/>
    <hyperlink ref="VAG132" location="All!B1555" display="PSYK_SKSOPR" xr:uid="{CE014FFA-EDA2-484E-BF88-07BF55595E40}"/>
    <hyperlink ref="VAO132" location="All!B1555" display="PSYK_SKSOPR" xr:uid="{EF2A32D6-2057-493E-8227-6B488A18C154}"/>
    <hyperlink ref="VAW132" location="All!B1555" display="PSYK_SKSOPR" xr:uid="{742E68CB-8BA0-4753-93FD-2206264B6FE6}"/>
    <hyperlink ref="VBE132" location="All!B1555" display="PSYK_SKSOPR" xr:uid="{E952B3C9-F862-4068-B7EC-BE60D93D8935}"/>
    <hyperlink ref="VBM132" location="All!B1555" display="PSYK_SKSOPR" xr:uid="{B732CD34-E78D-4F83-BAD1-DA6A9E4AAEB6}"/>
    <hyperlink ref="VBU132" location="All!B1555" display="PSYK_SKSOPR" xr:uid="{2CE57662-19DB-4359-814B-0A07C6BBA3AB}"/>
    <hyperlink ref="VCC132" location="All!B1555" display="PSYK_SKSOPR" xr:uid="{F6394E55-BBE0-4628-B584-F596CBEE0AF0}"/>
    <hyperlink ref="VCK132" location="All!B1555" display="PSYK_SKSOPR" xr:uid="{50272D8D-A062-4834-95FB-5E8998B31B02}"/>
    <hyperlink ref="VCS132" location="All!B1555" display="PSYK_SKSOPR" xr:uid="{FFBC2E43-903D-433C-8080-683291324830}"/>
    <hyperlink ref="VDA132" location="All!B1555" display="PSYK_SKSOPR" xr:uid="{BA98F8BC-BE4C-457B-B9FD-65A60947F554}"/>
    <hyperlink ref="VDI132" location="All!B1555" display="PSYK_SKSOPR" xr:uid="{2F022D18-CD50-499B-914A-E878EEDFD81D}"/>
    <hyperlink ref="VDQ132" location="All!B1555" display="PSYK_SKSOPR" xr:uid="{E0C2C256-AF9E-4F65-8695-E018BF36CDB4}"/>
    <hyperlink ref="VDY132" location="All!B1555" display="PSYK_SKSOPR" xr:uid="{7689A513-608E-42B7-B260-7508EE087F89}"/>
    <hyperlink ref="VEG132" location="All!B1555" display="PSYK_SKSOPR" xr:uid="{C3379545-D0F5-4646-AB35-FABDF441FB48}"/>
    <hyperlink ref="VEO132" location="All!B1555" display="PSYK_SKSOPR" xr:uid="{6E991EA7-690D-4C3D-9C46-F5ACE15B9A88}"/>
    <hyperlink ref="VEW132" location="All!B1555" display="PSYK_SKSOPR" xr:uid="{826B12A3-0D7D-4076-B3E9-14EA73044AA3}"/>
    <hyperlink ref="VFE132" location="All!B1555" display="PSYK_SKSOPR" xr:uid="{6E599227-66EF-4F00-905E-F953A80A9F0D}"/>
    <hyperlink ref="VFM132" location="All!B1555" display="PSYK_SKSOPR" xr:uid="{B976FF9B-4CA6-4013-B943-40CC0D81F0F5}"/>
    <hyperlink ref="VFU132" location="All!B1555" display="PSYK_SKSOPR" xr:uid="{74BCBA37-724C-4578-B41B-D8490D13D396}"/>
    <hyperlink ref="VGC132" location="All!B1555" display="PSYK_SKSOPR" xr:uid="{73F705A9-4962-4FF7-926B-FB738C55B79A}"/>
    <hyperlink ref="VGK132" location="All!B1555" display="PSYK_SKSOPR" xr:uid="{EECCB784-37C1-45EB-A289-2D9109A83C00}"/>
    <hyperlink ref="VGS132" location="All!B1555" display="PSYK_SKSOPR" xr:uid="{C78D3078-C400-4371-8280-7140CBD02DCB}"/>
    <hyperlink ref="VHA132" location="All!B1555" display="PSYK_SKSOPR" xr:uid="{DF07D456-A755-45EB-AF17-A42043D32A87}"/>
    <hyperlink ref="VHI132" location="All!B1555" display="PSYK_SKSOPR" xr:uid="{8B42451E-778B-48FB-B2B6-5BAC95639988}"/>
    <hyperlink ref="VHQ132" location="All!B1555" display="PSYK_SKSOPR" xr:uid="{2A5DEDE0-B014-468D-8A96-9560548B8D55}"/>
    <hyperlink ref="VHY132" location="All!B1555" display="PSYK_SKSOPR" xr:uid="{7D3517E8-F58C-4521-B2A9-64EC3DA08A06}"/>
    <hyperlink ref="VIG132" location="All!B1555" display="PSYK_SKSOPR" xr:uid="{2A8044F4-7DF3-48C2-A6EC-0300202A573C}"/>
    <hyperlink ref="VIO132" location="All!B1555" display="PSYK_SKSOPR" xr:uid="{E53EB778-9FED-4911-B020-9A28D16B8F6C}"/>
    <hyperlink ref="VIW132" location="All!B1555" display="PSYK_SKSOPR" xr:uid="{9523A23A-11DF-4328-B90C-DFB33BE81550}"/>
    <hyperlink ref="VJE132" location="All!B1555" display="PSYK_SKSOPR" xr:uid="{874D703A-B227-4E91-9B97-C57C8E8B002A}"/>
    <hyperlink ref="VJM132" location="All!B1555" display="PSYK_SKSOPR" xr:uid="{20F76D99-BDBA-4C46-8C1A-90E434F76513}"/>
    <hyperlink ref="VJU132" location="All!B1555" display="PSYK_SKSOPR" xr:uid="{17417108-26AE-48C6-A5E8-81EEA21105DC}"/>
    <hyperlink ref="VKC132" location="All!B1555" display="PSYK_SKSOPR" xr:uid="{CE6B8107-0F6F-44E9-BAD5-2E2CB960254B}"/>
    <hyperlink ref="VKK132" location="All!B1555" display="PSYK_SKSOPR" xr:uid="{F2007414-4192-4BC8-A411-575D0F14A9CF}"/>
    <hyperlink ref="VKS132" location="All!B1555" display="PSYK_SKSOPR" xr:uid="{5CCAD3D3-571D-4E43-BBB6-D4D7C2A03301}"/>
    <hyperlink ref="VLA132" location="All!B1555" display="PSYK_SKSOPR" xr:uid="{654DCC37-9BCC-4024-A1C8-DE4FA4E6B1CE}"/>
    <hyperlink ref="VLI132" location="All!B1555" display="PSYK_SKSOPR" xr:uid="{F3F3915C-819E-4B35-A468-EC235AC59700}"/>
    <hyperlink ref="VLQ132" location="All!B1555" display="PSYK_SKSOPR" xr:uid="{257E0DA9-BC2E-43F3-989E-08FF52FEE2A9}"/>
    <hyperlink ref="VLY132" location="All!B1555" display="PSYK_SKSOPR" xr:uid="{E0D64E6F-5DB1-4E82-A077-22A93F5D3A36}"/>
    <hyperlink ref="VMG132" location="All!B1555" display="PSYK_SKSOPR" xr:uid="{1EB97EAD-FF9D-4D87-BBC2-BD07A11D911F}"/>
    <hyperlink ref="VMO132" location="All!B1555" display="PSYK_SKSOPR" xr:uid="{29C2AB26-A76E-49D5-B757-8C33BB4AEC2D}"/>
    <hyperlink ref="VMW132" location="All!B1555" display="PSYK_SKSOPR" xr:uid="{68E5A8B6-40A8-46A9-BA6E-017361850845}"/>
    <hyperlink ref="VNE132" location="All!B1555" display="PSYK_SKSOPR" xr:uid="{BBB933E6-71D2-43ED-93A9-8C9DCA8E3084}"/>
    <hyperlink ref="VNM132" location="All!B1555" display="PSYK_SKSOPR" xr:uid="{5C59FDF5-6266-4CC6-8672-CED8D0D3F23E}"/>
    <hyperlink ref="VNU132" location="All!B1555" display="PSYK_SKSOPR" xr:uid="{F50108FD-7AD6-48CA-985F-8EABAF62F894}"/>
    <hyperlink ref="VOC132" location="All!B1555" display="PSYK_SKSOPR" xr:uid="{52CC6310-B495-4025-8897-74E6C7245C95}"/>
    <hyperlink ref="VOK132" location="All!B1555" display="PSYK_SKSOPR" xr:uid="{2D68DC53-4D36-4A11-AEDA-D8516BC3871E}"/>
    <hyperlink ref="VOS132" location="All!B1555" display="PSYK_SKSOPR" xr:uid="{10888215-B106-42D7-A917-ED15E1A6D76A}"/>
    <hyperlink ref="VPA132" location="All!B1555" display="PSYK_SKSOPR" xr:uid="{C3F05272-09EC-4907-B81A-7A3BC5523B9A}"/>
    <hyperlink ref="VPI132" location="All!B1555" display="PSYK_SKSOPR" xr:uid="{D38F1293-9D85-4FD9-8CF8-392C65CDB9D6}"/>
    <hyperlink ref="VPQ132" location="All!B1555" display="PSYK_SKSOPR" xr:uid="{7D6C7033-D7C7-4265-9AA6-EBBDA332A670}"/>
    <hyperlink ref="VPY132" location="All!B1555" display="PSYK_SKSOPR" xr:uid="{B9C28266-5931-48D4-B1D1-1D9A32F97F3F}"/>
    <hyperlink ref="VQG132" location="All!B1555" display="PSYK_SKSOPR" xr:uid="{2F8449B7-9C50-4E5D-9088-F4DA5D2E2D21}"/>
    <hyperlink ref="VQO132" location="All!B1555" display="PSYK_SKSOPR" xr:uid="{58399572-40ED-4481-8C92-BB23BAD1A402}"/>
    <hyperlink ref="VQW132" location="All!B1555" display="PSYK_SKSOPR" xr:uid="{65AE0EE7-20C8-410F-AE02-8CEBC5A8FF8D}"/>
    <hyperlink ref="VRE132" location="All!B1555" display="PSYK_SKSOPR" xr:uid="{365F7AB0-541A-40B3-B9A5-C1A887ACE558}"/>
    <hyperlink ref="VRM132" location="All!B1555" display="PSYK_SKSOPR" xr:uid="{02F85844-5D5F-441D-87BE-E0347D49BEEF}"/>
    <hyperlink ref="VRU132" location="All!B1555" display="PSYK_SKSOPR" xr:uid="{B23D8C61-5AA9-4EB5-98A8-8C8386AF5216}"/>
    <hyperlink ref="VSC132" location="All!B1555" display="PSYK_SKSOPR" xr:uid="{7EB027CE-9479-4404-B261-D46AE555524E}"/>
    <hyperlink ref="VSK132" location="All!B1555" display="PSYK_SKSOPR" xr:uid="{F9B96D86-B2F2-4B67-98ED-0CA09A7A6696}"/>
    <hyperlink ref="VSS132" location="All!B1555" display="PSYK_SKSOPR" xr:uid="{C0E5E63A-556C-4CE8-85E5-81F7D76B9424}"/>
    <hyperlink ref="VTA132" location="All!B1555" display="PSYK_SKSOPR" xr:uid="{03A2A6BB-AD2A-4FEB-AE88-C52114827754}"/>
    <hyperlink ref="VTI132" location="All!B1555" display="PSYK_SKSOPR" xr:uid="{B3660D07-AAA0-4BEC-9BAD-66470D2F9185}"/>
    <hyperlink ref="VTQ132" location="All!B1555" display="PSYK_SKSOPR" xr:uid="{C56E1205-0FF7-427F-844A-09987131CAE3}"/>
    <hyperlink ref="VTY132" location="All!B1555" display="PSYK_SKSOPR" xr:uid="{3D3AD3D6-078D-4F03-8EDC-CEC6755C549C}"/>
    <hyperlink ref="VUG132" location="All!B1555" display="PSYK_SKSOPR" xr:uid="{F22940B0-7545-4237-9C6C-15AA7B7BED11}"/>
    <hyperlink ref="VUO132" location="All!B1555" display="PSYK_SKSOPR" xr:uid="{2268C8FD-C569-4AE7-A308-C336324D353F}"/>
    <hyperlink ref="VUW132" location="All!B1555" display="PSYK_SKSOPR" xr:uid="{82FD6ACF-0AF4-4E9A-BC0D-B0280D0BA415}"/>
    <hyperlink ref="VVE132" location="All!B1555" display="PSYK_SKSOPR" xr:uid="{CEF9C7D8-E5C8-43C6-8732-445BD7A9960B}"/>
    <hyperlink ref="VVM132" location="All!B1555" display="PSYK_SKSOPR" xr:uid="{2A900F88-43EB-4744-988C-287FD9C26B54}"/>
    <hyperlink ref="VVU132" location="All!B1555" display="PSYK_SKSOPR" xr:uid="{B665D406-D8C9-46A3-BB22-C03132DF3A5E}"/>
    <hyperlink ref="VWC132" location="All!B1555" display="PSYK_SKSOPR" xr:uid="{44F5CD17-0185-4033-8B45-6C5B34C775D5}"/>
    <hyperlink ref="VWK132" location="All!B1555" display="PSYK_SKSOPR" xr:uid="{12394443-1500-4BDF-8AA1-C69FC6628208}"/>
    <hyperlink ref="VWS132" location="All!B1555" display="PSYK_SKSOPR" xr:uid="{6167704C-B7A6-42BD-8334-4C99CAA7470B}"/>
    <hyperlink ref="VXA132" location="All!B1555" display="PSYK_SKSOPR" xr:uid="{DA3EF43A-B87C-4DC9-9837-F90C73D3F360}"/>
    <hyperlink ref="VXI132" location="All!B1555" display="PSYK_SKSOPR" xr:uid="{D61A5FF5-3F35-4C02-8001-88E2D3640D5E}"/>
    <hyperlink ref="VXQ132" location="All!B1555" display="PSYK_SKSOPR" xr:uid="{BC8D88CC-FB5F-4A7E-B138-9633505B1A04}"/>
    <hyperlink ref="VXY132" location="All!B1555" display="PSYK_SKSOPR" xr:uid="{EE4F3AE6-E5AB-4798-AC3D-0EAB17D9DB33}"/>
    <hyperlink ref="VYG132" location="All!B1555" display="PSYK_SKSOPR" xr:uid="{D3F3D92F-BB74-4216-B24C-3429E3107FFB}"/>
    <hyperlink ref="VYO132" location="All!B1555" display="PSYK_SKSOPR" xr:uid="{5026D1E8-9B92-46F7-9718-2FDF2AAAC946}"/>
    <hyperlink ref="VYW132" location="All!B1555" display="PSYK_SKSOPR" xr:uid="{7C1F13DB-0C78-4F15-B268-AA01788A7524}"/>
    <hyperlink ref="VZE132" location="All!B1555" display="PSYK_SKSOPR" xr:uid="{2EE400C1-0E48-40B8-ADA2-4343D58E3A1E}"/>
    <hyperlink ref="VZM132" location="All!B1555" display="PSYK_SKSOPR" xr:uid="{AD774D4A-FEB3-418A-BCAE-CEBA99AF4688}"/>
    <hyperlink ref="VZU132" location="All!B1555" display="PSYK_SKSOPR" xr:uid="{6815AFC6-FB2A-43B1-9F1C-550E17A22CFE}"/>
    <hyperlink ref="WAC132" location="All!B1555" display="PSYK_SKSOPR" xr:uid="{A13F5BDC-873A-49F6-8B93-4436C5380D19}"/>
    <hyperlink ref="WAK132" location="All!B1555" display="PSYK_SKSOPR" xr:uid="{4C6AAAB6-B20C-4641-B617-B3A2C5AE02E6}"/>
    <hyperlink ref="WAS132" location="All!B1555" display="PSYK_SKSOPR" xr:uid="{0502B104-56EA-41EC-BD72-B25D28CBCD3D}"/>
    <hyperlink ref="WBA132" location="All!B1555" display="PSYK_SKSOPR" xr:uid="{58BA5FCF-9CF0-41BB-B716-D96A3FF61A96}"/>
    <hyperlink ref="WBI132" location="All!B1555" display="PSYK_SKSOPR" xr:uid="{6578C7FC-F1AD-4DA3-B29C-BA3891FB9FE5}"/>
    <hyperlink ref="WBQ132" location="All!B1555" display="PSYK_SKSOPR" xr:uid="{87FFC95D-3EA2-4EDB-85CD-B4B078A4526E}"/>
    <hyperlink ref="WBY132" location="All!B1555" display="PSYK_SKSOPR" xr:uid="{494D1745-23C8-4005-BE2B-ACB6B01329B4}"/>
    <hyperlink ref="WCG132" location="All!B1555" display="PSYK_SKSOPR" xr:uid="{0A60A04F-30E4-4AC8-9820-4AE7ED0B8460}"/>
    <hyperlink ref="WCO132" location="All!B1555" display="PSYK_SKSOPR" xr:uid="{635DBA45-811F-4A00-8996-D46778B7E988}"/>
    <hyperlink ref="WCW132" location="All!B1555" display="PSYK_SKSOPR" xr:uid="{E3B4E8E9-1A85-405D-9ECC-ED25C84C96DF}"/>
    <hyperlink ref="WDE132" location="All!B1555" display="PSYK_SKSOPR" xr:uid="{78C8B2B2-1BDA-4B23-8AAE-281B3B51ECC5}"/>
    <hyperlink ref="WDM132" location="All!B1555" display="PSYK_SKSOPR" xr:uid="{B67911E4-EB3D-49BC-B2B2-AB55A959BB2B}"/>
    <hyperlink ref="WDU132" location="All!B1555" display="PSYK_SKSOPR" xr:uid="{1620144E-805D-491C-8C87-641FEA749580}"/>
    <hyperlink ref="WEC132" location="All!B1555" display="PSYK_SKSOPR" xr:uid="{03EB6ECD-C6DB-4FA1-AAA7-EA07D5A193F1}"/>
    <hyperlink ref="WEK132" location="All!B1555" display="PSYK_SKSOPR" xr:uid="{FBA72F2E-2DB3-4202-BDBA-55966909FA64}"/>
    <hyperlink ref="WES132" location="All!B1555" display="PSYK_SKSOPR" xr:uid="{4B59A016-2AEE-445B-A40A-D11C01E20182}"/>
    <hyperlink ref="WFA132" location="All!B1555" display="PSYK_SKSOPR" xr:uid="{8429D1BE-6868-4321-B003-28B35872E7E6}"/>
    <hyperlink ref="WFI132" location="All!B1555" display="PSYK_SKSOPR" xr:uid="{254667B4-3E81-4622-92EC-64CD5ED618CC}"/>
    <hyperlink ref="WFQ132" location="All!B1555" display="PSYK_SKSOPR" xr:uid="{919459A7-C825-4051-8654-66617E92FB06}"/>
    <hyperlink ref="WFY132" location="All!B1555" display="PSYK_SKSOPR" xr:uid="{FE6E6F5D-D75F-49C8-BB31-D8D7BE00D813}"/>
    <hyperlink ref="WGG132" location="All!B1555" display="PSYK_SKSOPR" xr:uid="{1261CDF4-BE7E-4C6B-B2FB-BC2CFCD8CFDD}"/>
    <hyperlink ref="WGO132" location="All!B1555" display="PSYK_SKSOPR" xr:uid="{EE6AE713-AB46-44D2-967C-D7E0C4570E04}"/>
    <hyperlink ref="WGW132" location="All!B1555" display="PSYK_SKSOPR" xr:uid="{35C8B1FE-1445-421D-B203-9A81B75E98A2}"/>
    <hyperlink ref="WHE132" location="All!B1555" display="PSYK_SKSOPR" xr:uid="{0F4D7A7D-0448-4AF5-92C7-92F838EBF8E4}"/>
    <hyperlink ref="WHM132" location="All!B1555" display="PSYK_SKSOPR" xr:uid="{6E6D5B3F-F82C-4BD2-AE06-CF7F0FE5D3EC}"/>
    <hyperlink ref="WHU132" location="All!B1555" display="PSYK_SKSOPR" xr:uid="{6921B188-1046-41CE-81FD-26C7D4BCA220}"/>
    <hyperlink ref="WIC132" location="All!B1555" display="PSYK_SKSOPR" xr:uid="{31935EE2-D1E8-4D0A-BF3D-9D36343B71A3}"/>
    <hyperlink ref="WIK132" location="All!B1555" display="PSYK_SKSOPR" xr:uid="{B15F31F6-B25B-4751-A43E-7E5C84AC52A6}"/>
    <hyperlink ref="WIS132" location="All!B1555" display="PSYK_SKSOPR" xr:uid="{A34EF5ED-C5A4-4B63-86E6-64930FB5B535}"/>
    <hyperlink ref="WJA132" location="All!B1555" display="PSYK_SKSOPR" xr:uid="{22FCCA46-34AE-4C59-8FB4-246455A9F1E9}"/>
    <hyperlink ref="WJI132" location="All!B1555" display="PSYK_SKSOPR" xr:uid="{E99A9A23-0812-488B-935F-284FCE0EE7A9}"/>
    <hyperlink ref="WJQ132" location="All!B1555" display="PSYK_SKSOPR" xr:uid="{4C5971FA-156B-4570-A9DB-2128A22E634C}"/>
    <hyperlink ref="WJY132" location="All!B1555" display="PSYK_SKSOPR" xr:uid="{8DD19DA5-CB09-41B8-A5A3-2A52FA9A2919}"/>
    <hyperlink ref="WKG132" location="All!B1555" display="PSYK_SKSOPR" xr:uid="{1897F557-BE3B-4C3E-955A-BB86A31CD588}"/>
    <hyperlink ref="WKO132" location="All!B1555" display="PSYK_SKSOPR" xr:uid="{308D1CBF-89DD-4E24-ADFC-249FA71DB3A3}"/>
    <hyperlink ref="WKW132" location="All!B1555" display="PSYK_SKSOPR" xr:uid="{42223789-FD21-4354-BB31-68B26EE79D86}"/>
    <hyperlink ref="WLE132" location="All!B1555" display="PSYK_SKSOPR" xr:uid="{183730CE-8B4E-4DF5-A144-73C68A81BA90}"/>
    <hyperlink ref="WLM132" location="All!B1555" display="PSYK_SKSOPR" xr:uid="{4B3F274A-DB3A-496E-8651-C6A22BD62592}"/>
    <hyperlink ref="WLU132" location="All!B1555" display="PSYK_SKSOPR" xr:uid="{CA3E5924-8176-47EE-A833-672679F7C5ED}"/>
    <hyperlink ref="WMC132" location="All!B1555" display="PSYK_SKSOPR" xr:uid="{5F9879A6-7771-42BC-9A15-9B3FA032F643}"/>
    <hyperlink ref="WMK132" location="All!B1555" display="PSYK_SKSOPR" xr:uid="{E82359B4-D803-4F5E-B6DD-AD69FFB94FCA}"/>
    <hyperlink ref="WMS132" location="All!B1555" display="PSYK_SKSOPR" xr:uid="{85030731-5A23-4E32-BE14-804DA8FBE2D0}"/>
    <hyperlink ref="WNA132" location="All!B1555" display="PSYK_SKSOPR" xr:uid="{3BEC81B7-A010-49BE-9F94-CF284ACCB91B}"/>
    <hyperlink ref="WNI132" location="All!B1555" display="PSYK_SKSOPR" xr:uid="{033B2E99-ED2D-484E-938D-320650BE7A2B}"/>
    <hyperlink ref="WNQ132" location="All!B1555" display="PSYK_SKSOPR" xr:uid="{EEB9E82C-1591-4CD3-9B20-5DCCAC1B34EC}"/>
    <hyperlink ref="WNY132" location="All!B1555" display="PSYK_SKSOPR" xr:uid="{97095728-89A1-4DD6-838C-545C60EC4845}"/>
    <hyperlink ref="WOG132" location="All!B1555" display="PSYK_SKSOPR" xr:uid="{102F2ADF-0A85-4CB8-9E30-4DB7184393C6}"/>
    <hyperlink ref="WOO132" location="All!B1555" display="PSYK_SKSOPR" xr:uid="{C649461C-8056-4ADC-A6A3-56F72AE31404}"/>
    <hyperlink ref="WOW132" location="All!B1555" display="PSYK_SKSOPR" xr:uid="{070ED7B8-8F7E-4E7A-A059-FB3A394304D5}"/>
    <hyperlink ref="WPE132" location="All!B1555" display="PSYK_SKSOPR" xr:uid="{476F8618-B99D-4176-AEEE-4D2765389738}"/>
    <hyperlink ref="WPM132" location="All!B1555" display="PSYK_SKSOPR" xr:uid="{5989B268-878E-4CAA-8BE6-17B2CC422DC2}"/>
    <hyperlink ref="WPU132" location="All!B1555" display="PSYK_SKSOPR" xr:uid="{AAB792CE-D478-452B-8C2D-A10BC5CD34E4}"/>
    <hyperlink ref="WQC132" location="All!B1555" display="PSYK_SKSOPR" xr:uid="{E3759F02-D8E5-4DA5-9696-AE1F2CAF7986}"/>
    <hyperlink ref="WQK132" location="All!B1555" display="PSYK_SKSOPR" xr:uid="{4902D079-8701-4936-86C8-A0DCD9773970}"/>
    <hyperlink ref="WQS132" location="All!B1555" display="PSYK_SKSOPR" xr:uid="{9A008BFF-A676-47B2-BB2F-0E309A5F6000}"/>
    <hyperlink ref="WRA132" location="All!B1555" display="PSYK_SKSOPR" xr:uid="{EC27565C-2F60-4F47-8309-3D0DBFBB68F0}"/>
    <hyperlink ref="WRI132" location="All!B1555" display="PSYK_SKSOPR" xr:uid="{F7C27C12-026B-4F17-8BF5-7D53E2D60FE6}"/>
    <hyperlink ref="WRQ132" location="All!B1555" display="PSYK_SKSOPR" xr:uid="{13B98EE9-DF76-4A10-B0DE-91AE04D35AAA}"/>
    <hyperlink ref="WRY132" location="All!B1555" display="PSYK_SKSOPR" xr:uid="{E29F610A-86A1-426A-B3A0-490E66103BDA}"/>
    <hyperlink ref="WSG132" location="All!B1555" display="PSYK_SKSOPR" xr:uid="{A2D2CBCE-6007-4839-955B-A639CA480DCB}"/>
    <hyperlink ref="WSO132" location="All!B1555" display="PSYK_SKSOPR" xr:uid="{BEC3C8B3-9440-4D39-8C73-5089E1A204C1}"/>
    <hyperlink ref="WSW132" location="All!B1555" display="PSYK_SKSOPR" xr:uid="{50E2A222-D0DE-4157-8BAE-87E10E7FA92C}"/>
    <hyperlink ref="WTE132" location="All!B1555" display="PSYK_SKSOPR" xr:uid="{83CF5532-AFDA-49F5-8BEA-C1875A691F4D}"/>
    <hyperlink ref="WTM132" location="All!B1555" display="PSYK_SKSOPR" xr:uid="{E20144A3-20CE-4651-BB11-F0A397CDCA0F}"/>
    <hyperlink ref="WTU132" location="All!B1555" display="PSYK_SKSOPR" xr:uid="{0D533CBE-83F1-4BCC-856B-AABA12654B47}"/>
    <hyperlink ref="WUC132" location="All!B1555" display="PSYK_SKSOPR" xr:uid="{8E230B4E-99B9-495D-83DE-3C43664D4AAF}"/>
    <hyperlink ref="WUK132" location="All!B1555" display="PSYK_SKSOPR" xr:uid="{77DA6B34-E2C0-489A-AD65-93AF00637E74}"/>
    <hyperlink ref="WUS132" location="All!B1555" display="PSYK_SKSOPR" xr:uid="{DF626FD1-1423-4D6D-8613-BC59C4050FEA}"/>
    <hyperlink ref="WVA132" location="All!B1555" display="PSYK_SKSOPR" xr:uid="{8699BE88-8FF4-49C9-BA7E-9B1C7D6C0B0E}"/>
    <hyperlink ref="WVI132" location="All!B1555" display="PSYK_SKSOPR" xr:uid="{95DA5B8A-813C-40B4-AF88-4219E0FC5C15}"/>
    <hyperlink ref="WVQ132" location="All!B1555" display="PSYK_SKSOPR" xr:uid="{54B60665-6F55-4FEA-BD2D-842798E640BE}"/>
    <hyperlink ref="WVY132" location="All!B1555" display="PSYK_SKSOPR" xr:uid="{E507C1C1-AA00-4947-A74A-70F1CCD94DFF}"/>
    <hyperlink ref="WWG132" location="All!B1555" display="PSYK_SKSOPR" xr:uid="{E406E132-A5E8-480C-85D6-DC8A38F03047}"/>
    <hyperlink ref="WWO132" location="All!B1555" display="PSYK_SKSOPR" xr:uid="{CF673743-F39B-430E-90B8-3E7DB2B0546E}"/>
    <hyperlink ref="WWW132" location="All!B1555" display="PSYK_SKSOPR" xr:uid="{584C3405-1873-4536-BC3D-63BC6FD43FE4}"/>
    <hyperlink ref="WXE132" location="All!B1555" display="PSYK_SKSOPR" xr:uid="{A69F187B-70CF-40F3-95A8-D549011700C4}"/>
    <hyperlink ref="WXM132" location="All!B1555" display="PSYK_SKSOPR" xr:uid="{37F5B37C-B690-4E25-9BBB-3AC8880C2BF6}"/>
    <hyperlink ref="WXU132" location="All!B1555" display="PSYK_SKSOPR" xr:uid="{360B175A-84BC-46F6-AA79-1298F0371F20}"/>
    <hyperlink ref="WYC132" location="All!B1555" display="PSYK_SKSOPR" xr:uid="{9FB4709B-F994-4D3B-AABB-D774624AFEB9}"/>
    <hyperlink ref="WYK132" location="All!B1555" display="PSYK_SKSOPR" xr:uid="{ACB0E93D-F0AA-47B6-BD39-D7BE2BD1D648}"/>
    <hyperlink ref="WYS132" location="All!B1555" display="PSYK_SKSOPR" xr:uid="{E4DD0D1F-844F-4F82-ADE1-76D6BC719B1D}"/>
    <hyperlink ref="WZA132" location="All!B1555" display="PSYK_SKSOPR" xr:uid="{20136FE9-4FDA-485B-B15C-8F421DBA4ECD}"/>
    <hyperlink ref="WZI132" location="All!B1555" display="PSYK_SKSOPR" xr:uid="{1C2080F2-EA69-470B-8D26-D604FD97B655}"/>
    <hyperlink ref="WZQ132" location="All!B1555" display="PSYK_SKSOPR" xr:uid="{23CC33AB-231F-45BC-9569-5438F0DB19A9}"/>
    <hyperlink ref="WZY132" location="All!B1555" display="PSYK_SKSOPR" xr:uid="{9CF8BC4B-A135-4D06-BFE8-763465C5DC5A}"/>
    <hyperlink ref="XAG132" location="All!B1555" display="PSYK_SKSOPR" xr:uid="{2516440B-5E82-4FE1-82FC-BDB9658C2BF7}"/>
    <hyperlink ref="XAO132" location="All!B1555" display="PSYK_SKSOPR" xr:uid="{21311CE1-6502-4EB5-94FC-A142C9D84C4B}"/>
    <hyperlink ref="XAW132" location="All!B1555" display="PSYK_SKSOPR" xr:uid="{8FD8EEE8-D115-4057-B28A-2351F311E600}"/>
    <hyperlink ref="XBE132" location="All!B1555" display="PSYK_SKSOPR" xr:uid="{0F8F5FA5-EDD1-4687-B18B-9B7759A8E651}"/>
    <hyperlink ref="XBM132" location="All!B1555" display="PSYK_SKSOPR" xr:uid="{E4D750A2-AE66-4EBD-83A2-2D239CB46966}"/>
    <hyperlink ref="XBU132" location="All!B1555" display="PSYK_SKSOPR" xr:uid="{5F3B9943-CC89-4F20-9C8B-A0AAEE288367}"/>
    <hyperlink ref="XCC132" location="All!B1555" display="PSYK_SKSOPR" xr:uid="{1E7D5D0F-96C3-4CC0-9120-1B03C1752FD5}"/>
    <hyperlink ref="XCK132" location="All!B1555" display="PSYK_SKSOPR" xr:uid="{F8B510E9-0B9F-4AEB-A2EF-EA0710B7DD4A}"/>
    <hyperlink ref="XCS132" location="All!B1555" display="PSYK_SKSOPR" xr:uid="{90443365-98E3-430D-BEDE-C21575E1F3D4}"/>
    <hyperlink ref="XDA132" location="All!B1555" display="PSYK_SKSOPR" xr:uid="{5A945359-7D6B-4A84-A082-E7C17F6EDB02}"/>
    <hyperlink ref="XDI132" location="All!B1555" display="PSYK_SKSOPR" xr:uid="{23B3FC5E-4214-4F78-A4DE-0DC8DCE85E63}"/>
    <hyperlink ref="XDQ132" location="All!B1555" display="PSYK_SKSOPR" xr:uid="{86E9E571-441E-4C5B-84A7-F5F5D23A924E}"/>
    <hyperlink ref="XDY132" location="All!B1555" display="PSYK_SKSOPR" xr:uid="{74498AA0-1BA2-47B5-8B04-24E60F664409}"/>
    <hyperlink ref="XEG132" location="All!B1555" display="PSYK_SKSOPR" xr:uid="{846321AC-DAF7-4B0A-90B9-29C765DBAE9A}"/>
    <hyperlink ref="XEO132" location="All!B1555" display="PSYK_SKSOPR" xr:uid="{2F9CC581-3027-47A1-A0C7-305D08C52515}"/>
    <hyperlink ref="XEW132" location="All!B1555" display="PSYK_SKSOPR" xr:uid="{766FEA58-D5F2-4A6C-B16A-E3B316498616}"/>
    <hyperlink ref="A133" location="All!B1567" display="PSYK_SKSUBE" xr:uid="{F2E7CC18-DC3B-48E6-B2AC-8B662FC120E6}"/>
    <hyperlink ref="H133" r:id="rId2110" xr:uid="{60EC0210-6173-4F24-8ACC-9D1559CFCE9F}"/>
    <hyperlink ref="H125" r:id="rId2111" xr:uid="{0EB511EC-5A42-444C-9451-22D389C151EC}"/>
    <hyperlink ref="A127" location="All!B1465" display="LPR_SKSUBE" xr:uid="{DB562636-510A-4417-BE6E-A94A15AF7FD3}"/>
  </hyperlinks>
  <pageMargins left="0.7" right="0.7" top="0.75" bottom="0.75" header="0.3" footer="0.3"/>
  <pageSetup paperSize="9" orientation="landscape" r:id="rId21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T1852"/>
  <sheetViews>
    <sheetView tabSelected="1" zoomScale="70" zoomScaleNormal="70" workbookViewId="0">
      <pane xSplit="11" ySplit="1" topLeftCell="BD2" activePane="bottomRight" state="frozen"/>
      <selection pane="topRight" activeCell="G1" sqref="G1"/>
      <selection pane="bottomLeft" activeCell="A2" sqref="A2"/>
      <selection pane="bottomRight" activeCell="A2" sqref="A2"/>
    </sheetView>
  </sheetViews>
  <sheetFormatPr defaultRowHeight="15" customHeight="1" x14ac:dyDescent="0.25"/>
  <cols>
    <col min="1" max="1" width="35.42578125" customWidth="1"/>
    <col min="2" max="2" width="34.85546875" customWidth="1"/>
    <col min="3" max="3" width="10.140625" style="65" customWidth="1"/>
    <col min="4" max="4" width="25.7109375" customWidth="1"/>
    <col min="5" max="5" width="31.7109375" style="21" customWidth="1"/>
    <col min="6" max="6" width="17.42578125" style="4" customWidth="1"/>
    <col min="7" max="8" width="11.42578125" style="21" customWidth="1"/>
    <col min="9" max="10" width="8.5703125" customWidth="1"/>
    <col min="11" max="11" width="10.28515625" style="2" customWidth="1"/>
    <col min="12" max="41" width="5.7109375" customWidth="1"/>
    <col min="42" max="42" width="6.140625" customWidth="1"/>
    <col min="43" max="43" width="5.7109375" customWidth="1"/>
    <col min="44" max="44" width="6.140625" customWidth="1"/>
    <col min="45" max="48" width="6.28515625" customWidth="1"/>
    <col min="49" max="49" width="6.5703125" customWidth="1"/>
    <col min="50" max="50" width="6.28515625" customWidth="1"/>
    <col min="51" max="51" width="6.5703125" customWidth="1"/>
    <col min="52" max="59" width="5.7109375" customWidth="1"/>
    <col min="60" max="60" width="6.85546875" customWidth="1"/>
    <col min="61" max="61" width="7.28515625" customWidth="1"/>
    <col min="62" max="63" width="6.42578125" customWidth="1"/>
    <col min="64" max="64" width="6.5703125" customWidth="1"/>
    <col min="65" max="66" width="6.85546875" customWidth="1"/>
    <col min="67" max="72" width="5.7109375" customWidth="1"/>
  </cols>
  <sheetData>
    <row r="1" spans="1:72" s="1" customFormat="1" ht="60" customHeight="1" x14ac:dyDescent="0.25">
      <c r="A1" t="s">
        <v>1555</v>
      </c>
      <c r="B1" s="8" t="s">
        <v>1554</v>
      </c>
      <c r="C1" s="63" t="s">
        <v>3305</v>
      </c>
      <c r="D1" s="8" t="s">
        <v>1553</v>
      </c>
      <c r="E1" s="20" t="s">
        <v>0</v>
      </c>
      <c r="F1" s="5" t="s">
        <v>1287</v>
      </c>
      <c r="G1" s="20" t="s">
        <v>1709</v>
      </c>
      <c r="H1" s="20" t="s">
        <v>1710</v>
      </c>
      <c r="I1" s="3" t="s">
        <v>1298</v>
      </c>
      <c r="J1" s="3" t="s">
        <v>1299</v>
      </c>
      <c r="K1" s="3" t="s">
        <v>1300</v>
      </c>
      <c r="L1" s="1">
        <v>1970</v>
      </c>
      <c r="M1" s="1">
        <v>1971</v>
      </c>
      <c r="N1" s="1">
        <v>1972</v>
      </c>
      <c r="O1" s="1">
        <v>1973</v>
      </c>
      <c r="P1" s="1">
        <v>1974</v>
      </c>
      <c r="Q1" s="1">
        <v>1975</v>
      </c>
      <c r="R1" s="1">
        <v>1976</v>
      </c>
      <c r="S1" s="1">
        <v>1977</v>
      </c>
      <c r="T1" s="1">
        <v>1978</v>
      </c>
      <c r="U1" s="1">
        <v>1979</v>
      </c>
      <c r="V1" s="1">
        <v>1980</v>
      </c>
      <c r="W1" s="1">
        <v>1981</v>
      </c>
      <c r="X1" s="1">
        <v>1982</v>
      </c>
      <c r="Y1" s="1">
        <v>1983</v>
      </c>
      <c r="Z1" s="1">
        <v>1984</v>
      </c>
      <c r="AA1" s="1">
        <v>1985</v>
      </c>
      <c r="AB1" s="1">
        <v>1986</v>
      </c>
      <c r="AC1" s="1">
        <v>1987</v>
      </c>
      <c r="AD1" s="1">
        <v>1988</v>
      </c>
      <c r="AE1" s="1">
        <v>1989</v>
      </c>
      <c r="AF1" s="1">
        <v>1990</v>
      </c>
      <c r="AG1" s="1">
        <v>1991</v>
      </c>
      <c r="AH1" s="1">
        <v>1992</v>
      </c>
      <c r="AI1" s="1">
        <v>1993</v>
      </c>
      <c r="AJ1" s="1">
        <v>1994</v>
      </c>
      <c r="AK1" s="1">
        <v>1995</v>
      </c>
      <c r="AL1" s="1">
        <v>1996</v>
      </c>
      <c r="AM1" s="1">
        <v>1997</v>
      </c>
      <c r="AN1" s="1">
        <v>1998</v>
      </c>
      <c r="AO1" s="1">
        <v>1999</v>
      </c>
      <c r="AP1" s="1">
        <v>2000</v>
      </c>
      <c r="AQ1" s="1">
        <v>2001</v>
      </c>
      <c r="AR1" s="1">
        <v>2002</v>
      </c>
      <c r="AS1" s="1">
        <v>2003</v>
      </c>
      <c r="AT1" s="1">
        <v>2004</v>
      </c>
      <c r="AU1" s="1">
        <v>2005</v>
      </c>
      <c r="AV1" s="1">
        <v>2006</v>
      </c>
      <c r="AW1" s="1">
        <v>2007</v>
      </c>
      <c r="AX1" s="1">
        <v>2008</v>
      </c>
      <c r="AY1" s="1">
        <v>2009</v>
      </c>
      <c r="AZ1" s="1">
        <v>2010</v>
      </c>
      <c r="BA1" s="1">
        <v>2011</v>
      </c>
      <c r="BB1" s="1">
        <v>2012</v>
      </c>
      <c r="BC1" s="1">
        <v>2013</v>
      </c>
      <c r="BD1" s="1">
        <v>2014</v>
      </c>
      <c r="BE1" s="1">
        <v>2015</v>
      </c>
      <c r="BF1" s="1">
        <v>2016</v>
      </c>
      <c r="BG1" s="1">
        <v>2017</v>
      </c>
      <c r="BH1" s="1">
        <v>2018</v>
      </c>
      <c r="BI1" s="1">
        <v>2019</v>
      </c>
      <c r="BJ1" s="1">
        <v>2020</v>
      </c>
      <c r="BK1" s="1">
        <v>2021</v>
      </c>
      <c r="BL1" s="1">
        <v>2022</v>
      </c>
      <c r="BM1" s="1">
        <v>2023</v>
      </c>
      <c r="BN1" s="1">
        <v>2024</v>
      </c>
      <c r="BO1" s="1">
        <v>2025</v>
      </c>
      <c r="BP1" s="1">
        <v>2026</v>
      </c>
      <c r="BQ1" s="1">
        <v>2027</v>
      </c>
      <c r="BR1" s="1">
        <v>2028</v>
      </c>
      <c r="BS1" s="1">
        <v>2029</v>
      </c>
      <c r="BT1" s="1">
        <v>2030</v>
      </c>
    </row>
    <row r="2" spans="1:72" ht="15" customHeight="1" x14ac:dyDescent="0.25">
      <c r="C2" s="64"/>
      <c r="E2" s="45"/>
      <c r="F2" s="6"/>
    </row>
    <row r="3" spans="1:72" ht="15" customHeight="1" x14ac:dyDescent="0.25">
      <c r="A3" t="s">
        <v>1227</v>
      </c>
      <c r="B3" s="1" t="str">
        <f>A3&amp;MIN(I3:I10)&amp;"(-"&amp;MAX(J3:J10)&amp;")"</f>
        <v>ADOP1988(-2009)</v>
      </c>
      <c r="C3" s="75"/>
      <c r="D3" t="s">
        <v>1</v>
      </c>
      <c r="E3" s="45" t="s">
        <v>2</v>
      </c>
      <c r="F3" s="7"/>
      <c r="G3" s="45" t="s">
        <v>2</v>
      </c>
      <c r="H3" s="45" t="s">
        <v>1567</v>
      </c>
      <c r="I3">
        <f>MIN(L3:BT3)</f>
        <v>2006</v>
      </c>
      <c r="J3">
        <f>MAX(L3:BT3)</f>
        <v>2009</v>
      </c>
      <c r="K3" s="2" t="str">
        <f>IF(J3-I3+1-COUNTA(L3:BT3)=0, "-", "Yes")</f>
        <v>-</v>
      </c>
      <c r="AV3">
        <v>2006</v>
      </c>
      <c r="AW3">
        <v>2007</v>
      </c>
      <c r="AX3">
        <v>2008</v>
      </c>
      <c r="AY3">
        <v>2009</v>
      </c>
    </row>
    <row r="4" spans="1:72" ht="15" customHeight="1" x14ac:dyDescent="0.25">
      <c r="A4" t="s">
        <v>1227</v>
      </c>
      <c r="C4" s="76"/>
      <c r="D4" t="s">
        <v>3</v>
      </c>
      <c r="E4" s="45" t="s">
        <v>4</v>
      </c>
      <c r="G4" s="45" t="s">
        <v>4</v>
      </c>
      <c r="H4" s="45" t="s">
        <v>1556</v>
      </c>
      <c r="I4">
        <f t="shared" ref="I4:I10" si="0">MIN(L4:BT4)</f>
        <v>1988</v>
      </c>
      <c r="J4">
        <f t="shared" ref="J4:J10" si="1">MAX(L4:BT4)</f>
        <v>2009</v>
      </c>
      <c r="K4" s="2" t="str">
        <f t="shared" ref="K4:K66" si="2">IF(J4-I4+1-COUNTA(L4:BT4)=0, "-", "Yes")</f>
        <v>-</v>
      </c>
      <c r="AD4">
        <v>1988</v>
      </c>
      <c r="AE4">
        <v>1989</v>
      </c>
      <c r="AF4">
        <v>1990</v>
      </c>
      <c r="AG4">
        <v>1991</v>
      </c>
      <c r="AH4">
        <v>1992</v>
      </c>
      <c r="AI4">
        <v>1993</v>
      </c>
      <c r="AJ4">
        <v>1994</v>
      </c>
      <c r="AK4">
        <v>1995</v>
      </c>
      <c r="AL4">
        <v>1996</v>
      </c>
      <c r="AM4">
        <v>1997</v>
      </c>
      <c r="AN4">
        <v>1998</v>
      </c>
      <c r="AO4">
        <v>1999</v>
      </c>
      <c r="AP4">
        <v>2000</v>
      </c>
      <c r="AQ4">
        <v>2001</v>
      </c>
      <c r="AR4">
        <v>2002</v>
      </c>
      <c r="AS4">
        <v>2003</v>
      </c>
      <c r="AT4">
        <v>2004</v>
      </c>
      <c r="AU4">
        <v>2005</v>
      </c>
      <c r="AV4">
        <v>2006</v>
      </c>
      <c r="AW4">
        <v>2007</v>
      </c>
      <c r="AX4">
        <v>2008</v>
      </c>
      <c r="AY4">
        <v>2009</v>
      </c>
    </row>
    <row r="5" spans="1:72" ht="15" customHeight="1" x14ac:dyDescent="0.25">
      <c r="A5" t="s">
        <v>1227</v>
      </c>
      <c r="C5" s="76"/>
      <c r="D5" t="s">
        <v>5</v>
      </c>
      <c r="E5" s="45" t="s">
        <v>6</v>
      </c>
      <c r="G5" s="45" t="s">
        <v>1557</v>
      </c>
      <c r="H5" s="45" t="s">
        <v>1558</v>
      </c>
      <c r="I5">
        <f t="shared" si="0"/>
        <v>1988</v>
      </c>
      <c r="J5">
        <f t="shared" si="1"/>
        <v>2005</v>
      </c>
      <c r="K5" s="2" t="str">
        <f t="shared" si="2"/>
        <v>-</v>
      </c>
      <c r="AD5">
        <v>1988</v>
      </c>
      <c r="AE5">
        <v>1989</v>
      </c>
      <c r="AF5">
        <v>1990</v>
      </c>
      <c r="AG5">
        <v>1991</v>
      </c>
      <c r="AH5">
        <v>1992</v>
      </c>
      <c r="AI5">
        <v>1993</v>
      </c>
      <c r="AJ5">
        <v>1994</v>
      </c>
      <c r="AK5">
        <v>1995</v>
      </c>
      <c r="AL5">
        <v>1996</v>
      </c>
      <c r="AM5">
        <v>1997</v>
      </c>
      <c r="AN5">
        <v>1998</v>
      </c>
      <c r="AO5">
        <v>1999</v>
      </c>
      <c r="AP5">
        <v>2000</v>
      </c>
      <c r="AQ5">
        <v>2001</v>
      </c>
      <c r="AR5">
        <v>2002</v>
      </c>
      <c r="AS5">
        <v>2003</v>
      </c>
      <c r="AT5">
        <v>2004</v>
      </c>
      <c r="AU5">
        <v>2005</v>
      </c>
    </row>
    <row r="6" spans="1:72" ht="15" customHeight="1" x14ac:dyDescent="0.25">
      <c r="A6" t="s">
        <v>1227</v>
      </c>
      <c r="C6" s="76"/>
      <c r="D6" t="s">
        <v>7</v>
      </c>
      <c r="E6" s="45" t="s">
        <v>8</v>
      </c>
      <c r="G6" s="45" t="s">
        <v>8</v>
      </c>
      <c r="H6" s="45" t="s">
        <v>1559</v>
      </c>
      <c r="I6">
        <f t="shared" si="0"/>
        <v>2006</v>
      </c>
      <c r="J6">
        <f t="shared" si="1"/>
        <v>2009</v>
      </c>
      <c r="K6" s="2" t="str">
        <f t="shared" si="2"/>
        <v>-</v>
      </c>
      <c r="AV6">
        <v>2006</v>
      </c>
      <c r="AW6">
        <v>2007</v>
      </c>
      <c r="AX6">
        <v>2008</v>
      </c>
      <c r="AY6">
        <v>2009</v>
      </c>
    </row>
    <row r="7" spans="1:72" ht="15" customHeight="1" x14ac:dyDescent="0.25">
      <c r="A7" t="s">
        <v>1227</v>
      </c>
      <c r="C7" s="76"/>
      <c r="D7" t="s">
        <v>9</v>
      </c>
      <c r="E7" s="45" t="s">
        <v>10</v>
      </c>
      <c r="G7" s="45" t="s">
        <v>10</v>
      </c>
      <c r="H7" s="45" t="s">
        <v>1560</v>
      </c>
      <c r="I7">
        <f t="shared" si="0"/>
        <v>1988</v>
      </c>
      <c r="J7">
        <f t="shared" si="1"/>
        <v>2008</v>
      </c>
      <c r="K7" s="2" t="str">
        <f t="shared" si="2"/>
        <v>-</v>
      </c>
      <c r="AD7">
        <v>1988</v>
      </c>
      <c r="AE7">
        <v>1989</v>
      </c>
      <c r="AF7">
        <v>1990</v>
      </c>
      <c r="AG7">
        <v>1991</v>
      </c>
      <c r="AH7">
        <v>1992</v>
      </c>
      <c r="AI7">
        <v>1993</v>
      </c>
      <c r="AJ7">
        <v>1994</v>
      </c>
      <c r="AK7">
        <v>1995</v>
      </c>
      <c r="AL7">
        <v>1996</v>
      </c>
      <c r="AM7">
        <v>1997</v>
      </c>
      <c r="AN7">
        <v>1998</v>
      </c>
      <c r="AO7">
        <v>1999</v>
      </c>
      <c r="AP7">
        <v>2000</v>
      </c>
      <c r="AQ7">
        <v>2001</v>
      </c>
      <c r="AR7">
        <v>2002</v>
      </c>
      <c r="AS7">
        <v>2003</v>
      </c>
      <c r="AT7">
        <v>2004</v>
      </c>
      <c r="AU7">
        <v>2005</v>
      </c>
      <c r="AV7">
        <v>2006</v>
      </c>
      <c r="AW7">
        <v>2007</v>
      </c>
      <c r="AX7">
        <v>2008</v>
      </c>
    </row>
    <row r="8" spans="1:72" ht="15" customHeight="1" x14ac:dyDescent="0.25">
      <c r="A8" t="s">
        <v>1227</v>
      </c>
      <c r="C8" s="76"/>
      <c r="D8" t="s">
        <v>11</v>
      </c>
      <c r="E8" s="45" t="s">
        <v>12</v>
      </c>
      <c r="F8" s="7" t="s">
        <v>1303</v>
      </c>
      <c r="G8" s="45" t="s">
        <v>1561</v>
      </c>
      <c r="H8" s="45" t="s">
        <v>1562</v>
      </c>
      <c r="I8">
        <f t="shared" si="0"/>
        <v>1988</v>
      </c>
      <c r="J8">
        <f t="shared" si="1"/>
        <v>2009</v>
      </c>
      <c r="K8" s="2" t="str">
        <f t="shared" si="2"/>
        <v>-</v>
      </c>
      <c r="AD8">
        <v>1988</v>
      </c>
      <c r="AE8">
        <v>1989</v>
      </c>
      <c r="AF8">
        <v>1990</v>
      </c>
      <c r="AG8">
        <v>1991</v>
      </c>
      <c r="AH8">
        <v>1992</v>
      </c>
      <c r="AI8">
        <v>1993</v>
      </c>
      <c r="AJ8">
        <v>1994</v>
      </c>
      <c r="AK8">
        <v>1995</v>
      </c>
      <c r="AL8">
        <v>1996</v>
      </c>
      <c r="AM8">
        <v>1997</v>
      </c>
      <c r="AN8">
        <v>1998</v>
      </c>
      <c r="AO8">
        <v>1999</v>
      </c>
      <c r="AP8">
        <v>2000</v>
      </c>
      <c r="AQ8">
        <v>2001</v>
      </c>
      <c r="AR8">
        <v>2002</v>
      </c>
      <c r="AS8">
        <v>2003</v>
      </c>
      <c r="AT8">
        <v>2004</v>
      </c>
      <c r="AU8">
        <v>2005</v>
      </c>
      <c r="AV8">
        <v>2006</v>
      </c>
      <c r="AW8">
        <v>2007</v>
      </c>
      <c r="AX8">
        <v>2008</v>
      </c>
      <c r="AY8">
        <v>2009</v>
      </c>
    </row>
    <row r="9" spans="1:72" ht="15" customHeight="1" x14ac:dyDescent="0.25">
      <c r="A9" t="s">
        <v>1227</v>
      </c>
      <c r="C9" s="76"/>
      <c r="D9" t="s">
        <v>13</v>
      </c>
      <c r="E9" s="45" t="s">
        <v>12</v>
      </c>
      <c r="F9" s="7" t="s">
        <v>1303</v>
      </c>
      <c r="G9" s="45" t="s">
        <v>1563</v>
      </c>
      <c r="H9" s="45" t="s">
        <v>1564</v>
      </c>
      <c r="I9">
        <f t="shared" si="0"/>
        <v>1988</v>
      </c>
      <c r="J9">
        <f t="shared" si="1"/>
        <v>2009</v>
      </c>
      <c r="K9" s="2" t="str">
        <f t="shared" si="2"/>
        <v>-</v>
      </c>
      <c r="AD9">
        <v>1988</v>
      </c>
      <c r="AE9">
        <v>1989</v>
      </c>
      <c r="AF9">
        <v>1990</v>
      </c>
      <c r="AG9">
        <v>1991</v>
      </c>
      <c r="AH9">
        <v>1992</v>
      </c>
      <c r="AI9">
        <v>1993</v>
      </c>
      <c r="AJ9">
        <v>1994</v>
      </c>
      <c r="AK9">
        <v>1995</v>
      </c>
      <c r="AL9">
        <v>1996</v>
      </c>
      <c r="AM9">
        <v>1997</v>
      </c>
      <c r="AN9">
        <v>1998</v>
      </c>
      <c r="AO9">
        <v>1999</v>
      </c>
      <c r="AP9">
        <v>2000</v>
      </c>
      <c r="AQ9">
        <v>2001</v>
      </c>
      <c r="AR9">
        <v>2002</v>
      </c>
      <c r="AS9">
        <v>2003</v>
      </c>
      <c r="AT9">
        <v>2004</v>
      </c>
      <c r="AU9">
        <v>2005</v>
      </c>
      <c r="AV9">
        <v>2006</v>
      </c>
      <c r="AW9">
        <v>2007</v>
      </c>
      <c r="AX9">
        <v>2008</v>
      </c>
      <c r="AY9">
        <v>2009</v>
      </c>
    </row>
    <row r="10" spans="1:72" ht="15" customHeight="1" x14ac:dyDescent="0.25">
      <c r="A10" t="s">
        <v>1227</v>
      </c>
      <c r="C10" s="77"/>
      <c r="D10" t="s">
        <v>14</v>
      </c>
      <c r="E10" s="45" t="s">
        <v>12</v>
      </c>
      <c r="F10" s="7" t="s">
        <v>1303</v>
      </c>
      <c r="G10" s="45" t="s">
        <v>1565</v>
      </c>
      <c r="H10" s="45" t="s">
        <v>1566</v>
      </c>
      <c r="I10">
        <f t="shared" si="0"/>
        <v>1988</v>
      </c>
      <c r="J10">
        <f t="shared" si="1"/>
        <v>2009</v>
      </c>
      <c r="K10" s="2" t="str">
        <f t="shared" si="2"/>
        <v>-</v>
      </c>
      <c r="AD10">
        <v>1988</v>
      </c>
      <c r="AE10">
        <v>1989</v>
      </c>
      <c r="AF10">
        <v>1990</v>
      </c>
      <c r="AG10">
        <v>1991</v>
      </c>
      <c r="AH10">
        <v>1992</v>
      </c>
      <c r="AI10">
        <v>1993</v>
      </c>
      <c r="AJ10">
        <v>1994</v>
      </c>
      <c r="AK10">
        <v>1995</v>
      </c>
      <c r="AL10">
        <v>1996</v>
      </c>
      <c r="AM10">
        <v>1997</v>
      </c>
      <c r="AN10">
        <v>1998</v>
      </c>
      <c r="AO10">
        <v>1999</v>
      </c>
      <c r="AP10">
        <v>2000</v>
      </c>
      <c r="AQ10">
        <v>2001</v>
      </c>
      <c r="AR10">
        <v>2002</v>
      </c>
      <c r="AS10">
        <v>2003</v>
      </c>
      <c r="AT10">
        <v>2004</v>
      </c>
      <c r="AU10">
        <v>2005</v>
      </c>
      <c r="AV10">
        <v>2006</v>
      </c>
      <c r="AW10">
        <v>2007</v>
      </c>
      <c r="AX10">
        <v>2008</v>
      </c>
      <c r="AY10">
        <v>2009</v>
      </c>
    </row>
    <row r="11" spans="1:72" ht="15" customHeight="1" x14ac:dyDescent="0.25">
      <c r="C11" s="64"/>
      <c r="E11" s="45"/>
      <c r="F11" s="7"/>
      <c r="G11" s="45"/>
      <c r="H11" s="45"/>
    </row>
    <row r="12" spans="1:72" ht="15" customHeight="1" x14ac:dyDescent="0.25">
      <c r="A12" t="s">
        <v>1269</v>
      </c>
      <c r="B12" s="1" t="str">
        <f>A12&amp;MIN(I12:I57)&amp;"(-"&amp;MAX(J12:J57)&amp;")"</f>
        <v>AKM1976(-2023)</v>
      </c>
      <c r="C12" s="61"/>
      <c r="D12" t="s">
        <v>807</v>
      </c>
      <c r="E12" s="45" t="s">
        <v>3532</v>
      </c>
      <c r="G12" s="45"/>
      <c r="H12" s="6"/>
      <c r="I12">
        <f>MIN(L12:BT12)</f>
        <v>1991</v>
      </c>
      <c r="J12">
        <f>MAX(L12:BT12)</f>
        <v>2023</v>
      </c>
      <c r="K12" s="2" t="str">
        <f t="shared" si="2"/>
        <v>-</v>
      </c>
      <c r="AG12">
        <v>1991</v>
      </c>
      <c r="AH12">
        <v>1992</v>
      </c>
      <c r="AI12">
        <v>1993</v>
      </c>
      <c r="AJ12">
        <v>1994</v>
      </c>
      <c r="AK12">
        <v>1995</v>
      </c>
      <c r="AL12">
        <v>1996</v>
      </c>
      <c r="AM12">
        <v>1997</v>
      </c>
      <c r="AN12">
        <v>1998</v>
      </c>
      <c r="AO12">
        <v>1999</v>
      </c>
      <c r="AP12">
        <v>2000</v>
      </c>
      <c r="AQ12">
        <v>2001</v>
      </c>
      <c r="AR12">
        <v>2002</v>
      </c>
      <c r="AS12">
        <v>2003</v>
      </c>
      <c r="AT12">
        <v>2004</v>
      </c>
      <c r="AU12">
        <v>2005</v>
      </c>
      <c r="AV12">
        <v>2006</v>
      </c>
      <c r="AW12">
        <v>2007</v>
      </c>
      <c r="AX12">
        <v>2008</v>
      </c>
      <c r="AY12">
        <v>2009</v>
      </c>
      <c r="AZ12">
        <v>2010</v>
      </c>
      <c r="BA12">
        <v>2011</v>
      </c>
      <c r="BB12">
        <v>2012</v>
      </c>
      <c r="BC12">
        <v>2013</v>
      </c>
      <c r="BD12">
        <v>2014</v>
      </c>
      <c r="BE12">
        <v>2015</v>
      </c>
      <c r="BF12">
        <v>2016</v>
      </c>
      <c r="BG12">
        <v>2017</v>
      </c>
      <c r="BH12">
        <v>2018</v>
      </c>
      <c r="BI12">
        <v>2019</v>
      </c>
      <c r="BJ12">
        <v>2020</v>
      </c>
      <c r="BK12">
        <v>2021</v>
      </c>
      <c r="BL12">
        <v>2022</v>
      </c>
      <c r="BM12">
        <v>2023</v>
      </c>
    </row>
    <row r="13" spans="1:72" ht="15" customHeight="1" x14ac:dyDescent="0.25">
      <c r="A13" t="s">
        <v>1269</v>
      </c>
      <c r="C13" s="61"/>
      <c r="D13" t="s">
        <v>925</v>
      </c>
      <c r="E13" s="45" t="s">
        <v>926</v>
      </c>
      <c r="G13" s="45"/>
      <c r="H13" s="6"/>
      <c r="I13">
        <f>MIN(L13:BT13)</f>
        <v>2006</v>
      </c>
      <c r="J13">
        <f>MAX(L13:BT13)</f>
        <v>2013</v>
      </c>
      <c r="K13" s="2" t="str">
        <f t="shared" si="2"/>
        <v>Yes</v>
      </c>
      <c r="AV13">
        <v>2006</v>
      </c>
      <c r="AW13">
        <v>2007</v>
      </c>
      <c r="AX13">
        <v>2008</v>
      </c>
      <c r="AZ13">
        <v>2010</v>
      </c>
      <c r="BA13">
        <v>2011</v>
      </c>
      <c r="BB13">
        <v>2012</v>
      </c>
      <c r="BC13">
        <v>2013</v>
      </c>
    </row>
    <row r="14" spans="1:72" ht="15" customHeight="1" x14ac:dyDescent="0.25">
      <c r="A14" t="s">
        <v>1269</v>
      </c>
      <c r="C14" s="61"/>
      <c r="D14" t="s">
        <v>927</v>
      </c>
      <c r="E14" s="45" t="s">
        <v>926</v>
      </c>
      <c r="G14" s="45"/>
      <c r="H14" s="45"/>
      <c r="I14">
        <f t="shared" ref="I14:I50" si="3">MIN(L14:BT14)</f>
        <v>2013</v>
      </c>
      <c r="J14">
        <f t="shared" ref="J14:J50" si="4">MAX(L14:BT14)</f>
        <v>2023</v>
      </c>
      <c r="K14" s="2" t="str">
        <f t="shared" si="2"/>
        <v>-</v>
      </c>
      <c r="BC14">
        <v>2013</v>
      </c>
      <c r="BD14">
        <v>2014</v>
      </c>
      <c r="BE14">
        <v>2015</v>
      </c>
      <c r="BF14">
        <v>2016</v>
      </c>
      <c r="BG14">
        <v>2017</v>
      </c>
      <c r="BH14">
        <v>2018</v>
      </c>
      <c r="BI14">
        <v>2019</v>
      </c>
      <c r="BJ14">
        <v>2020</v>
      </c>
      <c r="BK14">
        <v>2021</v>
      </c>
      <c r="BL14">
        <v>2022</v>
      </c>
      <c r="BM14">
        <v>2023</v>
      </c>
    </row>
    <row r="15" spans="1:72" ht="15" customHeight="1" x14ac:dyDescent="0.25">
      <c r="A15" t="s">
        <v>1269</v>
      </c>
      <c r="C15" s="61"/>
      <c r="D15" t="s">
        <v>730</v>
      </c>
      <c r="E15" s="45" t="s">
        <v>928</v>
      </c>
      <c r="G15" s="45" t="s">
        <v>1344</v>
      </c>
      <c r="H15" s="45" t="s">
        <v>1345</v>
      </c>
      <c r="I15">
        <f t="shared" si="3"/>
        <v>1976</v>
      </c>
      <c r="J15">
        <f t="shared" si="4"/>
        <v>2005</v>
      </c>
      <c r="K15" s="2" t="str">
        <f t="shared" si="2"/>
        <v>-</v>
      </c>
      <c r="R15">
        <v>1976</v>
      </c>
      <c r="S15">
        <v>1977</v>
      </c>
      <c r="T15">
        <v>1978</v>
      </c>
      <c r="U15">
        <v>1979</v>
      </c>
      <c r="V15">
        <v>1980</v>
      </c>
      <c r="W15">
        <v>1981</v>
      </c>
      <c r="X15">
        <v>1982</v>
      </c>
      <c r="Y15">
        <v>1983</v>
      </c>
      <c r="Z15">
        <v>1984</v>
      </c>
      <c r="AA15">
        <v>1985</v>
      </c>
      <c r="AB15">
        <v>1986</v>
      </c>
      <c r="AC15">
        <v>1987</v>
      </c>
      <c r="AD15">
        <v>1988</v>
      </c>
      <c r="AE15">
        <v>1989</v>
      </c>
      <c r="AF15">
        <v>1990</v>
      </c>
      <c r="AG15">
        <v>1991</v>
      </c>
      <c r="AH15">
        <v>1992</v>
      </c>
      <c r="AI15">
        <v>1993</v>
      </c>
      <c r="AJ15">
        <v>1994</v>
      </c>
      <c r="AK15">
        <v>1995</v>
      </c>
      <c r="AL15">
        <v>1996</v>
      </c>
      <c r="AM15">
        <v>1997</v>
      </c>
      <c r="AN15">
        <v>1998</v>
      </c>
      <c r="AO15">
        <v>1999</v>
      </c>
      <c r="AP15">
        <v>2000</v>
      </c>
      <c r="AQ15">
        <v>2001</v>
      </c>
      <c r="AR15">
        <v>2002</v>
      </c>
      <c r="AS15">
        <v>2003</v>
      </c>
      <c r="AT15">
        <v>2004</v>
      </c>
      <c r="AU15">
        <v>2005</v>
      </c>
    </row>
    <row r="16" spans="1:72" ht="15" customHeight="1" x14ac:dyDescent="0.25">
      <c r="A16" t="s">
        <v>1269</v>
      </c>
      <c r="C16" s="61"/>
      <c r="D16" t="s">
        <v>2085</v>
      </c>
      <c r="E16" s="45" t="s">
        <v>2088</v>
      </c>
      <c r="G16" s="45"/>
      <c r="H16" s="45"/>
      <c r="I16">
        <f>MIN(L16:BT16)</f>
        <v>1991</v>
      </c>
      <c r="J16">
        <f>MAX(L16:BT16)</f>
        <v>2010</v>
      </c>
      <c r="K16" s="2" t="str">
        <f t="shared" si="2"/>
        <v>-</v>
      </c>
      <c r="AG16">
        <v>1991</v>
      </c>
      <c r="AH16">
        <v>1992</v>
      </c>
      <c r="AI16">
        <v>1993</v>
      </c>
      <c r="AJ16">
        <v>1994</v>
      </c>
      <c r="AK16">
        <v>1995</v>
      </c>
      <c r="AL16">
        <v>1996</v>
      </c>
      <c r="AM16">
        <v>1997</v>
      </c>
      <c r="AN16">
        <v>1998</v>
      </c>
      <c r="AO16">
        <v>1999</v>
      </c>
      <c r="AP16">
        <v>2000</v>
      </c>
      <c r="AQ16">
        <v>2001</v>
      </c>
      <c r="AR16">
        <v>2002</v>
      </c>
      <c r="AS16">
        <v>2003</v>
      </c>
      <c r="AT16">
        <v>2004</v>
      </c>
      <c r="AU16">
        <v>2005</v>
      </c>
      <c r="AV16">
        <v>2006</v>
      </c>
      <c r="AW16">
        <v>2007</v>
      </c>
      <c r="AX16">
        <v>2008</v>
      </c>
      <c r="AY16">
        <v>2009</v>
      </c>
      <c r="AZ16">
        <v>2010</v>
      </c>
    </row>
    <row r="17" spans="1:65" ht="15" customHeight="1" x14ac:dyDescent="0.25">
      <c r="A17" t="s">
        <v>1269</v>
      </c>
      <c r="C17" s="61"/>
      <c r="D17" t="s">
        <v>362</v>
      </c>
      <c r="E17" s="45" t="s">
        <v>363</v>
      </c>
      <c r="G17" s="45" t="s">
        <v>1346</v>
      </c>
      <c r="H17" s="45" t="s">
        <v>1347</v>
      </c>
      <c r="I17">
        <f t="shared" si="3"/>
        <v>1976</v>
      </c>
      <c r="J17">
        <f t="shared" si="4"/>
        <v>2001</v>
      </c>
      <c r="K17" s="2" t="str">
        <f t="shared" si="2"/>
        <v>-</v>
      </c>
      <c r="R17">
        <v>1976</v>
      </c>
      <c r="S17">
        <v>1977</v>
      </c>
      <c r="T17">
        <v>1978</v>
      </c>
      <c r="U17">
        <v>1979</v>
      </c>
      <c r="V17">
        <v>1980</v>
      </c>
      <c r="W17">
        <v>1981</v>
      </c>
      <c r="X17">
        <v>1982</v>
      </c>
      <c r="Y17">
        <v>1983</v>
      </c>
      <c r="Z17">
        <v>1984</v>
      </c>
      <c r="AA17">
        <v>1985</v>
      </c>
      <c r="AB17">
        <v>1986</v>
      </c>
      <c r="AC17">
        <v>1987</v>
      </c>
      <c r="AD17">
        <v>1988</v>
      </c>
      <c r="AE17">
        <v>1989</v>
      </c>
      <c r="AF17">
        <v>1990</v>
      </c>
      <c r="AG17">
        <v>1991</v>
      </c>
      <c r="AH17">
        <v>1992</v>
      </c>
      <c r="AI17">
        <v>1993</v>
      </c>
      <c r="AJ17">
        <v>1994</v>
      </c>
      <c r="AK17">
        <v>1995</v>
      </c>
      <c r="AL17">
        <v>1996</v>
      </c>
      <c r="AM17">
        <v>1997</v>
      </c>
      <c r="AN17">
        <v>1998</v>
      </c>
      <c r="AO17">
        <v>1999</v>
      </c>
      <c r="AP17">
        <v>2000</v>
      </c>
      <c r="AQ17">
        <v>2001</v>
      </c>
    </row>
    <row r="18" spans="1:65" ht="15" customHeight="1" x14ac:dyDescent="0.25">
      <c r="A18" t="s">
        <v>1269</v>
      </c>
      <c r="C18" s="61"/>
      <c r="D18" t="s">
        <v>364</v>
      </c>
      <c r="E18" s="45" t="s">
        <v>365</v>
      </c>
      <c r="G18" s="45" t="s">
        <v>1346</v>
      </c>
      <c r="H18" s="45" t="s">
        <v>1347</v>
      </c>
      <c r="I18">
        <f t="shared" si="3"/>
        <v>2002</v>
      </c>
      <c r="J18">
        <f t="shared" si="4"/>
        <v>2013</v>
      </c>
      <c r="K18" s="2" t="str">
        <f t="shared" si="2"/>
        <v>-</v>
      </c>
      <c r="AR18">
        <v>2002</v>
      </c>
      <c r="AS18">
        <v>2003</v>
      </c>
      <c r="AT18">
        <v>2004</v>
      </c>
      <c r="AU18">
        <v>2005</v>
      </c>
      <c r="AV18">
        <v>2006</v>
      </c>
      <c r="AW18">
        <v>2007</v>
      </c>
      <c r="AX18">
        <v>2008</v>
      </c>
      <c r="AY18">
        <v>2009</v>
      </c>
      <c r="AZ18">
        <v>2010</v>
      </c>
      <c r="BA18">
        <v>2011</v>
      </c>
      <c r="BB18">
        <v>2012</v>
      </c>
      <c r="BC18">
        <v>2013</v>
      </c>
    </row>
    <row r="19" spans="1:65" ht="15" customHeight="1" x14ac:dyDescent="0.25">
      <c r="A19" t="s">
        <v>1269</v>
      </c>
      <c r="C19" s="61"/>
      <c r="D19" t="s">
        <v>929</v>
      </c>
      <c r="E19" s="45" t="s">
        <v>930</v>
      </c>
      <c r="G19" s="45"/>
      <c r="H19" s="6"/>
      <c r="I19">
        <f t="shared" si="3"/>
        <v>1991</v>
      </c>
      <c r="J19">
        <f t="shared" si="4"/>
        <v>2023</v>
      </c>
      <c r="K19" s="2" t="str">
        <f t="shared" si="2"/>
        <v>-</v>
      </c>
      <c r="AG19">
        <v>1991</v>
      </c>
      <c r="AH19">
        <v>1992</v>
      </c>
      <c r="AI19">
        <v>1993</v>
      </c>
      <c r="AJ19">
        <v>1994</v>
      </c>
      <c r="AK19">
        <v>1995</v>
      </c>
      <c r="AL19">
        <v>1996</v>
      </c>
      <c r="AM19">
        <v>1997</v>
      </c>
      <c r="AN19">
        <v>1998</v>
      </c>
      <c r="AO19">
        <v>1999</v>
      </c>
      <c r="AP19">
        <v>2000</v>
      </c>
      <c r="AQ19">
        <v>2001</v>
      </c>
      <c r="AR19">
        <v>2002</v>
      </c>
      <c r="AS19">
        <v>2003</v>
      </c>
      <c r="AT19">
        <v>2004</v>
      </c>
      <c r="AU19">
        <v>2005</v>
      </c>
      <c r="AV19">
        <v>2006</v>
      </c>
      <c r="AW19">
        <v>2007</v>
      </c>
      <c r="AX19">
        <v>2008</v>
      </c>
      <c r="AY19">
        <v>2009</v>
      </c>
      <c r="AZ19">
        <v>2010</v>
      </c>
      <c r="BA19">
        <v>2011</v>
      </c>
      <c r="BB19">
        <v>2012</v>
      </c>
      <c r="BC19">
        <v>2013</v>
      </c>
      <c r="BD19">
        <v>2014</v>
      </c>
      <c r="BE19">
        <v>2015</v>
      </c>
      <c r="BF19">
        <v>2016</v>
      </c>
      <c r="BG19">
        <v>2017</v>
      </c>
      <c r="BH19">
        <v>2018</v>
      </c>
      <c r="BI19">
        <v>2019</v>
      </c>
      <c r="BJ19">
        <v>2020</v>
      </c>
      <c r="BK19">
        <v>2021</v>
      </c>
      <c r="BL19">
        <v>2022</v>
      </c>
      <c r="BM19">
        <v>2023</v>
      </c>
    </row>
    <row r="20" spans="1:65" ht="15" customHeight="1" x14ac:dyDescent="0.25">
      <c r="A20" t="s">
        <v>1269</v>
      </c>
      <c r="C20" s="61"/>
      <c r="D20" t="s">
        <v>2086</v>
      </c>
      <c r="E20" s="45" t="s">
        <v>2087</v>
      </c>
      <c r="G20" s="45"/>
      <c r="H20" s="6"/>
      <c r="I20">
        <f>MIN(L20:BT20)</f>
        <v>1991</v>
      </c>
      <c r="J20">
        <f>MAX(L20:BT20)</f>
        <v>1999</v>
      </c>
      <c r="K20" s="2" t="str">
        <f t="shared" si="2"/>
        <v>-</v>
      </c>
      <c r="AG20">
        <v>1991</v>
      </c>
      <c r="AH20">
        <v>1992</v>
      </c>
      <c r="AI20">
        <v>1993</v>
      </c>
      <c r="AJ20">
        <v>1994</v>
      </c>
      <c r="AK20">
        <v>1995</v>
      </c>
      <c r="AL20">
        <v>1996</v>
      </c>
      <c r="AM20">
        <v>1997</v>
      </c>
      <c r="AN20">
        <v>1998</v>
      </c>
      <c r="AO20">
        <v>1999</v>
      </c>
    </row>
    <row r="21" spans="1:65" ht="15" customHeight="1" x14ac:dyDescent="0.25">
      <c r="A21" t="s">
        <v>1269</v>
      </c>
      <c r="C21" s="61"/>
      <c r="D21" t="s">
        <v>731</v>
      </c>
      <c r="E21" s="45" t="s">
        <v>931</v>
      </c>
      <c r="G21" s="45"/>
      <c r="H21" s="45"/>
      <c r="I21">
        <f t="shared" si="3"/>
        <v>1976</v>
      </c>
      <c r="J21">
        <f t="shared" si="4"/>
        <v>2002</v>
      </c>
      <c r="K21" s="2" t="str">
        <f t="shared" si="2"/>
        <v>-</v>
      </c>
      <c r="R21">
        <v>1976</v>
      </c>
      <c r="S21">
        <v>1977</v>
      </c>
      <c r="T21">
        <v>1978</v>
      </c>
      <c r="U21">
        <v>1979</v>
      </c>
      <c r="V21">
        <v>1980</v>
      </c>
      <c r="W21">
        <v>1981</v>
      </c>
      <c r="X21">
        <v>1982</v>
      </c>
      <c r="Y21">
        <v>1983</v>
      </c>
      <c r="Z21">
        <v>1984</v>
      </c>
      <c r="AA21">
        <v>1985</v>
      </c>
      <c r="AB21">
        <v>1986</v>
      </c>
      <c r="AC21">
        <v>1987</v>
      </c>
      <c r="AD21">
        <v>1988</v>
      </c>
      <c r="AE21">
        <v>1989</v>
      </c>
      <c r="AF21">
        <v>1990</v>
      </c>
      <c r="AG21">
        <v>1991</v>
      </c>
      <c r="AH21">
        <v>1992</v>
      </c>
      <c r="AI21">
        <v>1993</v>
      </c>
      <c r="AJ21">
        <v>1994</v>
      </c>
      <c r="AK21">
        <v>1995</v>
      </c>
      <c r="AL21">
        <v>1996</v>
      </c>
      <c r="AM21">
        <v>1997</v>
      </c>
      <c r="AN21">
        <v>1998</v>
      </c>
      <c r="AO21">
        <v>1999</v>
      </c>
      <c r="AP21">
        <v>2000</v>
      </c>
      <c r="AQ21">
        <v>2001</v>
      </c>
      <c r="AR21">
        <v>2002</v>
      </c>
    </row>
    <row r="22" spans="1:65" ht="15" customHeight="1" x14ac:dyDescent="0.25">
      <c r="A22" t="s">
        <v>1269</v>
      </c>
      <c r="C22" s="61"/>
      <c r="D22" t="s">
        <v>732</v>
      </c>
      <c r="E22" s="45" t="s">
        <v>932</v>
      </c>
      <c r="G22" s="6"/>
      <c r="H22" s="45"/>
      <c r="I22">
        <f t="shared" si="3"/>
        <v>1976</v>
      </c>
      <c r="J22">
        <f t="shared" si="4"/>
        <v>1999</v>
      </c>
      <c r="K22" s="2" t="str">
        <f t="shared" si="2"/>
        <v>-</v>
      </c>
      <c r="R22">
        <v>1976</v>
      </c>
      <c r="S22">
        <v>1977</v>
      </c>
      <c r="T22">
        <v>1978</v>
      </c>
      <c r="U22">
        <v>1979</v>
      </c>
      <c r="V22">
        <v>1980</v>
      </c>
      <c r="W22">
        <v>1981</v>
      </c>
      <c r="X22">
        <v>1982</v>
      </c>
      <c r="Y22">
        <v>1983</v>
      </c>
      <c r="Z22">
        <v>1984</v>
      </c>
      <c r="AA22">
        <v>1985</v>
      </c>
      <c r="AB22">
        <v>1986</v>
      </c>
      <c r="AC22">
        <v>1987</v>
      </c>
      <c r="AD22">
        <v>1988</v>
      </c>
      <c r="AE22">
        <v>1989</v>
      </c>
      <c r="AF22">
        <v>1990</v>
      </c>
      <c r="AG22">
        <v>1991</v>
      </c>
      <c r="AH22">
        <v>1992</v>
      </c>
      <c r="AI22">
        <v>1993</v>
      </c>
      <c r="AJ22">
        <v>1994</v>
      </c>
      <c r="AK22">
        <v>1995</v>
      </c>
      <c r="AL22">
        <v>1996</v>
      </c>
      <c r="AM22">
        <v>1997</v>
      </c>
      <c r="AN22">
        <v>1998</v>
      </c>
      <c r="AO22">
        <v>1999</v>
      </c>
    </row>
    <row r="23" spans="1:65" ht="15" customHeight="1" x14ac:dyDescent="0.25">
      <c r="A23" t="s">
        <v>1269</v>
      </c>
      <c r="C23" s="61"/>
      <c r="D23" t="s">
        <v>763</v>
      </c>
      <c r="E23" s="45" t="s">
        <v>764</v>
      </c>
      <c r="G23" s="45"/>
      <c r="H23" s="45"/>
      <c r="I23">
        <f>MIN(L23:BT23)</f>
        <v>1991</v>
      </c>
      <c r="J23">
        <f>MAX(L23:BT23)</f>
        <v>2023</v>
      </c>
      <c r="K23" s="2" t="str">
        <f t="shared" si="2"/>
        <v>-</v>
      </c>
      <c r="AG23">
        <v>1991</v>
      </c>
      <c r="AH23">
        <v>1992</v>
      </c>
      <c r="AI23">
        <v>1993</v>
      </c>
      <c r="AJ23">
        <v>1994</v>
      </c>
      <c r="AK23">
        <v>1995</v>
      </c>
      <c r="AL23">
        <v>1996</v>
      </c>
      <c r="AM23">
        <v>1997</v>
      </c>
      <c r="AN23">
        <v>1998</v>
      </c>
      <c r="AO23">
        <v>1999</v>
      </c>
      <c r="AP23">
        <v>2000</v>
      </c>
      <c r="AQ23">
        <v>2001</v>
      </c>
      <c r="AR23">
        <v>2002</v>
      </c>
      <c r="AS23">
        <v>2003</v>
      </c>
      <c r="AT23">
        <v>2004</v>
      </c>
      <c r="AU23">
        <v>2005</v>
      </c>
      <c r="AV23">
        <v>2006</v>
      </c>
      <c r="AW23">
        <v>2007</v>
      </c>
      <c r="AX23">
        <v>2008</v>
      </c>
      <c r="AY23">
        <v>2009</v>
      </c>
      <c r="AZ23">
        <v>2010</v>
      </c>
      <c r="BA23">
        <v>2011</v>
      </c>
      <c r="BB23">
        <v>2012</v>
      </c>
      <c r="BC23">
        <v>2013</v>
      </c>
      <c r="BD23">
        <v>2014</v>
      </c>
      <c r="BE23">
        <v>2015</v>
      </c>
      <c r="BF23">
        <v>2016</v>
      </c>
      <c r="BG23">
        <v>2017</v>
      </c>
      <c r="BH23">
        <v>2018</v>
      </c>
      <c r="BI23">
        <v>2019</v>
      </c>
      <c r="BJ23">
        <v>2020</v>
      </c>
      <c r="BK23">
        <v>2021</v>
      </c>
      <c r="BL23">
        <v>2022</v>
      </c>
      <c r="BM23">
        <v>2023</v>
      </c>
    </row>
    <row r="24" spans="1:65" ht="15" customHeight="1" x14ac:dyDescent="0.25">
      <c r="A24" t="s">
        <v>1269</v>
      </c>
      <c r="C24" s="61"/>
      <c r="D24" t="s">
        <v>765</v>
      </c>
      <c r="E24" s="45" t="s">
        <v>766</v>
      </c>
      <c r="G24" s="45"/>
      <c r="H24" s="45"/>
      <c r="I24">
        <f>MIN(L24:BT24)</f>
        <v>1991</v>
      </c>
      <c r="J24">
        <f>MAX(L24:BT24)</f>
        <v>2023</v>
      </c>
      <c r="K24" s="2" t="str">
        <f t="shared" si="2"/>
        <v>-</v>
      </c>
      <c r="AG24">
        <v>1991</v>
      </c>
      <c r="AH24">
        <v>1992</v>
      </c>
      <c r="AI24">
        <v>1993</v>
      </c>
      <c r="AJ24">
        <v>1994</v>
      </c>
      <c r="AK24">
        <v>1995</v>
      </c>
      <c r="AL24">
        <v>1996</v>
      </c>
      <c r="AM24">
        <v>1997</v>
      </c>
      <c r="AN24">
        <v>1998</v>
      </c>
      <c r="AO24">
        <v>1999</v>
      </c>
      <c r="AP24">
        <v>2000</v>
      </c>
      <c r="AQ24">
        <v>2001</v>
      </c>
      <c r="AR24">
        <v>2002</v>
      </c>
      <c r="AS24">
        <v>2003</v>
      </c>
      <c r="AT24">
        <v>2004</v>
      </c>
      <c r="AU24">
        <v>2005</v>
      </c>
      <c r="AV24">
        <v>2006</v>
      </c>
      <c r="AW24">
        <v>2007</v>
      </c>
      <c r="AX24">
        <v>2008</v>
      </c>
      <c r="AY24">
        <v>2009</v>
      </c>
      <c r="AZ24">
        <v>2010</v>
      </c>
      <c r="BA24">
        <v>2011</v>
      </c>
      <c r="BB24">
        <v>2012</v>
      </c>
      <c r="BC24">
        <v>2013</v>
      </c>
      <c r="BD24">
        <v>2014</v>
      </c>
      <c r="BE24">
        <v>2015</v>
      </c>
      <c r="BF24">
        <v>2016</v>
      </c>
      <c r="BG24">
        <v>2017</v>
      </c>
      <c r="BH24">
        <v>2018</v>
      </c>
      <c r="BI24">
        <v>2019</v>
      </c>
      <c r="BJ24">
        <v>2020</v>
      </c>
      <c r="BK24">
        <v>2021</v>
      </c>
      <c r="BL24">
        <v>2022</v>
      </c>
      <c r="BM24">
        <v>2023</v>
      </c>
    </row>
    <row r="25" spans="1:65" ht="15" customHeight="1" x14ac:dyDescent="0.25">
      <c r="A25" t="s">
        <v>1269</v>
      </c>
      <c r="C25" s="61"/>
      <c r="D25" t="s">
        <v>937</v>
      </c>
      <c r="E25" s="45" t="s">
        <v>936</v>
      </c>
      <c r="G25" s="45" t="s">
        <v>1348</v>
      </c>
      <c r="H25" s="45" t="s">
        <v>1349</v>
      </c>
      <c r="I25">
        <f t="shared" si="3"/>
        <v>1991</v>
      </c>
      <c r="J25">
        <f t="shared" si="4"/>
        <v>2009</v>
      </c>
      <c r="K25" s="2" t="str">
        <f t="shared" si="2"/>
        <v>-</v>
      </c>
      <c r="AG25">
        <v>1991</v>
      </c>
      <c r="AH25">
        <v>1992</v>
      </c>
      <c r="AI25">
        <v>1993</v>
      </c>
      <c r="AJ25">
        <v>1994</v>
      </c>
      <c r="AK25">
        <v>1995</v>
      </c>
      <c r="AL25">
        <v>1996</v>
      </c>
      <c r="AM25">
        <v>1997</v>
      </c>
      <c r="AN25">
        <v>1998</v>
      </c>
      <c r="AO25">
        <v>1999</v>
      </c>
      <c r="AP25">
        <v>2000</v>
      </c>
      <c r="AQ25">
        <v>2001</v>
      </c>
      <c r="AR25">
        <v>2002</v>
      </c>
      <c r="AS25">
        <v>2003</v>
      </c>
      <c r="AT25">
        <v>2004</v>
      </c>
      <c r="AU25">
        <v>2005</v>
      </c>
      <c r="AV25">
        <v>2006</v>
      </c>
      <c r="AW25">
        <v>2007</v>
      </c>
      <c r="AX25">
        <v>2008</v>
      </c>
      <c r="AY25">
        <v>2009</v>
      </c>
    </row>
    <row r="26" spans="1:65" ht="15" customHeight="1" x14ac:dyDescent="0.25">
      <c r="A26" t="s">
        <v>1269</v>
      </c>
      <c r="C26" s="61"/>
      <c r="D26" t="s">
        <v>812</v>
      </c>
      <c r="E26" s="45" t="s">
        <v>933</v>
      </c>
      <c r="G26" s="45" t="s">
        <v>1350</v>
      </c>
      <c r="H26" s="45" t="s">
        <v>1354</v>
      </c>
      <c r="I26">
        <f t="shared" si="3"/>
        <v>2010</v>
      </c>
      <c r="J26">
        <f t="shared" si="4"/>
        <v>2013</v>
      </c>
      <c r="K26" s="2" t="str">
        <f t="shared" si="2"/>
        <v>-</v>
      </c>
      <c r="AZ26">
        <v>2010</v>
      </c>
      <c r="BA26">
        <v>2011</v>
      </c>
      <c r="BB26">
        <v>2012</v>
      </c>
      <c r="BC26">
        <v>2013</v>
      </c>
    </row>
    <row r="27" spans="1:65" ht="15" customHeight="1" x14ac:dyDescent="0.25">
      <c r="A27" t="s">
        <v>1269</v>
      </c>
      <c r="C27" s="61"/>
      <c r="D27" t="s">
        <v>934</v>
      </c>
      <c r="E27" s="45" t="s">
        <v>935</v>
      </c>
      <c r="G27" s="45"/>
      <c r="H27" s="45"/>
      <c r="I27">
        <f t="shared" si="3"/>
        <v>2010</v>
      </c>
      <c r="J27">
        <f t="shared" si="4"/>
        <v>2023</v>
      </c>
      <c r="K27" s="2" t="str">
        <f t="shared" si="2"/>
        <v>-</v>
      </c>
      <c r="AZ27">
        <v>2010</v>
      </c>
      <c r="BA27">
        <v>2011</v>
      </c>
      <c r="BB27">
        <v>2012</v>
      </c>
      <c r="BC27">
        <v>2013</v>
      </c>
      <c r="BD27">
        <v>2014</v>
      </c>
      <c r="BE27">
        <v>2015</v>
      </c>
      <c r="BF27">
        <v>2016</v>
      </c>
      <c r="BG27">
        <v>2017</v>
      </c>
      <c r="BH27">
        <v>2018</v>
      </c>
      <c r="BI27">
        <v>2019</v>
      </c>
      <c r="BJ27">
        <v>2020</v>
      </c>
      <c r="BK27">
        <v>2021</v>
      </c>
      <c r="BL27">
        <v>2022</v>
      </c>
      <c r="BM27">
        <v>2023</v>
      </c>
    </row>
    <row r="28" spans="1:65" ht="15" customHeight="1" x14ac:dyDescent="0.25">
      <c r="A28" t="s">
        <v>1269</v>
      </c>
      <c r="C28" s="61"/>
      <c r="D28" t="s">
        <v>2058</v>
      </c>
      <c r="E28" s="45" t="s">
        <v>2070</v>
      </c>
      <c r="G28" s="45"/>
      <c r="H28" s="45"/>
      <c r="I28">
        <f>MIN(L28:BT28)</f>
        <v>2010</v>
      </c>
      <c r="J28">
        <f>MAX(L28:BT28)</f>
        <v>2023</v>
      </c>
      <c r="K28" s="2" t="str">
        <f t="shared" si="2"/>
        <v>-</v>
      </c>
      <c r="AZ28">
        <v>2010</v>
      </c>
      <c r="BA28">
        <v>2011</v>
      </c>
      <c r="BB28">
        <v>2012</v>
      </c>
      <c r="BC28">
        <v>2013</v>
      </c>
      <c r="BD28">
        <v>2014</v>
      </c>
      <c r="BE28">
        <v>2015</v>
      </c>
      <c r="BF28">
        <v>2016</v>
      </c>
      <c r="BG28">
        <v>2017</v>
      </c>
      <c r="BH28">
        <v>2018</v>
      </c>
      <c r="BI28">
        <v>2019</v>
      </c>
      <c r="BJ28">
        <v>2020</v>
      </c>
      <c r="BK28">
        <v>2021</v>
      </c>
      <c r="BL28">
        <v>2022</v>
      </c>
      <c r="BM28">
        <v>2023</v>
      </c>
    </row>
    <row r="29" spans="1:65" ht="15" customHeight="1" x14ac:dyDescent="0.25">
      <c r="A29" t="s">
        <v>1269</v>
      </c>
      <c r="C29" s="61"/>
      <c r="D29" t="s">
        <v>2059</v>
      </c>
      <c r="E29" s="45" t="s">
        <v>2071</v>
      </c>
      <c r="G29" s="45"/>
      <c r="H29" s="45"/>
      <c r="I29">
        <f>MIN(L29:BT29)</f>
        <v>2010</v>
      </c>
      <c r="J29">
        <f>MAX(L29:BT29)</f>
        <v>2023</v>
      </c>
      <c r="K29" s="2" t="str">
        <f t="shared" si="2"/>
        <v>-</v>
      </c>
      <c r="AZ29">
        <v>2010</v>
      </c>
      <c r="BA29">
        <v>2011</v>
      </c>
      <c r="BB29">
        <v>2012</v>
      </c>
      <c r="BC29">
        <v>2013</v>
      </c>
      <c r="BD29">
        <v>2014</v>
      </c>
      <c r="BE29">
        <v>2015</v>
      </c>
      <c r="BF29">
        <v>2016</v>
      </c>
      <c r="BG29">
        <v>2017</v>
      </c>
      <c r="BH29">
        <v>2018</v>
      </c>
      <c r="BI29">
        <v>2019</v>
      </c>
      <c r="BJ29">
        <v>2020</v>
      </c>
      <c r="BK29">
        <v>2021</v>
      </c>
      <c r="BL29">
        <v>2022</v>
      </c>
      <c r="BM29">
        <v>2023</v>
      </c>
    </row>
    <row r="30" spans="1:65" ht="15" customHeight="1" x14ac:dyDescent="0.25">
      <c r="A30" t="s">
        <v>1269</v>
      </c>
      <c r="C30" s="61"/>
      <c r="D30" t="s">
        <v>368</v>
      </c>
      <c r="E30" s="45" t="s">
        <v>936</v>
      </c>
      <c r="G30" s="45"/>
      <c r="H30" s="45"/>
      <c r="I30">
        <f t="shared" si="3"/>
        <v>1993</v>
      </c>
      <c r="J30">
        <f t="shared" si="4"/>
        <v>2009</v>
      </c>
      <c r="K30" s="2" t="str">
        <f t="shared" si="2"/>
        <v>-</v>
      </c>
      <c r="AI30">
        <v>1993</v>
      </c>
      <c r="AJ30">
        <v>1994</v>
      </c>
      <c r="AK30">
        <v>1995</v>
      </c>
      <c r="AL30">
        <v>1996</v>
      </c>
      <c r="AM30">
        <v>1997</v>
      </c>
      <c r="AN30">
        <v>1998</v>
      </c>
      <c r="AO30">
        <v>1999</v>
      </c>
      <c r="AP30">
        <v>2000</v>
      </c>
      <c r="AQ30">
        <v>2001</v>
      </c>
      <c r="AR30">
        <v>2002</v>
      </c>
      <c r="AS30">
        <v>2003</v>
      </c>
      <c r="AT30">
        <v>2004</v>
      </c>
      <c r="AU30">
        <v>2005</v>
      </c>
      <c r="AV30">
        <v>2006</v>
      </c>
      <c r="AW30">
        <v>2007</v>
      </c>
      <c r="AX30">
        <v>2008</v>
      </c>
      <c r="AY30">
        <v>2009</v>
      </c>
    </row>
    <row r="31" spans="1:65" ht="15" customHeight="1" x14ac:dyDescent="0.25">
      <c r="A31" t="s">
        <v>1269</v>
      </c>
      <c r="C31" s="61"/>
      <c r="D31" t="s">
        <v>2083</v>
      </c>
      <c r="E31" s="45" t="s">
        <v>2070</v>
      </c>
      <c r="G31" s="45"/>
      <c r="H31" s="45"/>
      <c r="I31">
        <f>MIN(L31:BT31)</f>
        <v>1991</v>
      </c>
      <c r="J31">
        <f>MAX(L31:BT31)</f>
        <v>2009</v>
      </c>
      <c r="K31" s="2" t="str">
        <f t="shared" si="2"/>
        <v>-</v>
      </c>
      <c r="AG31">
        <v>1991</v>
      </c>
      <c r="AH31">
        <v>1992</v>
      </c>
      <c r="AI31">
        <v>1993</v>
      </c>
      <c r="AJ31">
        <v>1994</v>
      </c>
      <c r="AK31">
        <v>1995</v>
      </c>
      <c r="AL31">
        <v>1996</v>
      </c>
      <c r="AM31">
        <v>1997</v>
      </c>
      <c r="AN31">
        <v>1998</v>
      </c>
      <c r="AO31">
        <v>1999</v>
      </c>
      <c r="AP31">
        <v>2000</v>
      </c>
      <c r="AQ31">
        <v>2001</v>
      </c>
      <c r="AR31">
        <v>2002</v>
      </c>
      <c r="AS31">
        <v>2003</v>
      </c>
      <c r="AT31">
        <v>2004</v>
      </c>
      <c r="AU31">
        <v>2005</v>
      </c>
      <c r="AV31">
        <v>2006</v>
      </c>
      <c r="AW31">
        <v>2007</v>
      </c>
      <c r="AX31">
        <v>2008</v>
      </c>
      <c r="AY31">
        <v>2009</v>
      </c>
    </row>
    <row r="32" spans="1:65" ht="15" customHeight="1" x14ac:dyDescent="0.25">
      <c r="A32" t="s">
        <v>1269</v>
      </c>
      <c r="C32" s="61"/>
      <c r="D32" t="s">
        <v>2084</v>
      </c>
      <c r="E32" s="45" t="s">
        <v>2071</v>
      </c>
      <c r="G32" s="45"/>
      <c r="H32" s="45"/>
      <c r="I32">
        <f>MIN(L32:BT32)</f>
        <v>1991</v>
      </c>
      <c r="J32">
        <f>MAX(L32:BT32)</f>
        <v>2009</v>
      </c>
      <c r="K32" s="2" t="str">
        <f t="shared" si="2"/>
        <v>-</v>
      </c>
      <c r="AG32">
        <v>1991</v>
      </c>
      <c r="AH32">
        <v>1992</v>
      </c>
      <c r="AI32">
        <v>1993</v>
      </c>
      <c r="AJ32">
        <v>1994</v>
      </c>
      <c r="AK32">
        <v>1995</v>
      </c>
      <c r="AL32">
        <v>1996</v>
      </c>
      <c r="AM32">
        <v>1997</v>
      </c>
      <c r="AN32">
        <v>1998</v>
      </c>
      <c r="AO32">
        <v>1999</v>
      </c>
      <c r="AP32">
        <v>2000</v>
      </c>
      <c r="AQ32">
        <v>2001</v>
      </c>
      <c r="AR32">
        <v>2002</v>
      </c>
      <c r="AS32">
        <v>2003</v>
      </c>
      <c r="AT32">
        <v>2004</v>
      </c>
      <c r="AU32">
        <v>2005</v>
      </c>
      <c r="AV32">
        <v>2006</v>
      </c>
      <c r="AW32">
        <v>2007</v>
      </c>
      <c r="AX32">
        <v>2008</v>
      </c>
      <c r="AY32">
        <v>2009</v>
      </c>
    </row>
    <row r="33" spans="1:65" ht="15" customHeight="1" x14ac:dyDescent="0.25">
      <c r="A33" t="s">
        <v>1269</v>
      </c>
      <c r="C33" s="61"/>
      <c r="D33" t="s">
        <v>369</v>
      </c>
      <c r="E33" s="45" t="s">
        <v>370</v>
      </c>
      <c r="G33" s="45" t="s">
        <v>1388</v>
      </c>
      <c r="H33" s="45" t="s">
        <v>1389</v>
      </c>
      <c r="I33">
        <f t="shared" si="3"/>
        <v>1991</v>
      </c>
      <c r="J33">
        <f t="shared" si="4"/>
        <v>2023</v>
      </c>
      <c r="K33" s="2" t="str">
        <f t="shared" si="2"/>
        <v>-</v>
      </c>
      <c r="AG33">
        <v>1991</v>
      </c>
      <c r="AH33">
        <v>1992</v>
      </c>
      <c r="AI33">
        <v>1993</v>
      </c>
      <c r="AJ33">
        <v>1994</v>
      </c>
      <c r="AK33">
        <v>1995</v>
      </c>
      <c r="AL33">
        <v>1996</v>
      </c>
      <c r="AM33">
        <v>1997</v>
      </c>
      <c r="AN33">
        <v>1998</v>
      </c>
      <c r="AO33">
        <v>1999</v>
      </c>
      <c r="AP33">
        <v>2000</v>
      </c>
      <c r="AQ33">
        <v>2001</v>
      </c>
      <c r="AR33">
        <v>2002</v>
      </c>
      <c r="AS33">
        <v>2003</v>
      </c>
      <c r="AT33">
        <v>2004</v>
      </c>
      <c r="AU33">
        <v>2005</v>
      </c>
      <c r="AV33">
        <v>2006</v>
      </c>
      <c r="AW33">
        <v>2007</v>
      </c>
      <c r="AX33">
        <v>2008</v>
      </c>
      <c r="AY33">
        <v>2009</v>
      </c>
      <c r="AZ33">
        <v>2010</v>
      </c>
      <c r="BA33">
        <v>2011</v>
      </c>
      <c r="BB33">
        <v>2012</v>
      </c>
      <c r="BC33">
        <v>2013</v>
      </c>
      <c r="BD33">
        <v>2014</v>
      </c>
      <c r="BE33">
        <v>2015</v>
      </c>
      <c r="BF33">
        <v>2016</v>
      </c>
      <c r="BG33">
        <v>2017</v>
      </c>
      <c r="BH33">
        <v>2018</v>
      </c>
      <c r="BI33">
        <v>2019</v>
      </c>
      <c r="BJ33">
        <v>2020</v>
      </c>
      <c r="BK33">
        <v>2021</v>
      </c>
      <c r="BL33">
        <v>2022</v>
      </c>
      <c r="BM33">
        <v>2023</v>
      </c>
    </row>
    <row r="34" spans="1:65" ht="15" customHeight="1" x14ac:dyDescent="0.25">
      <c r="A34" t="s">
        <v>1269</v>
      </c>
      <c r="C34" s="61"/>
      <c r="D34" t="s">
        <v>2060</v>
      </c>
      <c r="E34" s="45" t="s">
        <v>2072</v>
      </c>
      <c r="G34" s="45"/>
      <c r="H34" s="45"/>
      <c r="I34">
        <f>MIN(L34:BT34)</f>
        <v>2008</v>
      </c>
      <c r="J34">
        <f>MAX(L34:BT34)</f>
        <v>2023</v>
      </c>
      <c r="K34" s="2" t="str">
        <f t="shared" si="2"/>
        <v>-</v>
      </c>
      <c r="AX34">
        <v>2008</v>
      </c>
      <c r="AY34">
        <v>2009</v>
      </c>
      <c r="AZ34">
        <v>2010</v>
      </c>
      <c r="BA34">
        <v>2011</v>
      </c>
      <c r="BB34">
        <v>2012</v>
      </c>
      <c r="BC34">
        <v>2013</v>
      </c>
      <c r="BD34">
        <v>2014</v>
      </c>
      <c r="BE34">
        <v>2015</v>
      </c>
      <c r="BF34">
        <v>2016</v>
      </c>
      <c r="BG34">
        <v>2017</v>
      </c>
      <c r="BH34">
        <v>2018</v>
      </c>
      <c r="BI34">
        <v>2019</v>
      </c>
      <c r="BJ34">
        <v>2020</v>
      </c>
      <c r="BK34">
        <v>2021</v>
      </c>
      <c r="BL34">
        <v>2022</v>
      </c>
      <c r="BM34">
        <v>2023</v>
      </c>
    </row>
    <row r="35" spans="1:65" ht="15" customHeight="1" x14ac:dyDescent="0.25">
      <c r="A35" t="s">
        <v>1269</v>
      </c>
      <c r="C35" s="61"/>
      <c r="D35" t="s">
        <v>387</v>
      </c>
      <c r="E35" s="45" t="s">
        <v>388</v>
      </c>
      <c r="G35" s="45"/>
      <c r="H35" s="45"/>
      <c r="I35">
        <f t="shared" si="3"/>
        <v>1992</v>
      </c>
      <c r="J35">
        <f t="shared" si="4"/>
        <v>2007</v>
      </c>
      <c r="K35" s="2" t="str">
        <f t="shared" si="2"/>
        <v>-</v>
      </c>
      <c r="AH35">
        <v>1992</v>
      </c>
      <c r="AI35">
        <v>1993</v>
      </c>
      <c r="AJ35">
        <v>1994</v>
      </c>
      <c r="AK35">
        <v>1995</v>
      </c>
      <c r="AL35">
        <v>1996</v>
      </c>
      <c r="AM35">
        <v>1997</v>
      </c>
      <c r="AN35">
        <v>1998</v>
      </c>
      <c r="AO35">
        <v>1999</v>
      </c>
      <c r="AP35">
        <v>2000</v>
      </c>
      <c r="AQ35">
        <v>2001</v>
      </c>
      <c r="AR35">
        <v>2002</v>
      </c>
      <c r="AS35">
        <v>2003</v>
      </c>
      <c r="AT35">
        <v>2004</v>
      </c>
      <c r="AU35">
        <v>2005</v>
      </c>
      <c r="AV35">
        <v>2006</v>
      </c>
      <c r="AW35">
        <v>2007</v>
      </c>
    </row>
    <row r="36" spans="1:65" ht="15" customHeight="1" x14ac:dyDescent="0.25">
      <c r="A36" t="s">
        <v>1269</v>
      </c>
      <c r="C36" s="61"/>
      <c r="D36" t="s">
        <v>2061</v>
      </c>
      <c r="E36" s="45" t="s">
        <v>2073</v>
      </c>
      <c r="G36" s="45"/>
      <c r="H36" s="45"/>
      <c r="I36">
        <f>MIN(L36:BT36)</f>
        <v>1992</v>
      </c>
      <c r="J36">
        <f>MAX(L36:BT36)</f>
        <v>2007</v>
      </c>
      <c r="K36" s="2" t="str">
        <f t="shared" si="2"/>
        <v>-</v>
      </c>
      <c r="AH36">
        <v>1992</v>
      </c>
      <c r="AI36">
        <v>1993</v>
      </c>
      <c r="AJ36">
        <v>1994</v>
      </c>
      <c r="AK36">
        <v>1995</v>
      </c>
      <c r="AL36">
        <v>1996</v>
      </c>
      <c r="AM36">
        <v>1997</v>
      </c>
      <c r="AN36">
        <v>1998</v>
      </c>
      <c r="AO36">
        <v>1999</v>
      </c>
      <c r="AP36">
        <v>2000</v>
      </c>
      <c r="AQ36">
        <v>2001</v>
      </c>
      <c r="AR36">
        <v>2002</v>
      </c>
      <c r="AS36">
        <v>2003</v>
      </c>
      <c r="AT36">
        <v>2004</v>
      </c>
      <c r="AU36">
        <v>2005</v>
      </c>
      <c r="AV36">
        <v>2006</v>
      </c>
      <c r="AW36">
        <v>2007</v>
      </c>
    </row>
    <row r="37" spans="1:65" ht="15" customHeight="1" x14ac:dyDescent="0.25">
      <c r="A37" t="s">
        <v>1269</v>
      </c>
      <c r="C37" s="61"/>
      <c r="D37" t="s">
        <v>2062</v>
      </c>
      <c r="E37" s="45" t="s">
        <v>2074</v>
      </c>
      <c r="G37" s="45"/>
      <c r="H37" s="45"/>
      <c r="I37">
        <f>MIN(L37:BT37)</f>
        <v>2007</v>
      </c>
      <c r="J37">
        <f>MAX(L37:BT37)</f>
        <v>2023</v>
      </c>
      <c r="K37" s="2" t="str">
        <f t="shared" si="2"/>
        <v>-</v>
      </c>
      <c r="AW37">
        <v>2007</v>
      </c>
      <c r="AX37">
        <v>2008</v>
      </c>
      <c r="AY37">
        <v>2009</v>
      </c>
      <c r="AZ37">
        <v>2010</v>
      </c>
      <c r="BA37">
        <v>2011</v>
      </c>
      <c r="BB37">
        <v>2012</v>
      </c>
      <c r="BC37">
        <v>2013</v>
      </c>
      <c r="BD37">
        <v>2014</v>
      </c>
      <c r="BE37">
        <v>2015</v>
      </c>
      <c r="BF37">
        <v>2016</v>
      </c>
      <c r="BG37">
        <v>2017</v>
      </c>
      <c r="BH37">
        <v>2018</v>
      </c>
      <c r="BI37">
        <v>2019</v>
      </c>
      <c r="BJ37">
        <v>2020</v>
      </c>
      <c r="BK37">
        <v>2021</v>
      </c>
      <c r="BL37">
        <v>2022</v>
      </c>
      <c r="BM37">
        <v>2023</v>
      </c>
    </row>
    <row r="38" spans="1:65" ht="15" customHeight="1" x14ac:dyDescent="0.25">
      <c r="A38" t="s">
        <v>1269</v>
      </c>
      <c r="C38" s="61"/>
      <c r="D38" t="s">
        <v>2063</v>
      </c>
      <c r="E38" s="45" t="s">
        <v>2075</v>
      </c>
      <c r="G38" s="45"/>
      <c r="H38" s="45"/>
      <c r="I38">
        <f>MIN(L38:BT38)</f>
        <v>1993</v>
      </c>
      <c r="J38">
        <f>MAX(L38:BT38)</f>
        <v>2007</v>
      </c>
      <c r="K38" s="2" t="str">
        <f t="shared" si="2"/>
        <v>-</v>
      </c>
      <c r="AI38">
        <v>1993</v>
      </c>
      <c r="AJ38">
        <v>1994</v>
      </c>
      <c r="AK38">
        <v>1995</v>
      </c>
      <c r="AL38">
        <v>1996</v>
      </c>
      <c r="AM38">
        <v>1997</v>
      </c>
      <c r="AN38">
        <v>1998</v>
      </c>
      <c r="AO38">
        <v>1999</v>
      </c>
      <c r="AP38">
        <v>2000</v>
      </c>
      <c r="AQ38">
        <v>2001</v>
      </c>
      <c r="AR38">
        <v>2002</v>
      </c>
      <c r="AS38">
        <v>2003</v>
      </c>
      <c r="AT38">
        <v>2004</v>
      </c>
      <c r="AU38">
        <v>2005</v>
      </c>
      <c r="AV38">
        <v>2006</v>
      </c>
      <c r="AW38">
        <v>2007</v>
      </c>
    </row>
    <row r="39" spans="1:65" ht="15" customHeight="1" x14ac:dyDescent="0.25">
      <c r="A39" t="s">
        <v>1269</v>
      </c>
      <c r="C39" s="61"/>
      <c r="D39" t="s">
        <v>2064</v>
      </c>
      <c r="E39" s="45" t="s">
        <v>2076</v>
      </c>
      <c r="G39" s="45"/>
      <c r="H39" s="45"/>
      <c r="I39">
        <f>MIN(L39:BT39)</f>
        <v>2007</v>
      </c>
      <c r="J39">
        <f>MAX(L39:BT39)</f>
        <v>2023</v>
      </c>
      <c r="K39" s="2" t="str">
        <f t="shared" si="2"/>
        <v>-</v>
      </c>
      <c r="AW39">
        <v>2007</v>
      </c>
      <c r="AX39">
        <v>2008</v>
      </c>
      <c r="AY39">
        <v>2009</v>
      </c>
      <c r="AZ39">
        <v>2010</v>
      </c>
      <c r="BA39">
        <v>2011</v>
      </c>
      <c r="BB39">
        <v>2012</v>
      </c>
      <c r="BC39">
        <v>2013</v>
      </c>
      <c r="BD39">
        <v>2014</v>
      </c>
      <c r="BE39">
        <v>2015</v>
      </c>
      <c r="BF39">
        <v>2016</v>
      </c>
      <c r="BG39">
        <v>2017</v>
      </c>
      <c r="BH39">
        <v>2018</v>
      </c>
      <c r="BI39">
        <v>2019</v>
      </c>
      <c r="BJ39">
        <v>2020</v>
      </c>
      <c r="BK39">
        <v>2021</v>
      </c>
      <c r="BL39">
        <v>2022</v>
      </c>
      <c r="BM39">
        <v>2023</v>
      </c>
    </row>
    <row r="40" spans="1:65" ht="15" customHeight="1" x14ac:dyDescent="0.25">
      <c r="A40" t="s">
        <v>1269</v>
      </c>
      <c r="C40" s="61"/>
      <c r="D40" t="s">
        <v>938</v>
      </c>
      <c r="E40" s="45" t="s">
        <v>388</v>
      </c>
      <c r="G40" s="45"/>
      <c r="H40" s="45"/>
      <c r="I40">
        <f t="shared" si="3"/>
        <v>1993</v>
      </c>
      <c r="J40">
        <f t="shared" si="4"/>
        <v>2007</v>
      </c>
      <c r="K40" s="2" t="str">
        <f t="shared" si="2"/>
        <v>-</v>
      </c>
      <c r="AI40">
        <v>1993</v>
      </c>
      <c r="AJ40">
        <v>1994</v>
      </c>
      <c r="AK40">
        <v>1995</v>
      </c>
      <c r="AL40">
        <v>1996</v>
      </c>
      <c r="AM40">
        <v>1997</v>
      </c>
      <c r="AN40">
        <v>1998</v>
      </c>
      <c r="AO40">
        <v>1999</v>
      </c>
      <c r="AP40">
        <v>2000</v>
      </c>
      <c r="AQ40">
        <v>2001</v>
      </c>
      <c r="AR40">
        <v>2002</v>
      </c>
      <c r="AS40">
        <v>2003</v>
      </c>
      <c r="AT40">
        <v>2004</v>
      </c>
      <c r="AU40">
        <v>2005</v>
      </c>
      <c r="AV40">
        <v>2006</v>
      </c>
      <c r="AW40">
        <v>2007</v>
      </c>
    </row>
    <row r="41" spans="1:65" ht="15" customHeight="1" x14ac:dyDescent="0.25">
      <c r="A41" t="s">
        <v>1269</v>
      </c>
      <c r="C41" s="61"/>
      <c r="D41" t="s">
        <v>389</v>
      </c>
      <c r="E41" s="45" t="s">
        <v>390</v>
      </c>
      <c r="G41" s="45"/>
      <c r="H41" s="6"/>
      <c r="I41">
        <f t="shared" si="3"/>
        <v>2007</v>
      </c>
      <c r="J41">
        <f t="shared" si="4"/>
        <v>2013</v>
      </c>
      <c r="K41" s="2" t="str">
        <f t="shared" si="2"/>
        <v>-</v>
      </c>
      <c r="AW41">
        <v>2007</v>
      </c>
      <c r="AX41">
        <v>2008</v>
      </c>
      <c r="AY41">
        <v>2009</v>
      </c>
      <c r="AZ41">
        <v>2010</v>
      </c>
      <c r="BA41">
        <v>2011</v>
      </c>
      <c r="BB41">
        <v>2012</v>
      </c>
      <c r="BC41">
        <v>2013</v>
      </c>
    </row>
    <row r="42" spans="1:65" ht="15" customHeight="1" x14ac:dyDescent="0.25">
      <c r="A42" t="s">
        <v>1269</v>
      </c>
      <c r="C42" s="61"/>
      <c r="D42" t="s">
        <v>939</v>
      </c>
      <c r="E42" s="45" t="s">
        <v>940</v>
      </c>
      <c r="G42" s="45"/>
      <c r="H42" s="6"/>
      <c r="I42">
        <f t="shared" si="3"/>
        <v>2007</v>
      </c>
      <c r="J42">
        <f t="shared" si="4"/>
        <v>2023</v>
      </c>
      <c r="K42" s="2" t="str">
        <f t="shared" si="2"/>
        <v>-</v>
      </c>
      <c r="AW42">
        <v>2007</v>
      </c>
      <c r="AX42">
        <v>2008</v>
      </c>
      <c r="AY42">
        <v>2009</v>
      </c>
      <c r="AZ42">
        <v>2010</v>
      </c>
      <c r="BA42">
        <v>2011</v>
      </c>
      <c r="BB42">
        <v>2012</v>
      </c>
      <c r="BC42">
        <v>2013</v>
      </c>
      <c r="BD42">
        <v>2014</v>
      </c>
      <c r="BE42">
        <v>2015</v>
      </c>
      <c r="BF42">
        <v>2016</v>
      </c>
      <c r="BG42">
        <v>2017</v>
      </c>
      <c r="BH42">
        <v>2018</v>
      </c>
      <c r="BI42">
        <v>2019</v>
      </c>
      <c r="BJ42">
        <v>2020</v>
      </c>
      <c r="BK42">
        <v>2021</v>
      </c>
      <c r="BL42">
        <v>2022</v>
      </c>
      <c r="BM42">
        <v>2023</v>
      </c>
    </row>
    <row r="43" spans="1:65" ht="15" customHeight="1" x14ac:dyDescent="0.25">
      <c r="A43" t="s">
        <v>1269</v>
      </c>
      <c r="C43" s="61"/>
      <c r="D43" t="s">
        <v>391</v>
      </c>
      <c r="E43" s="45" t="s">
        <v>392</v>
      </c>
      <c r="G43" s="45"/>
      <c r="H43" s="6"/>
      <c r="I43">
        <f>MIN(L43:BT43)</f>
        <v>1991</v>
      </c>
      <c r="J43">
        <f>MAX(L43:BT43)</f>
        <v>1999</v>
      </c>
      <c r="K43" s="2" t="str">
        <f t="shared" si="2"/>
        <v>-</v>
      </c>
      <c r="AG43">
        <v>1991</v>
      </c>
      <c r="AH43">
        <v>1992</v>
      </c>
      <c r="AI43">
        <v>1993</v>
      </c>
      <c r="AJ43">
        <v>1994</v>
      </c>
      <c r="AK43">
        <v>1995</v>
      </c>
      <c r="AL43">
        <v>1996</v>
      </c>
      <c r="AM43">
        <v>1997</v>
      </c>
      <c r="AN43">
        <v>1998</v>
      </c>
      <c r="AO43">
        <v>1999</v>
      </c>
    </row>
    <row r="44" spans="1:65" ht="15" customHeight="1" x14ac:dyDescent="0.25">
      <c r="A44" t="s">
        <v>1269</v>
      </c>
      <c r="C44" s="61"/>
      <c r="D44" t="s">
        <v>824</v>
      </c>
      <c r="E44" s="45" t="s">
        <v>825</v>
      </c>
      <c r="G44" s="45"/>
      <c r="H44" s="6"/>
      <c r="I44">
        <f>MIN(L44:BT44)</f>
        <v>1991</v>
      </c>
      <c r="J44">
        <f>MAX(L44:BT44)</f>
        <v>2023</v>
      </c>
      <c r="K44" s="2" t="str">
        <f t="shared" si="2"/>
        <v>-</v>
      </c>
      <c r="AG44">
        <v>1991</v>
      </c>
      <c r="AH44">
        <v>1992</v>
      </c>
      <c r="AI44">
        <v>1993</v>
      </c>
      <c r="AJ44">
        <v>1994</v>
      </c>
      <c r="AK44">
        <v>1995</v>
      </c>
      <c r="AL44">
        <v>1996</v>
      </c>
      <c r="AM44">
        <v>1997</v>
      </c>
      <c r="AN44">
        <v>1998</v>
      </c>
      <c r="AO44">
        <v>1999</v>
      </c>
      <c r="AP44">
        <v>2000</v>
      </c>
      <c r="AQ44">
        <v>2001</v>
      </c>
      <c r="AR44">
        <v>2002</v>
      </c>
      <c r="AS44">
        <v>2003</v>
      </c>
      <c r="AT44">
        <v>2004</v>
      </c>
      <c r="AU44">
        <v>2005</v>
      </c>
      <c r="AV44">
        <v>2006</v>
      </c>
      <c r="AW44">
        <v>2007</v>
      </c>
      <c r="AX44">
        <v>2008</v>
      </c>
      <c r="AY44">
        <v>2009</v>
      </c>
      <c r="AZ44">
        <v>2010</v>
      </c>
      <c r="BA44">
        <v>2011</v>
      </c>
      <c r="BB44">
        <v>2012</v>
      </c>
      <c r="BC44">
        <v>2013</v>
      </c>
      <c r="BD44">
        <v>2014</v>
      </c>
      <c r="BE44">
        <v>2015</v>
      </c>
      <c r="BF44">
        <v>2016</v>
      </c>
      <c r="BG44">
        <v>2017</v>
      </c>
      <c r="BH44">
        <v>2018</v>
      </c>
      <c r="BI44">
        <v>2019</v>
      </c>
      <c r="BJ44">
        <v>2020</v>
      </c>
      <c r="BK44">
        <v>2021</v>
      </c>
      <c r="BL44">
        <v>2022</v>
      </c>
      <c r="BM44">
        <v>2023</v>
      </c>
    </row>
    <row r="45" spans="1:65" ht="15" customHeight="1" x14ac:dyDescent="0.25">
      <c r="A45" t="s">
        <v>1269</v>
      </c>
      <c r="C45" s="61"/>
      <c r="D45" t="s">
        <v>21</v>
      </c>
      <c r="E45" s="45" t="s">
        <v>12</v>
      </c>
      <c r="F45" s="7" t="s">
        <v>1303</v>
      </c>
      <c r="G45" s="45"/>
      <c r="H45" s="45"/>
      <c r="I45">
        <f t="shared" si="3"/>
        <v>1976</v>
      </c>
      <c r="J45">
        <f t="shared" si="4"/>
        <v>2023</v>
      </c>
      <c r="K45" s="2" t="str">
        <f t="shared" si="2"/>
        <v>-</v>
      </c>
      <c r="R45">
        <v>1976</v>
      </c>
      <c r="S45">
        <v>1977</v>
      </c>
      <c r="T45">
        <v>1978</v>
      </c>
      <c r="U45">
        <v>1979</v>
      </c>
      <c r="V45">
        <v>1980</v>
      </c>
      <c r="W45">
        <v>1981</v>
      </c>
      <c r="X45">
        <v>1982</v>
      </c>
      <c r="Y45">
        <v>1983</v>
      </c>
      <c r="Z45">
        <v>1984</v>
      </c>
      <c r="AA45">
        <v>1985</v>
      </c>
      <c r="AB45">
        <v>1986</v>
      </c>
      <c r="AC45">
        <v>1987</v>
      </c>
      <c r="AD45">
        <v>1988</v>
      </c>
      <c r="AE45">
        <v>1989</v>
      </c>
      <c r="AF45">
        <v>1990</v>
      </c>
      <c r="AG45">
        <v>1991</v>
      </c>
      <c r="AH45">
        <v>1992</v>
      </c>
      <c r="AI45">
        <v>1993</v>
      </c>
      <c r="AJ45">
        <v>1994</v>
      </c>
      <c r="AK45">
        <v>1995</v>
      </c>
      <c r="AL45">
        <v>1996</v>
      </c>
      <c r="AM45">
        <v>1997</v>
      </c>
      <c r="AN45">
        <v>1998</v>
      </c>
      <c r="AO45">
        <v>1999</v>
      </c>
      <c r="AP45">
        <v>2000</v>
      </c>
      <c r="AQ45">
        <v>2001</v>
      </c>
      <c r="AR45">
        <v>2002</v>
      </c>
      <c r="AS45">
        <v>2003</v>
      </c>
      <c r="AT45">
        <v>2004</v>
      </c>
      <c r="AU45">
        <v>2005</v>
      </c>
      <c r="AV45">
        <v>2006</v>
      </c>
      <c r="AW45">
        <v>2007</v>
      </c>
      <c r="AX45">
        <v>2008</v>
      </c>
      <c r="AY45">
        <v>2009</v>
      </c>
      <c r="AZ45">
        <v>2010</v>
      </c>
      <c r="BA45">
        <v>2011</v>
      </c>
      <c r="BB45">
        <v>2012</v>
      </c>
      <c r="BC45">
        <v>2013</v>
      </c>
      <c r="BD45">
        <v>2014</v>
      </c>
      <c r="BE45">
        <v>2015</v>
      </c>
      <c r="BF45">
        <v>2016</v>
      </c>
      <c r="BG45">
        <v>2017</v>
      </c>
      <c r="BH45">
        <v>2018</v>
      </c>
      <c r="BI45">
        <v>2019</v>
      </c>
      <c r="BJ45">
        <v>2020</v>
      </c>
      <c r="BK45">
        <v>2021</v>
      </c>
      <c r="BL45">
        <v>2022</v>
      </c>
      <c r="BM45">
        <v>2023</v>
      </c>
    </row>
    <row r="46" spans="1:65" ht="15" customHeight="1" x14ac:dyDescent="0.25">
      <c r="A46" t="s">
        <v>1269</v>
      </c>
      <c r="C46" s="61"/>
      <c r="D46" t="s">
        <v>593</v>
      </c>
      <c r="E46" s="45" t="s">
        <v>2067</v>
      </c>
      <c r="F46" s="7"/>
      <c r="G46" s="45"/>
      <c r="H46" s="45"/>
      <c r="I46">
        <f>MIN(L46:BT46)</f>
        <v>1991</v>
      </c>
      <c r="J46">
        <f>MAX(L46:BT46)</f>
        <v>2002</v>
      </c>
      <c r="K46" s="2" t="str">
        <f t="shared" si="2"/>
        <v>-</v>
      </c>
      <c r="AG46">
        <v>1991</v>
      </c>
      <c r="AH46">
        <v>1992</v>
      </c>
      <c r="AI46">
        <v>1993</v>
      </c>
      <c r="AJ46">
        <v>1994</v>
      </c>
      <c r="AK46">
        <v>1995</v>
      </c>
      <c r="AL46">
        <v>1996</v>
      </c>
      <c r="AM46">
        <v>1997</v>
      </c>
      <c r="AN46">
        <v>1998</v>
      </c>
      <c r="AO46">
        <v>1999</v>
      </c>
      <c r="AP46">
        <v>2000</v>
      </c>
      <c r="AQ46">
        <v>2001</v>
      </c>
      <c r="AR46">
        <v>2002</v>
      </c>
    </row>
    <row r="47" spans="1:65" ht="15" customHeight="1" x14ac:dyDescent="0.25">
      <c r="A47" t="s">
        <v>1269</v>
      </c>
      <c r="C47" s="61"/>
      <c r="D47" t="s">
        <v>2065</v>
      </c>
      <c r="E47" s="45" t="s">
        <v>2068</v>
      </c>
      <c r="F47" s="7"/>
      <c r="G47" s="45"/>
      <c r="H47" s="45"/>
      <c r="I47">
        <f>MIN(L47:BT47)</f>
        <v>1991</v>
      </c>
      <c r="J47">
        <f>MAX(L47:BT47)</f>
        <v>2002</v>
      </c>
      <c r="K47" s="2" t="str">
        <f t="shared" si="2"/>
        <v>-</v>
      </c>
      <c r="AG47">
        <v>1991</v>
      </c>
      <c r="AH47">
        <v>1992</v>
      </c>
      <c r="AI47">
        <v>1993</v>
      </c>
      <c r="AJ47">
        <v>1994</v>
      </c>
      <c r="AK47">
        <v>1995</v>
      </c>
      <c r="AL47">
        <v>1996</v>
      </c>
      <c r="AM47">
        <v>1997</v>
      </c>
      <c r="AN47">
        <v>1998</v>
      </c>
      <c r="AO47">
        <v>1999</v>
      </c>
      <c r="AP47">
        <v>2000</v>
      </c>
      <c r="AQ47">
        <v>2001</v>
      </c>
      <c r="AR47">
        <v>2002</v>
      </c>
    </row>
    <row r="48" spans="1:65" ht="15" customHeight="1" x14ac:dyDescent="0.25">
      <c r="A48" t="s">
        <v>1269</v>
      </c>
      <c r="C48" s="61"/>
      <c r="D48" t="s">
        <v>2066</v>
      </c>
      <c r="E48" s="45" t="s">
        <v>2069</v>
      </c>
      <c r="F48" s="7"/>
      <c r="G48" s="45"/>
      <c r="H48" s="45"/>
      <c r="I48">
        <f>MIN(L48:BT48)</f>
        <v>1991</v>
      </c>
      <c r="J48">
        <f>MAX(L48:BT48)</f>
        <v>1998</v>
      </c>
      <c r="K48" s="2" t="str">
        <f t="shared" si="2"/>
        <v>-</v>
      </c>
      <c r="AG48">
        <v>1991</v>
      </c>
      <c r="AH48">
        <v>1992</v>
      </c>
      <c r="AI48">
        <v>1993</v>
      </c>
      <c r="AJ48">
        <v>1994</v>
      </c>
      <c r="AK48">
        <v>1995</v>
      </c>
      <c r="AL48">
        <v>1996</v>
      </c>
      <c r="AM48">
        <v>1997</v>
      </c>
      <c r="AN48">
        <v>1998</v>
      </c>
    </row>
    <row r="49" spans="1:65" ht="15" customHeight="1" x14ac:dyDescent="0.25">
      <c r="A49" t="s">
        <v>1269</v>
      </c>
      <c r="C49" s="61"/>
      <c r="D49" t="s">
        <v>404</v>
      </c>
      <c r="E49" s="45" t="s">
        <v>405</v>
      </c>
      <c r="G49" s="45" t="s">
        <v>405</v>
      </c>
      <c r="H49" s="45" t="s">
        <v>1351</v>
      </c>
      <c r="I49">
        <f t="shared" si="3"/>
        <v>2000</v>
      </c>
      <c r="J49">
        <f t="shared" si="4"/>
        <v>2001</v>
      </c>
      <c r="K49" s="2" t="str">
        <f t="shared" si="2"/>
        <v>-</v>
      </c>
      <c r="AP49">
        <v>2000</v>
      </c>
      <c r="AQ49">
        <v>2001</v>
      </c>
    </row>
    <row r="50" spans="1:65" ht="15" customHeight="1" x14ac:dyDescent="0.25">
      <c r="A50" t="s">
        <v>1269</v>
      </c>
      <c r="C50" s="61"/>
      <c r="D50" t="s">
        <v>406</v>
      </c>
      <c r="E50" s="45" t="s">
        <v>840</v>
      </c>
      <c r="G50" s="45" t="s">
        <v>840</v>
      </c>
      <c r="H50" s="45" t="s">
        <v>1352</v>
      </c>
      <c r="I50">
        <f t="shared" si="3"/>
        <v>2002</v>
      </c>
      <c r="J50">
        <f t="shared" si="4"/>
        <v>2013</v>
      </c>
      <c r="K50" s="2" t="str">
        <f t="shared" si="2"/>
        <v>-</v>
      </c>
      <c r="AR50">
        <v>2002</v>
      </c>
      <c r="AS50">
        <v>2003</v>
      </c>
      <c r="AT50">
        <v>2004</v>
      </c>
      <c r="AU50">
        <v>2005</v>
      </c>
      <c r="AV50">
        <v>2006</v>
      </c>
      <c r="AW50">
        <v>2007</v>
      </c>
      <c r="AX50">
        <v>2008</v>
      </c>
      <c r="AY50">
        <v>2009</v>
      </c>
      <c r="AZ50">
        <v>2010</v>
      </c>
      <c r="BA50">
        <v>2011</v>
      </c>
      <c r="BB50">
        <v>2012</v>
      </c>
      <c r="BC50">
        <v>2013</v>
      </c>
    </row>
    <row r="51" spans="1:65" ht="15" customHeight="1" x14ac:dyDescent="0.25">
      <c r="A51" t="s">
        <v>1269</v>
      </c>
      <c r="C51" s="61"/>
      <c r="D51" t="s">
        <v>941</v>
      </c>
      <c r="E51" s="45" t="s">
        <v>942</v>
      </c>
      <c r="G51" s="45"/>
      <c r="H51" s="45"/>
      <c r="I51">
        <f t="shared" ref="I51:I57" si="5">MIN(L51:BT51)</f>
        <v>1991</v>
      </c>
      <c r="J51">
        <f t="shared" ref="J51:J57" si="6">MAX(L51:BT51)</f>
        <v>2023</v>
      </c>
      <c r="K51" s="2" t="str">
        <f t="shared" si="2"/>
        <v>-</v>
      </c>
      <c r="AG51">
        <v>1991</v>
      </c>
      <c r="AH51">
        <v>1992</v>
      </c>
      <c r="AI51">
        <v>1993</v>
      </c>
      <c r="AJ51">
        <v>1994</v>
      </c>
      <c r="AK51">
        <v>1995</v>
      </c>
      <c r="AL51">
        <v>1996</v>
      </c>
      <c r="AM51">
        <v>1997</v>
      </c>
      <c r="AN51">
        <v>1998</v>
      </c>
      <c r="AO51">
        <v>1999</v>
      </c>
      <c r="AP51">
        <v>2000</v>
      </c>
      <c r="AQ51">
        <v>2001</v>
      </c>
      <c r="AR51">
        <v>2002</v>
      </c>
      <c r="AS51">
        <v>2003</v>
      </c>
      <c r="AT51">
        <v>2004</v>
      </c>
      <c r="AU51">
        <v>2005</v>
      </c>
      <c r="AV51">
        <v>2006</v>
      </c>
      <c r="AW51">
        <v>2007</v>
      </c>
      <c r="AX51">
        <v>2008</v>
      </c>
      <c r="AY51">
        <v>2009</v>
      </c>
      <c r="AZ51">
        <v>2010</v>
      </c>
      <c r="BA51">
        <v>2011</v>
      </c>
      <c r="BB51">
        <v>2012</v>
      </c>
      <c r="BC51">
        <v>2013</v>
      </c>
      <c r="BD51">
        <v>2014</v>
      </c>
      <c r="BE51">
        <v>2015</v>
      </c>
      <c r="BF51">
        <v>2016</v>
      </c>
      <c r="BG51">
        <v>2017</v>
      </c>
      <c r="BH51">
        <v>2018</v>
      </c>
      <c r="BI51">
        <v>2019</v>
      </c>
      <c r="BJ51">
        <v>2020</v>
      </c>
      <c r="BK51">
        <v>2021</v>
      </c>
      <c r="BL51">
        <v>2022</v>
      </c>
      <c r="BM51">
        <v>2023</v>
      </c>
    </row>
    <row r="52" spans="1:65" ht="15" customHeight="1" x14ac:dyDescent="0.25">
      <c r="A52" t="s">
        <v>1269</v>
      </c>
      <c r="C52" s="61"/>
      <c r="D52" t="s">
        <v>943</v>
      </c>
      <c r="E52" s="45" t="s">
        <v>944</v>
      </c>
      <c r="G52" s="45"/>
      <c r="H52" s="45"/>
      <c r="I52">
        <f t="shared" si="5"/>
        <v>1976</v>
      </c>
      <c r="J52">
        <f t="shared" si="6"/>
        <v>1990</v>
      </c>
      <c r="K52" s="2" t="str">
        <f t="shared" si="2"/>
        <v>-</v>
      </c>
      <c r="R52">
        <v>1976</v>
      </c>
      <c r="S52">
        <v>1977</v>
      </c>
      <c r="T52">
        <v>1978</v>
      </c>
      <c r="U52">
        <v>1979</v>
      </c>
      <c r="V52">
        <v>1980</v>
      </c>
      <c r="W52">
        <v>1981</v>
      </c>
      <c r="X52">
        <v>1982</v>
      </c>
      <c r="Y52">
        <v>1983</v>
      </c>
      <c r="Z52">
        <v>1984</v>
      </c>
      <c r="AA52">
        <v>1985</v>
      </c>
      <c r="AB52">
        <v>1986</v>
      </c>
      <c r="AC52">
        <v>1987</v>
      </c>
      <c r="AD52">
        <v>1988</v>
      </c>
      <c r="AE52">
        <v>1989</v>
      </c>
      <c r="AF52">
        <v>1990</v>
      </c>
    </row>
    <row r="53" spans="1:65" ht="15" customHeight="1" x14ac:dyDescent="0.25">
      <c r="A53" t="s">
        <v>1269</v>
      </c>
      <c r="C53" s="61"/>
      <c r="D53" t="s">
        <v>2077</v>
      </c>
      <c r="E53" s="45" t="s">
        <v>2082</v>
      </c>
      <c r="G53" s="45"/>
      <c r="H53" s="45"/>
      <c r="I53">
        <f t="shared" si="5"/>
        <v>1991</v>
      </c>
      <c r="J53">
        <f t="shared" si="6"/>
        <v>1999</v>
      </c>
      <c r="K53" s="2" t="str">
        <f t="shared" si="2"/>
        <v>-</v>
      </c>
      <c r="AG53">
        <v>1991</v>
      </c>
      <c r="AH53">
        <v>1992</v>
      </c>
      <c r="AI53">
        <v>1993</v>
      </c>
      <c r="AJ53">
        <v>1994</v>
      </c>
      <c r="AK53">
        <v>1995</v>
      </c>
      <c r="AL53">
        <v>1996</v>
      </c>
      <c r="AM53">
        <v>1997</v>
      </c>
      <c r="AN53">
        <v>1998</v>
      </c>
      <c r="AO53">
        <v>1999</v>
      </c>
    </row>
    <row r="54" spans="1:65" ht="15" customHeight="1" x14ac:dyDescent="0.25">
      <c r="A54" t="s">
        <v>1269</v>
      </c>
      <c r="C54" s="61"/>
      <c r="D54" t="s">
        <v>876</v>
      </c>
      <c r="E54" s="45" t="s">
        <v>877</v>
      </c>
      <c r="G54" s="45"/>
      <c r="H54" s="45"/>
      <c r="I54">
        <f t="shared" si="5"/>
        <v>1991</v>
      </c>
      <c r="J54">
        <f t="shared" si="6"/>
        <v>2023</v>
      </c>
      <c r="K54" s="2" t="str">
        <f t="shared" si="2"/>
        <v>-</v>
      </c>
      <c r="AG54">
        <v>1991</v>
      </c>
      <c r="AH54">
        <v>1992</v>
      </c>
      <c r="AI54">
        <v>1993</v>
      </c>
      <c r="AJ54">
        <v>1994</v>
      </c>
      <c r="AK54">
        <v>1995</v>
      </c>
      <c r="AL54">
        <v>1996</v>
      </c>
      <c r="AM54">
        <v>1997</v>
      </c>
      <c r="AN54">
        <v>1998</v>
      </c>
      <c r="AO54">
        <v>1999</v>
      </c>
      <c r="AP54">
        <v>2000</v>
      </c>
      <c r="AQ54">
        <v>2001</v>
      </c>
      <c r="AR54">
        <v>2002</v>
      </c>
      <c r="AS54">
        <v>2003</v>
      </c>
      <c r="AT54">
        <v>2004</v>
      </c>
      <c r="AU54">
        <v>2005</v>
      </c>
      <c r="AV54">
        <v>2006</v>
      </c>
      <c r="AW54">
        <v>2007</v>
      </c>
      <c r="AX54">
        <v>2008</v>
      </c>
      <c r="AY54">
        <v>2009</v>
      </c>
      <c r="AZ54">
        <v>2010</v>
      </c>
      <c r="BA54">
        <v>2011</v>
      </c>
      <c r="BB54">
        <v>2012</v>
      </c>
      <c r="BC54">
        <v>2013</v>
      </c>
      <c r="BD54">
        <v>2014</v>
      </c>
      <c r="BE54">
        <v>2015</v>
      </c>
      <c r="BF54">
        <v>2016</v>
      </c>
      <c r="BG54">
        <v>2017</v>
      </c>
      <c r="BH54">
        <v>2018</v>
      </c>
      <c r="BI54">
        <v>2019</v>
      </c>
      <c r="BJ54">
        <v>2020</v>
      </c>
      <c r="BK54">
        <v>2021</v>
      </c>
      <c r="BL54">
        <v>2022</v>
      </c>
      <c r="BM54">
        <v>2023</v>
      </c>
    </row>
    <row r="55" spans="1:65" ht="15" customHeight="1" x14ac:dyDescent="0.25">
      <c r="A55" t="s">
        <v>1269</v>
      </c>
      <c r="C55" s="61"/>
      <c r="D55" t="s">
        <v>2078</v>
      </c>
      <c r="E55" s="45" t="s">
        <v>2081</v>
      </c>
      <c r="G55" s="45"/>
      <c r="H55" s="45"/>
      <c r="I55">
        <f t="shared" si="5"/>
        <v>2001</v>
      </c>
      <c r="J55">
        <f t="shared" si="6"/>
        <v>2013</v>
      </c>
      <c r="K55" s="2" t="str">
        <f t="shared" si="2"/>
        <v>-</v>
      </c>
      <c r="AQ55">
        <v>2001</v>
      </c>
      <c r="AR55">
        <v>2002</v>
      </c>
      <c r="AS55">
        <v>2003</v>
      </c>
      <c r="AT55">
        <v>2004</v>
      </c>
      <c r="AU55">
        <v>2005</v>
      </c>
      <c r="AV55">
        <v>2006</v>
      </c>
      <c r="AW55">
        <v>2007</v>
      </c>
      <c r="AX55">
        <v>2008</v>
      </c>
      <c r="AY55">
        <v>2009</v>
      </c>
      <c r="AZ55">
        <v>2010</v>
      </c>
      <c r="BA55">
        <v>2011</v>
      </c>
      <c r="BB55">
        <v>2012</v>
      </c>
      <c r="BC55">
        <v>2013</v>
      </c>
    </row>
    <row r="56" spans="1:65" ht="15" customHeight="1" x14ac:dyDescent="0.25">
      <c r="A56" t="s">
        <v>1269</v>
      </c>
      <c r="C56" s="61"/>
      <c r="D56" t="s">
        <v>2079</v>
      </c>
      <c r="E56" s="45" t="s">
        <v>2081</v>
      </c>
      <c r="G56" s="45"/>
      <c r="H56" s="45"/>
      <c r="I56">
        <f t="shared" si="5"/>
        <v>2001</v>
      </c>
      <c r="J56">
        <f t="shared" si="6"/>
        <v>2023</v>
      </c>
      <c r="K56" s="2" t="str">
        <f t="shared" si="2"/>
        <v>-</v>
      </c>
      <c r="AQ56">
        <v>2001</v>
      </c>
      <c r="AR56">
        <v>2002</v>
      </c>
      <c r="AS56">
        <v>2003</v>
      </c>
      <c r="AT56">
        <v>2004</v>
      </c>
      <c r="AU56">
        <v>2005</v>
      </c>
      <c r="AV56">
        <v>2006</v>
      </c>
      <c r="AW56">
        <v>2007</v>
      </c>
      <c r="AX56">
        <v>2008</v>
      </c>
      <c r="AY56">
        <v>2009</v>
      </c>
      <c r="AZ56">
        <v>2010</v>
      </c>
      <c r="BA56">
        <v>2011</v>
      </c>
      <c r="BB56">
        <v>2012</v>
      </c>
      <c r="BC56">
        <v>2013</v>
      </c>
      <c r="BD56">
        <v>2014</v>
      </c>
      <c r="BE56">
        <v>2015</v>
      </c>
      <c r="BF56">
        <v>2016</v>
      </c>
      <c r="BG56">
        <v>2017</v>
      </c>
      <c r="BH56">
        <v>2018</v>
      </c>
      <c r="BI56">
        <v>2019</v>
      </c>
      <c r="BJ56">
        <v>2020</v>
      </c>
      <c r="BK56">
        <v>2021</v>
      </c>
      <c r="BL56">
        <v>2022</v>
      </c>
      <c r="BM56">
        <v>2023</v>
      </c>
    </row>
    <row r="57" spans="1:65" ht="15" customHeight="1" x14ac:dyDescent="0.25">
      <c r="A57" t="s">
        <v>1269</v>
      </c>
      <c r="C57" s="61"/>
      <c r="D57" t="s">
        <v>2080</v>
      </c>
      <c r="E57" s="45" t="s">
        <v>2081</v>
      </c>
      <c r="G57" s="45"/>
      <c r="H57" s="45"/>
      <c r="I57">
        <f t="shared" si="5"/>
        <v>2001</v>
      </c>
      <c r="J57">
        <f t="shared" si="6"/>
        <v>2023</v>
      </c>
      <c r="K57" s="2" t="str">
        <f t="shared" si="2"/>
        <v>-</v>
      </c>
      <c r="AQ57">
        <v>2001</v>
      </c>
      <c r="AR57">
        <v>2002</v>
      </c>
      <c r="AS57">
        <v>2003</v>
      </c>
      <c r="AT57">
        <v>2004</v>
      </c>
      <c r="AU57">
        <v>2005</v>
      </c>
      <c r="AV57">
        <v>2006</v>
      </c>
      <c r="AW57">
        <v>2007</v>
      </c>
      <c r="AX57">
        <v>2008</v>
      </c>
      <c r="AY57">
        <v>2009</v>
      </c>
      <c r="AZ57">
        <v>2010</v>
      </c>
      <c r="BA57">
        <v>2011</v>
      </c>
      <c r="BB57">
        <v>2012</v>
      </c>
      <c r="BC57">
        <v>2013</v>
      </c>
      <c r="BD57">
        <v>2014</v>
      </c>
      <c r="BE57">
        <v>2015</v>
      </c>
      <c r="BF57">
        <v>2016</v>
      </c>
      <c r="BG57">
        <v>2017</v>
      </c>
      <c r="BH57">
        <v>2018</v>
      </c>
      <c r="BI57">
        <v>2019</v>
      </c>
      <c r="BJ57">
        <v>2020</v>
      </c>
      <c r="BK57">
        <v>2021</v>
      </c>
      <c r="BL57">
        <v>2022</v>
      </c>
      <c r="BM57">
        <v>2023</v>
      </c>
    </row>
    <row r="58" spans="1:65" ht="15" customHeight="1" x14ac:dyDescent="0.25">
      <c r="C58" s="64"/>
      <c r="E58" s="45"/>
      <c r="G58" s="45"/>
      <c r="H58" s="45"/>
    </row>
    <row r="59" spans="1:65" ht="15" customHeight="1" x14ac:dyDescent="0.25">
      <c r="A59" t="s">
        <v>1228</v>
      </c>
      <c r="B59" s="1" t="str">
        <f>A59&amp;MIN(I59:I67)&amp;"(-"&amp;MAX(J59:J67)&amp;")"</f>
        <v>AMFO1994(-2006)</v>
      </c>
      <c r="C59" s="78"/>
      <c r="D59" t="s">
        <v>15</v>
      </c>
      <c r="E59" s="45" t="s">
        <v>16</v>
      </c>
      <c r="G59" s="45" t="s">
        <v>16</v>
      </c>
      <c r="H59" s="45" t="s">
        <v>1758</v>
      </c>
      <c r="I59">
        <f t="shared" ref="I59:I157" si="7">MIN(L59:BT59)</f>
        <v>1994</v>
      </c>
      <c r="J59">
        <f t="shared" ref="J59:J157" si="8">MAX(L59:BT59)</f>
        <v>2006</v>
      </c>
      <c r="K59" s="2" t="str">
        <f t="shared" si="2"/>
        <v>-</v>
      </c>
      <c r="AJ59">
        <v>1994</v>
      </c>
      <c r="AK59">
        <v>1995</v>
      </c>
      <c r="AL59">
        <v>1996</v>
      </c>
      <c r="AM59">
        <v>1997</v>
      </c>
      <c r="AN59">
        <v>1998</v>
      </c>
      <c r="AO59">
        <v>1999</v>
      </c>
      <c r="AP59">
        <v>2000</v>
      </c>
      <c r="AQ59">
        <v>2001</v>
      </c>
      <c r="AR59">
        <v>2002</v>
      </c>
      <c r="AS59">
        <v>2003</v>
      </c>
      <c r="AT59">
        <v>2004</v>
      </c>
      <c r="AU59">
        <v>2005</v>
      </c>
      <c r="AV59">
        <v>2006</v>
      </c>
    </row>
    <row r="60" spans="1:65" ht="15" customHeight="1" x14ac:dyDescent="0.25">
      <c r="A60" t="s">
        <v>1228</v>
      </c>
      <c r="C60" s="78"/>
      <c r="D60" t="s">
        <v>17</v>
      </c>
      <c r="E60" s="45" t="s">
        <v>18</v>
      </c>
      <c r="G60" s="45" t="s">
        <v>18</v>
      </c>
      <c r="H60" s="45" t="s">
        <v>1759</v>
      </c>
      <c r="I60">
        <f t="shared" si="7"/>
        <v>1994</v>
      </c>
      <c r="J60">
        <f t="shared" si="8"/>
        <v>2006</v>
      </c>
      <c r="K60" s="2" t="str">
        <f t="shared" si="2"/>
        <v>-</v>
      </c>
      <c r="AJ60">
        <v>1994</v>
      </c>
      <c r="AK60">
        <v>1995</v>
      </c>
      <c r="AL60">
        <v>1996</v>
      </c>
      <c r="AM60">
        <v>1997</v>
      </c>
      <c r="AN60">
        <v>1998</v>
      </c>
      <c r="AO60">
        <v>1999</v>
      </c>
      <c r="AP60">
        <v>2000</v>
      </c>
      <c r="AQ60">
        <v>2001</v>
      </c>
      <c r="AR60">
        <v>2002</v>
      </c>
      <c r="AS60">
        <v>2003</v>
      </c>
      <c r="AT60">
        <v>2004</v>
      </c>
      <c r="AU60">
        <v>2005</v>
      </c>
      <c r="AV60">
        <v>2006</v>
      </c>
    </row>
    <row r="61" spans="1:65" ht="15" customHeight="1" x14ac:dyDescent="0.25">
      <c r="A61" t="s">
        <v>1228</v>
      </c>
      <c r="C61" s="78"/>
      <c r="D61" t="s">
        <v>19</v>
      </c>
      <c r="E61" s="45" t="s">
        <v>20</v>
      </c>
      <c r="G61" s="45" t="s">
        <v>20</v>
      </c>
      <c r="H61" s="45" t="s">
        <v>1765</v>
      </c>
      <c r="I61">
        <f t="shared" si="7"/>
        <v>1994</v>
      </c>
      <c r="J61">
        <f t="shared" si="8"/>
        <v>2006</v>
      </c>
      <c r="K61" s="2" t="str">
        <f t="shared" si="2"/>
        <v>-</v>
      </c>
      <c r="AJ61">
        <v>1994</v>
      </c>
      <c r="AK61">
        <v>1995</v>
      </c>
      <c r="AL61">
        <v>1996</v>
      </c>
      <c r="AM61">
        <v>1997</v>
      </c>
      <c r="AN61">
        <v>1998</v>
      </c>
      <c r="AO61">
        <v>1999</v>
      </c>
      <c r="AP61">
        <v>2000</v>
      </c>
      <c r="AQ61">
        <v>2001</v>
      </c>
      <c r="AR61">
        <v>2002</v>
      </c>
      <c r="AS61">
        <v>2003</v>
      </c>
      <c r="AT61">
        <v>2004</v>
      </c>
      <c r="AU61">
        <v>2005</v>
      </c>
      <c r="AV61">
        <v>2006</v>
      </c>
    </row>
    <row r="62" spans="1:65" ht="15" customHeight="1" x14ac:dyDescent="0.25">
      <c r="A62" t="s">
        <v>1228</v>
      </c>
      <c r="C62" s="78"/>
      <c r="D62" t="s">
        <v>21</v>
      </c>
      <c r="E62" s="45" t="s">
        <v>12</v>
      </c>
      <c r="F62" s="7" t="s">
        <v>1303</v>
      </c>
      <c r="G62" s="45" t="s">
        <v>733</v>
      </c>
      <c r="H62" s="45" t="s">
        <v>1569</v>
      </c>
      <c r="I62">
        <f t="shared" si="7"/>
        <v>1994</v>
      </c>
      <c r="J62">
        <f t="shared" si="8"/>
        <v>2006</v>
      </c>
      <c r="K62" s="2" t="str">
        <f t="shared" si="2"/>
        <v>-</v>
      </c>
      <c r="AJ62">
        <v>1994</v>
      </c>
      <c r="AK62">
        <v>1995</v>
      </c>
      <c r="AL62">
        <v>1996</v>
      </c>
      <c r="AM62">
        <v>1997</v>
      </c>
      <c r="AN62">
        <v>1998</v>
      </c>
      <c r="AO62">
        <v>1999</v>
      </c>
      <c r="AP62">
        <v>2000</v>
      </c>
      <c r="AQ62">
        <v>2001</v>
      </c>
      <c r="AR62">
        <v>2002</v>
      </c>
      <c r="AS62">
        <v>2003</v>
      </c>
      <c r="AT62">
        <v>2004</v>
      </c>
      <c r="AU62">
        <v>2005</v>
      </c>
      <c r="AV62">
        <v>2006</v>
      </c>
    </row>
    <row r="63" spans="1:65" ht="15" customHeight="1" x14ac:dyDescent="0.25">
      <c r="A63" t="s">
        <v>1228</v>
      </c>
      <c r="C63" s="78"/>
      <c r="D63" t="s">
        <v>22</v>
      </c>
      <c r="E63" s="45" t="s">
        <v>23</v>
      </c>
      <c r="G63" s="45" t="s">
        <v>23</v>
      </c>
      <c r="H63" s="45" t="s">
        <v>1760</v>
      </c>
      <c r="I63">
        <f t="shared" si="7"/>
        <v>1994</v>
      </c>
      <c r="J63">
        <f t="shared" si="8"/>
        <v>2006</v>
      </c>
      <c r="K63" s="2" t="str">
        <f t="shared" si="2"/>
        <v>-</v>
      </c>
      <c r="AJ63">
        <v>1994</v>
      </c>
      <c r="AK63">
        <v>1995</v>
      </c>
      <c r="AL63">
        <v>1996</v>
      </c>
      <c r="AM63">
        <v>1997</v>
      </c>
      <c r="AN63">
        <v>1998</v>
      </c>
      <c r="AO63">
        <v>1999</v>
      </c>
      <c r="AP63">
        <v>2000</v>
      </c>
      <c r="AQ63">
        <v>2001</v>
      </c>
      <c r="AR63">
        <v>2002</v>
      </c>
      <c r="AS63">
        <v>2003</v>
      </c>
      <c r="AT63">
        <v>2004</v>
      </c>
      <c r="AU63">
        <v>2005</v>
      </c>
      <c r="AV63">
        <v>2006</v>
      </c>
    </row>
    <row r="64" spans="1:65" ht="15" customHeight="1" x14ac:dyDescent="0.25">
      <c r="A64" t="s">
        <v>1228</v>
      </c>
      <c r="C64" s="78"/>
      <c r="D64" t="s">
        <v>24</v>
      </c>
      <c r="E64" s="45" t="s">
        <v>25</v>
      </c>
      <c r="G64" s="45" t="s">
        <v>25</v>
      </c>
      <c r="H64" s="45" t="s">
        <v>1761</v>
      </c>
      <c r="I64">
        <f t="shared" si="7"/>
        <v>1994</v>
      </c>
      <c r="J64">
        <f t="shared" si="8"/>
        <v>2006</v>
      </c>
      <c r="K64" s="2" t="str">
        <f t="shared" si="2"/>
        <v>-</v>
      </c>
      <c r="AJ64">
        <v>1994</v>
      </c>
      <c r="AK64">
        <v>1995</v>
      </c>
      <c r="AL64">
        <v>1996</v>
      </c>
      <c r="AM64">
        <v>1997</v>
      </c>
      <c r="AN64">
        <v>1998</v>
      </c>
      <c r="AO64">
        <v>1999</v>
      </c>
      <c r="AP64">
        <v>2000</v>
      </c>
      <c r="AQ64">
        <v>2001</v>
      </c>
      <c r="AR64">
        <v>2002</v>
      </c>
      <c r="AS64">
        <v>2003</v>
      </c>
      <c r="AT64">
        <v>2004</v>
      </c>
      <c r="AU64">
        <v>2005</v>
      </c>
      <c r="AV64">
        <v>2006</v>
      </c>
    </row>
    <row r="65" spans="1:65" ht="15" customHeight="1" x14ac:dyDescent="0.25">
      <c r="A65" t="s">
        <v>1228</v>
      </c>
      <c r="C65" s="78"/>
      <c r="D65" t="s">
        <v>26</v>
      </c>
      <c r="E65" s="45" t="s">
        <v>27</v>
      </c>
      <c r="G65" s="45" t="s">
        <v>27</v>
      </c>
      <c r="H65" s="45" t="s">
        <v>1762</v>
      </c>
      <c r="I65">
        <f t="shared" si="7"/>
        <v>1994</v>
      </c>
      <c r="J65">
        <f t="shared" si="8"/>
        <v>2006</v>
      </c>
      <c r="K65" s="2" t="str">
        <f t="shared" si="2"/>
        <v>-</v>
      </c>
      <c r="AJ65">
        <v>1994</v>
      </c>
      <c r="AK65">
        <v>1995</v>
      </c>
      <c r="AL65">
        <v>1996</v>
      </c>
      <c r="AM65">
        <v>1997</v>
      </c>
      <c r="AN65">
        <v>1998</v>
      </c>
      <c r="AO65">
        <v>1999</v>
      </c>
      <c r="AP65">
        <v>2000</v>
      </c>
      <c r="AQ65">
        <v>2001</v>
      </c>
      <c r="AR65">
        <v>2002</v>
      </c>
      <c r="AS65">
        <v>2003</v>
      </c>
      <c r="AT65">
        <v>2004</v>
      </c>
      <c r="AU65">
        <v>2005</v>
      </c>
      <c r="AV65">
        <v>2006</v>
      </c>
    </row>
    <row r="66" spans="1:65" ht="15" customHeight="1" x14ac:dyDescent="0.25">
      <c r="A66" t="s">
        <v>1228</v>
      </c>
      <c r="C66" s="78"/>
      <c r="D66" t="s">
        <v>28</v>
      </c>
      <c r="E66" s="45" t="s">
        <v>29</v>
      </c>
      <c r="G66" s="45" t="s">
        <v>29</v>
      </c>
      <c r="H66" s="45" t="s">
        <v>1763</v>
      </c>
      <c r="I66">
        <f t="shared" si="7"/>
        <v>1994</v>
      </c>
      <c r="J66">
        <f t="shared" si="8"/>
        <v>2006</v>
      </c>
      <c r="K66" s="2" t="str">
        <f t="shared" si="2"/>
        <v>-</v>
      </c>
      <c r="AJ66">
        <v>1994</v>
      </c>
      <c r="AK66">
        <v>1995</v>
      </c>
      <c r="AL66">
        <v>1996</v>
      </c>
      <c r="AM66">
        <v>1997</v>
      </c>
      <c r="AN66">
        <v>1998</v>
      </c>
      <c r="AO66">
        <v>1999</v>
      </c>
      <c r="AP66">
        <v>2000</v>
      </c>
      <c r="AQ66">
        <v>2001</v>
      </c>
      <c r="AR66">
        <v>2002</v>
      </c>
      <c r="AS66">
        <v>2003</v>
      </c>
      <c r="AT66">
        <v>2004</v>
      </c>
      <c r="AU66">
        <v>2005</v>
      </c>
      <c r="AV66">
        <v>2006</v>
      </c>
    </row>
    <row r="67" spans="1:65" ht="15" customHeight="1" x14ac:dyDescent="0.25">
      <c r="A67" t="s">
        <v>1228</v>
      </c>
      <c r="C67" s="78"/>
      <c r="D67" t="s">
        <v>30</v>
      </c>
      <c r="E67" s="45" t="s">
        <v>31</v>
      </c>
      <c r="G67" s="45" t="s">
        <v>31</v>
      </c>
      <c r="H67" s="45" t="s">
        <v>1764</v>
      </c>
      <c r="I67">
        <f t="shared" si="7"/>
        <v>1994</v>
      </c>
      <c r="J67">
        <f t="shared" si="8"/>
        <v>2006</v>
      </c>
      <c r="K67" s="2" t="str">
        <f t="shared" ref="K67:K158" si="9">IF(J67-I67+1-COUNTA(L67:BT67)=0, "-", "Yes")</f>
        <v>-</v>
      </c>
      <c r="AJ67">
        <v>1994</v>
      </c>
      <c r="AK67">
        <v>1995</v>
      </c>
      <c r="AL67">
        <v>1996</v>
      </c>
      <c r="AM67">
        <v>1997</v>
      </c>
      <c r="AN67">
        <v>1998</v>
      </c>
      <c r="AO67">
        <v>1999</v>
      </c>
      <c r="AP67">
        <v>2000</v>
      </c>
      <c r="AQ67">
        <v>2001</v>
      </c>
      <c r="AR67">
        <v>2002</v>
      </c>
      <c r="AS67">
        <v>2003</v>
      </c>
      <c r="AT67">
        <v>2004</v>
      </c>
      <c r="AU67">
        <v>2005</v>
      </c>
      <c r="AV67">
        <v>2006</v>
      </c>
    </row>
    <row r="68" spans="1:65" ht="15" customHeight="1" x14ac:dyDescent="0.25">
      <c r="C68" s="64"/>
      <c r="E68" s="45"/>
      <c r="G68" s="45"/>
      <c r="H68" s="45"/>
    </row>
    <row r="69" spans="1:65" ht="15" customHeight="1" x14ac:dyDescent="0.25">
      <c r="A69" t="s">
        <v>2114</v>
      </c>
      <c r="B69" s="1" t="str">
        <f>A69&amp;J69</f>
        <v>BARNFORA2016</v>
      </c>
      <c r="C69" s="78"/>
      <c r="D69" t="s">
        <v>2115</v>
      </c>
      <c r="E69" s="45" t="s">
        <v>2120</v>
      </c>
      <c r="F69" s="7" t="s">
        <v>1303</v>
      </c>
      <c r="G69" s="45"/>
      <c r="H69" s="45"/>
      <c r="J69">
        <f t="shared" ref="J69:J78" si="10">MAX(L69:BT69)</f>
        <v>2016</v>
      </c>
      <c r="BF69">
        <v>2016</v>
      </c>
    </row>
    <row r="70" spans="1:65" ht="15" customHeight="1" x14ac:dyDescent="0.25">
      <c r="A70" t="s">
        <v>2114</v>
      </c>
      <c r="C70" s="78"/>
      <c r="D70" t="s">
        <v>2116</v>
      </c>
      <c r="E70" s="47" t="s">
        <v>2116</v>
      </c>
      <c r="G70" s="45"/>
      <c r="H70" s="45"/>
      <c r="J70">
        <f t="shared" si="10"/>
        <v>2016</v>
      </c>
      <c r="BF70">
        <v>2016</v>
      </c>
    </row>
    <row r="71" spans="1:65" ht="15" customHeight="1" x14ac:dyDescent="0.25">
      <c r="A71" t="s">
        <v>2114</v>
      </c>
      <c r="C71" s="78"/>
      <c r="D71" t="s">
        <v>2117</v>
      </c>
      <c r="E71" s="47" t="s">
        <v>2117</v>
      </c>
      <c r="G71" s="45"/>
      <c r="H71" s="45"/>
      <c r="J71">
        <f t="shared" si="10"/>
        <v>2016</v>
      </c>
      <c r="BF71">
        <v>2016</v>
      </c>
    </row>
    <row r="72" spans="1:65" ht="15" customHeight="1" x14ac:dyDescent="0.25">
      <c r="A72" t="s">
        <v>2114</v>
      </c>
      <c r="C72" s="78"/>
      <c r="D72" t="s">
        <v>2118</v>
      </c>
      <c r="E72" s="45" t="s">
        <v>2121</v>
      </c>
      <c r="F72" s="7" t="s">
        <v>1303</v>
      </c>
      <c r="G72" s="45"/>
      <c r="H72" s="45"/>
      <c r="J72">
        <f t="shared" si="10"/>
        <v>2016</v>
      </c>
      <c r="BF72">
        <v>2016</v>
      </c>
    </row>
    <row r="73" spans="1:65" ht="15" customHeight="1" x14ac:dyDescent="0.25">
      <c r="A73" t="s">
        <v>2114</v>
      </c>
      <c r="C73" s="78"/>
      <c r="D73" t="s">
        <v>2119</v>
      </c>
      <c r="E73" s="45" t="s">
        <v>2122</v>
      </c>
      <c r="G73" s="45"/>
      <c r="H73" s="45"/>
      <c r="J73">
        <f t="shared" si="10"/>
        <v>2016</v>
      </c>
      <c r="BF73">
        <v>2016</v>
      </c>
    </row>
    <row r="74" spans="1:65" ht="15" customHeight="1" x14ac:dyDescent="0.25">
      <c r="C74" s="64"/>
      <c r="E74" s="45"/>
      <c r="G74" s="45"/>
      <c r="H74" s="45"/>
    </row>
    <row r="75" spans="1:65" ht="15" customHeight="1" x14ac:dyDescent="0.25">
      <c r="A75" t="s">
        <v>3276</v>
      </c>
      <c r="B75" s="1" t="str">
        <f>A75&amp;J75</f>
        <v>BBR_ADG202312</v>
      </c>
      <c r="C75" s="78"/>
      <c r="D75" t="s">
        <v>3279</v>
      </c>
      <c r="E75" s="45"/>
      <c r="G75" s="45"/>
      <c r="H75" s="45"/>
      <c r="J75">
        <f t="shared" si="10"/>
        <v>202312</v>
      </c>
      <c r="BK75">
        <v>202112</v>
      </c>
      <c r="BL75">
        <v>202212</v>
      </c>
      <c r="BM75">
        <v>202312</v>
      </c>
    </row>
    <row r="76" spans="1:65" ht="15" customHeight="1" x14ac:dyDescent="0.25">
      <c r="A76" t="s">
        <v>3276</v>
      </c>
      <c r="C76" s="78"/>
      <c r="D76" t="s">
        <v>3280</v>
      </c>
      <c r="E76" s="45"/>
      <c r="F76" s="7" t="s">
        <v>1303</v>
      </c>
      <c r="G76" s="45"/>
      <c r="H76" s="45"/>
      <c r="J76">
        <f t="shared" si="10"/>
        <v>202312</v>
      </c>
      <c r="BK76">
        <v>202112</v>
      </c>
      <c r="BL76">
        <v>202212</v>
      </c>
      <c r="BM76">
        <v>202312</v>
      </c>
    </row>
    <row r="77" spans="1:65" ht="15" customHeight="1" x14ac:dyDescent="0.25">
      <c r="A77" t="s">
        <v>3276</v>
      </c>
      <c r="C77" s="78"/>
      <c r="D77" t="s">
        <v>47</v>
      </c>
      <c r="E77" s="45"/>
      <c r="G77" s="45"/>
      <c r="H77" s="45"/>
      <c r="J77">
        <f t="shared" si="10"/>
        <v>202312</v>
      </c>
      <c r="BK77">
        <v>202112</v>
      </c>
      <c r="BL77">
        <v>202212</v>
      </c>
      <c r="BM77">
        <v>202312</v>
      </c>
    </row>
    <row r="78" spans="1:65" ht="15" customHeight="1" x14ac:dyDescent="0.25">
      <c r="A78" t="s">
        <v>3276</v>
      </c>
      <c r="C78" s="78"/>
      <c r="D78" t="s">
        <v>62</v>
      </c>
      <c r="E78" s="45"/>
      <c r="F78" s="7" t="s">
        <v>1303</v>
      </c>
      <c r="G78" s="45"/>
      <c r="H78" s="45"/>
      <c r="J78">
        <f t="shared" si="10"/>
        <v>202312</v>
      </c>
      <c r="BK78">
        <v>202112</v>
      </c>
      <c r="BL78">
        <v>202212</v>
      </c>
      <c r="BM78">
        <v>202312</v>
      </c>
    </row>
    <row r="79" spans="1:65" ht="15" customHeight="1" x14ac:dyDescent="0.25">
      <c r="C79" s="64"/>
      <c r="E79" s="45"/>
      <c r="G79" s="45"/>
      <c r="H79" s="45"/>
    </row>
    <row r="80" spans="1:65" ht="15" customHeight="1" x14ac:dyDescent="0.25">
      <c r="A80" t="s">
        <v>1270</v>
      </c>
      <c r="B80" s="1" t="str">
        <f>A80&amp;MIN(I80:I85)&amp;"(-"&amp;MAX(J80:J85)&amp;")"</f>
        <v>BBRB2005(-2017)</v>
      </c>
      <c r="C80" s="78"/>
      <c r="D80" t="s">
        <v>734</v>
      </c>
      <c r="E80" s="45" t="s">
        <v>734</v>
      </c>
      <c r="G80" s="45"/>
      <c r="H80" s="45"/>
      <c r="I80">
        <f t="shared" si="7"/>
        <v>2005</v>
      </c>
      <c r="J80">
        <f t="shared" si="8"/>
        <v>2017</v>
      </c>
      <c r="K80" s="2" t="str">
        <f t="shared" si="9"/>
        <v>-</v>
      </c>
      <c r="AU80">
        <v>2005</v>
      </c>
      <c r="AV80">
        <v>2006</v>
      </c>
      <c r="AW80">
        <v>2007</v>
      </c>
      <c r="AX80">
        <v>2008</v>
      </c>
      <c r="AY80">
        <v>2009</v>
      </c>
      <c r="AZ80">
        <v>2010</v>
      </c>
      <c r="BA80">
        <v>2011</v>
      </c>
      <c r="BB80">
        <v>2012</v>
      </c>
      <c r="BC80">
        <v>2013</v>
      </c>
      <c r="BD80">
        <v>2014</v>
      </c>
      <c r="BE80">
        <v>2015</v>
      </c>
      <c r="BF80">
        <v>2016</v>
      </c>
      <c r="BG80">
        <v>2017</v>
      </c>
    </row>
    <row r="81" spans="1:65" ht="15" customHeight="1" x14ac:dyDescent="0.25">
      <c r="A81" t="s">
        <v>1270</v>
      </c>
      <c r="C81" s="78"/>
      <c r="D81" t="s">
        <v>945</v>
      </c>
      <c r="E81" s="45" t="s">
        <v>945</v>
      </c>
      <c r="G81" s="45"/>
      <c r="H81" s="45"/>
      <c r="I81">
        <f t="shared" si="7"/>
        <v>2005</v>
      </c>
      <c r="J81">
        <f t="shared" si="8"/>
        <v>2017</v>
      </c>
      <c r="K81" s="2" t="str">
        <f t="shared" si="9"/>
        <v>-</v>
      </c>
      <c r="AU81">
        <v>2005</v>
      </c>
      <c r="AV81">
        <v>2006</v>
      </c>
      <c r="AW81">
        <v>2007</v>
      </c>
      <c r="AX81">
        <v>2008</v>
      </c>
      <c r="AY81">
        <v>2009</v>
      </c>
      <c r="AZ81">
        <v>2010</v>
      </c>
      <c r="BA81">
        <v>2011</v>
      </c>
      <c r="BB81">
        <v>2012</v>
      </c>
      <c r="BC81">
        <v>2013</v>
      </c>
      <c r="BD81">
        <v>2014</v>
      </c>
      <c r="BE81">
        <v>2015</v>
      </c>
      <c r="BF81">
        <v>2016</v>
      </c>
      <c r="BG81">
        <v>2017</v>
      </c>
    </row>
    <row r="82" spans="1:65" ht="15" customHeight="1" x14ac:dyDescent="0.25">
      <c r="A82" t="s">
        <v>1270</v>
      </c>
      <c r="C82" s="78"/>
      <c r="D82" t="s">
        <v>735</v>
      </c>
      <c r="E82" s="45" t="s">
        <v>735</v>
      </c>
      <c r="G82" s="45"/>
      <c r="H82" s="45"/>
      <c r="I82">
        <f t="shared" si="7"/>
        <v>2005</v>
      </c>
      <c r="J82">
        <f t="shared" si="8"/>
        <v>2017</v>
      </c>
      <c r="K82" s="2" t="str">
        <f t="shared" si="9"/>
        <v>-</v>
      </c>
      <c r="AU82">
        <v>2005</v>
      </c>
      <c r="AV82">
        <v>2006</v>
      </c>
      <c r="AW82">
        <v>2007</v>
      </c>
      <c r="AX82">
        <v>2008</v>
      </c>
      <c r="AY82">
        <v>2009</v>
      </c>
      <c r="AZ82">
        <v>2010</v>
      </c>
      <c r="BA82">
        <v>2011</v>
      </c>
      <c r="BB82">
        <v>2012</v>
      </c>
      <c r="BC82">
        <v>2013</v>
      </c>
      <c r="BD82">
        <v>2014</v>
      </c>
      <c r="BE82">
        <v>2015</v>
      </c>
      <c r="BF82">
        <v>2016</v>
      </c>
      <c r="BG82">
        <v>2017</v>
      </c>
    </row>
    <row r="83" spans="1:65" ht="15" customHeight="1" x14ac:dyDescent="0.25">
      <c r="A83" t="s">
        <v>1270</v>
      </c>
      <c r="C83" s="78"/>
      <c r="D83" t="s">
        <v>946</v>
      </c>
      <c r="E83" s="45" t="s">
        <v>946</v>
      </c>
      <c r="G83" s="45"/>
      <c r="H83" s="45"/>
      <c r="I83">
        <f t="shared" si="7"/>
        <v>2005</v>
      </c>
      <c r="J83">
        <f t="shared" si="8"/>
        <v>2017</v>
      </c>
      <c r="K83" s="2" t="str">
        <f t="shared" si="9"/>
        <v>-</v>
      </c>
      <c r="AU83">
        <v>2005</v>
      </c>
      <c r="AV83">
        <v>2006</v>
      </c>
      <c r="AW83">
        <v>2007</v>
      </c>
      <c r="AX83">
        <v>2008</v>
      </c>
      <c r="AY83">
        <v>2009</v>
      </c>
      <c r="AZ83">
        <v>2010</v>
      </c>
      <c r="BA83">
        <v>2011</v>
      </c>
      <c r="BB83">
        <v>2012</v>
      </c>
      <c r="BC83">
        <v>2013</v>
      </c>
      <c r="BD83">
        <v>2014</v>
      </c>
      <c r="BE83">
        <v>2015</v>
      </c>
      <c r="BF83">
        <v>2016</v>
      </c>
      <c r="BG83">
        <v>2017</v>
      </c>
    </row>
    <row r="84" spans="1:65" ht="15" customHeight="1" x14ac:dyDescent="0.25">
      <c r="A84" t="s">
        <v>1270</v>
      </c>
      <c r="C84" s="78"/>
      <c r="D84" t="s">
        <v>47</v>
      </c>
      <c r="E84" s="45" t="s">
        <v>736</v>
      </c>
      <c r="G84" s="45"/>
      <c r="H84" s="45"/>
      <c r="I84">
        <f t="shared" si="7"/>
        <v>2005</v>
      </c>
      <c r="J84">
        <f t="shared" si="8"/>
        <v>2017</v>
      </c>
      <c r="K84" s="2" t="str">
        <f t="shared" si="9"/>
        <v>-</v>
      </c>
      <c r="AU84">
        <v>2005</v>
      </c>
      <c r="AV84">
        <v>2006</v>
      </c>
      <c r="AW84">
        <v>2007</v>
      </c>
      <c r="AX84">
        <v>2008</v>
      </c>
      <c r="AY84">
        <v>2009</v>
      </c>
      <c r="AZ84">
        <v>2010</v>
      </c>
      <c r="BA84">
        <v>2011</v>
      </c>
      <c r="BB84">
        <v>2012</v>
      </c>
      <c r="BC84">
        <v>2013</v>
      </c>
      <c r="BD84">
        <v>2014</v>
      </c>
      <c r="BE84">
        <v>2015</v>
      </c>
      <c r="BF84">
        <v>2016</v>
      </c>
      <c r="BG84">
        <v>2017</v>
      </c>
    </row>
    <row r="85" spans="1:65" ht="15" customHeight="1" x14ac:dyDescent="0.25">
      <c r="A85" t="s">
        <v>1270</v>
      </c>
      <c r="C85" s="78"/>
      <c r="D85" t="s">
        <v>62</v>
      </c>
      <c r="E85" s="45" t="s">
        <v>62</v>
      </c>
      <c r="F85" s="7" t="s">
        <v>1303</v>
      </c>
      <c r="G85" s="45"/>
      <c r="H85" s="45"/>
      <c r="I85">
        <f t="shared" si="7"/>
        <v>2005</v>
      </c>
      <c r="J85">
        <f t="shared" si="8"/>
        <v>2017</v>
      </c>
      <c r="K85" s="2" t="str">
        <f t="shared" si="9"/>
        <v>-</v>
      </c>
      <c r="AU85">
        <v>2005</v>
      </c>
      <c r="AV85">
        <v>2006</v>
      </c>
      <c r="AW85">
        <v>2007</v>
      </c>
      <c r="AX85">
        <v>2008</v>
      </c>
      <c r="AY85">
        <v>2009</v>
      </c>
      <c r="AZ85">
        <v>2010</v>
      </c>
      <c r="BA85">
        <v>2011</v>
      </c>
      <c r="BB85">
        <v>2012</v>
      </c>
      <c r="BC85">
        <v>2013</v>
      </c>
      <c r="BD85">
        <v>2014</v>
      </c>
      <c r="BE85">
        <v>2015</v>
      </c>
      <c r="BF85">
        <v>2016</v>
      </c>
      <c r="BG85">
        <v>2017</v>
      </c>
    </row>
    <row r="86" spans="1:65" ht="15" customHeight="1" x14ac:dyDescent="0.25">
      <c r="C86" s="64"/>
      <c r="E86" s="45"/>
      <c r="F86" s="7"/>
      <c r="G86" s="45"/>
      <c r="H86" s="45"/>
    </row>
    <row r="87" spans="1:65" ht="15" customHeight="1" x14ac:dyDescent="0.25">
      <c r="A87" t="s">
        <v>3277</v>
      </c>
      <c r="B87" s="1" t="str">
        <f>A87&amp;J87</f>
        <v>BBRBYGNING2023</v>
      </c>
      <c r="C87" s="78"/>
      <c r="D87" t="s">
        <v>734</v>
      </c>
      <c r="E87" s="45"/>
      <c r="F87" s="7"/>
      <c r="G87" s="45"/>
      <c r="H87" s="45"/>
      <c r="I87">
        <v>2018</v>
      </c>
      <c r="J87">
        <v>2023</v>
      </c>
      <c r="BH87">
        <v>2018</v>
      </c>
      <c r="BI87">
        <v>2019</v>
      </c>
      <c r="BJ87">
        <v>2020</v>
      </c>
      <c r="BK87">
        <v>2021</v>
      </c>
      <c r="BL87">
        <v>2022</v>
      </c>
      <c r="BM87">
        <v>2023</v>
      </c>
    </row>
    <row r="88" spans="1:65" ht="15" customHeight="1" x14ac:dyDescent="0.25">
      <c r="A88" t="s">
        <v>3277</v>
      </c>
      <c r="C88" s="78"/>
      <c r="D88" t="s">
        <v>945</v>
      </c>
      <c r="E88" s="45"/>
      <c r="F88" s="7"/>
      <c r="G88" s="45"/>
      <c r="H88" s="45"/>
      <c r="I88">
        <v>2018</v>
      </c>
      <c r="J88">
        <v>2023</v>
      </c>
      <c r="BH88">
        <v>2018</v>
      </c>
      <c r="BI88">
        <v>2019</v>
      </c>
      <c r="BJ88">
        <v>2020</v>
      </c>
      <c r="BK88">
        <v>2021</v>
      </c>
      <c r="BL88">
        <v>2022</v>
      </c>
      <c r="BM88">
        <v>2023</v>
      </c>
    </row>
    <row r="89" spans="1:65" ht="15" customHeight="1" x14ac:dyDescent="0.25">
      <c r="A89" t="s">
        <v>3277</v>
      </c>
      <c r="C89" s="78"/>
      <c r="D89" t="s">
        <v>3280</v>
      </c>
      <c r="E89" s="45"/>
      <c r="F89" s="7" t="s">
        <v>1303</v>
      </c>
      <c r="G89" s="45"/>
      <c r="H89" s="45"/>
      <c r="I89">
        <v>2018</v>
      </c>
      <c r="J89">
        <v>2023</v>
      </c>
      <c r="BH89">
        <v>2018</v>
      </c>
      <c r="BI89">
        <v>2019</v>
      </c>
      <c r="BJ89">
        <v>2020</v>
      </c>
      <c r="BK89">
        <v>2021</v>
      </c>
      <c r="BL89">
        <v>2022</v>
      </c>
      <c r="BM89">
        <v>2023</v>
      </c>
    </row>
    <row r="90" spans="1:65" ht="15" customHeight="1" x14ac:dyDescent="0.25">
      <c r="A90" t="s">
        <v>3277</v>
      </c>
      <c r="C90" s="78"/>
      <c r="D90" t="s">
        <v>946</v>
      </c>
      <c r="E90" s="45"/>
      <c r="F90" s="7"/>
      <c r="G90" s="45"/>
      <c r="H90" s="45"/>
      <c r="I90">
        <v>2018</v>
      </c>
      <c r="J90">
        <v>2023</v>
      </c>
      <c r="BH90">
        <v>2018</v>
      </c>
      <c r="BI90">
        <v>2019</v>
      </c>
      <c r="BJ90">
        <v>2020</v>
      </c>
      <c r="BK90">
        <v>2021</v>
      </c>
      <c r="BL90">
        <v>2022</v>
      </c>
      <c r="BM90">
        <v>2023</v>
      </c>
    </row>
    <row r="91" spans="1:65" ht="15" customHeight="1" x14ac:dyDescent="0.25">
      <c r="C91" s="62"/>
      <c r="E91" s="45"/>
      <c r="G91" s="45"/>
      <c r="H91" s="45"/>
    </row>
    <row r="92" spans="1:65" ht="15" customHeight="1" x14ac:dyDescent="0.25">
      <c r="A92" t="s">
        <v>1271</v>
      </c>
      <c r="B92" s="1" t="str">
        <f>A92&amp;MIN(I92:I107)&amp;"(-"&amp;MAX(J92:J107)&amp;")"</f>
        <v>BBRE2005(-2017)</v>
      </c>
      <c r="C92" s="78"/>
      <c r="D92" t="s">
        <v>33</v>
      </c>
      <c r="E92" s="45" t="s">
        <v>33</v>
      </c>
      <c r="F92" s="7" t="s">
        <v>1303</v>
      </c>
      <c r="G92" s="45"/>
      <c r="H92" s="45"/>
      <c r="I92">
        <f t="shared" si="7"/>
        <v>2005</v>
      </c>
      <c r="J92">
        <f t="shared" si="8"/>
        <v>2017</v>
      </c>
      <c r="K92" s="2" t="str">
        <f t="shared" si="9"/>
        <v>-</v>
      </c>
      <c r="AU92">
        <v>2005</v>
      </c>
      <c r="AV92">
        <v>2006</v>
      </c>
      <c r="AW92">
        <v>2007</v>
      </c>
      <c r="AX92">
        <v>2008</v>
      </c>
      <c r="AY92">
        <v>2009</v>
      </c>
      <c r="AZ92">
        <v>2010</v>
      </c>
      <c r="BA92">
        <v>2011</v>
      </c>
      <c r="BB92">
        <v>2012</v>
      </c>
      <c r="BC92">
        <v>2013</v>
      </c>
      <c r="BD92">
        <v>2014</v>
      </c>
      <c r="BE92">
        <v>2015</v>
      </c>
      <c r="BF92">
        <v>2016</v>
      </c>
      <c r="BG92">
        <v>2017</v>
      </c>
    </row>
    <row r="93" spans="1:65" ht="15" customHeight="1" x14ac:dyDescent="0.25">
      <c r="A93" t="s">
        <v>1271</v>
      </c>
      <c r="C93" s="78"/>
      <c r="D93" t="s">
        <v>737</v>
      </c>
      <c r="E93" s="45" t="s">
        <v>737</v>
      </c>
      <c r="G93" s="45"/>
      <c r="H93" s="45"/>
      <c r="I93">
        <f t="shared" si="7"/>
        <v>2005</v>
      </c>
      <c r="J93">
        <f t="shared" si="8"/>
        <v>2017</v>
      </c>
      <c r="K93" s="2" t="str">
        <f t="shared" si="9"/>
        <v>-</v>
      </c>
      <c r="AU93">
        <v>2005</v>
      </c>
      <c r="AV93">
        <v>2006</v>
      </c>
      <c r="AW93">
        <v>2007</v>
      </c>
      <c r="AX93">
        <v>2008</v>
      </c>
      <c r="AY93">
        <v>2009</v>
      </c>
      <c r="AZ93">
        <v>2010</v>
      </c>
      <c r="BA93">
        <v>2011</v>
      </c>
      <c r="BB93">
        <v>2012</v>
      </c>
      <c r="BC93">
        <v>2013</v>
      </c>
      <c r="BD93">
        <v>2014</v>
      </c>
      <c r="BE93">
        <v>2015</v>
      </c>
      <c r="BF93">
        <v>2016</v>
      </c>
      <c r="BG93">
        <v>2017</v>
      </c>
    </row>
    <row r="94" spans="1:65" ht="15" customHeight="1" x14ac:dyDescent="0.25">
      <c r="A94" t="s">
        <v>1271</v>
      </c>
      <c r="C94" s="78"/>
      <c r="D94" t="s">
        <v>735</v>
      </c>
      <c r="E94" s="45" t="s">
        <v>735</v>
      </c>
      <c r="G94" s="45"/>
      <c r="H94" s="45"/>
      <c r="I94">
        <f t="shared" si="7"/>
        <v>2005</v>
      </c>
      <c r="J94">
        <f t="shared" si="8"/>
        <v>2017</v>
      </c>
      <c r="K94" s="2" t="str">
        <f t="shared" si="9"/>
        <v>-</v>
      </c>
      <c r="AU94">
        <v>2005</v>
      </c>
      <c r="AV94">
        <v>2006</v>
      </c>
      <c r="AW94">
        <v>2007</v>
      </c>
      <c r="AX94">
        <v>2008</v>
      </c>
      <c r="AY94">
        <v>2009</v>
      </c>
      <c r="AZ94">
        <v>2010</v>
      </c>
      <c r="BA94">
        <v>2011</v>
      </c>
      <c r="BB94">
        <v>2012</v>
      </c>
      <c r="BC94">
        <v>2013</v>
      </c>
      <c r="BD94">
        <v>2014</v>
      </c>
      <c r="BE94">
        <v>2015</v>
      </c>
      <c r="BF94">
        <v>2016</v>
      </c>
      <c r="BG94">
        <v>2017</v>
      </c>
    </row>
    <row r="95" spans="1:65" ht="15" customHeight="1" x14ac:dyDescent="0.25">
      <c r="A95" t="s">
        <v>1271</v>
      </c>
      <c r="C95" s="78"/>
      <c r="D95" t="s">
        <v>738</v>
      </c>
      <c r="E95" s="45" t="s">
        <v>738</v>
      </c>
      <c r="G95" s="45"/>
      <c r="H95" s="45"/>
      <c r="I95">
        <f t="shared" si="7"/>
        <v>2005</v>
      </c>
      <c r="J95">
        <f t="shared" si="8"/>
        <v>2017</v>
      </c>
      <c r="K95" s="2" t="str">
        <f t="shared" si="9"/>
        <v>-</v>
      </c>
      <c r="AU95">
        <v>2005</v>
      </c>
      <c r="AV95">
        <v>2006</v>
      </c>
      <c r="AW95">
        <v>2007</v>
      </c>
      <c r="AX95">
        <v>2008</v>
      </c>
      <c r="AY95">
        <v>2009</v>
      </c>
      <c r="AZ95">
        <v>2010</v>
      </c>
      <c r="BA95">
        <v>2011</v>
      </c>
      <c r="BB95">
        <v>2012</v>
      </c>
      <c r="BC95">
        <v>2013</v>
      </c>
      <c r="BD95">
        <v>2014</v>
      </c>
      <c r="BE95">
        <v>2015</v>
      </c>
      <c r="BF95">
        <v>2016</v>
      </c>
      <c r="BG95">
        <v>2017</v>
      </c>
    </row>
    <row r="96" spans="1:65" ht="15" customHeight="1" x14ac:dyDescent="0.25">
      <c r="A96" t="s">
        <v>1271</v>
      </c>
      <c r="C96" s="78"/>
      <c r="D96" t="s">
        <v>739</v>
      </c>
      <c r="E96" s="45" t="s">
        <v>739</v>
      </c>
      <c r="G96" s="45"/>
      <c r="H96" s="45"/>
      <c r="I96">
        <f t="shared" si="7"/>
        <v>2005</v>
      </c>
      <c r="J96">
        <f t="shared" si="8"/>
        <v>2017</v>
      </c>
      <c r="K96" s="2" t="str">
        <f t="shared" si="9"/>
        <v>-</v>
      </c>
      <c r="AU96">
        <v>2005</v>
      </c>
      <c r="AV96">
        <v>2006</v>
      </c>
      <c r="AW96">
        <v>2007</v>
      </c>
      <c r="AX96">
        <v>2008</v>
      </c>
      <c r="AY96">
        <v>2009</v>
      </c>
      <c r="AZ96">
        <v>2010</v>
      </c>
      <c r="BA96">
        <v>2011</v>
      </c>
      <c r="BB96">
        <v>2012</v>
      </c>
      <c r="BC96">
        <v>2013</v>
      </c>
      <c r="BD96">
        <v>2014</v>
      </c>
      <c r="BE96">
        <v>2015</v>
      </c>
      <c r="BF96">
        <v>2016</v>
      </c>
      <c r="BG96">
        <v>2017</v>
      </c>
    </row>
    <row r="97" spans="1:65" ht="15" customHeight="1" x14ac:dyDescent="0.25">
      <c r="A97" t="s">
        <v>1271</v>
      </c>
      <c r="C97" s="78"/>
      <c r="D97" t="s">
        <v>740</v>
      </c>
      <c r="E97" s="45" t="s">
        <v>740</v>
      </c>
      <c r="G97" s="45"/>
      <c r="H97" s="45"/>
      <c r="I97">
        <f t="shared" si="7"/>
        <v>2005</v>
      </c>
      <c r="J97">
        <f t="shared" si="8"/>
        <v>2017</v>
      </c>
      <c r="K97" s="2" t="str">
        <f t="shared" si="9"/>
        <v>-</v>
      </c>
      <c r="AU97">
        <v>2005</v>
      </c>
      <c r="AV97">
        <v>2006</v>
      </c>
      <c r="AW97">
        <v>2007</v>
      </c>
      <c r="AX97">
        <v>2008</v>
      </c>
      <c r="AY97">
        <v>2009</v>
      </c>
      <c r="AZ97">
        <v>2010</v>
      </c>
      <c r="BA97">
        <v>2011</v>
      </c>
      <c r="BB97">
        <v>2012</v>
      </c>
      <c r="BC97">
        <v>2013</v>
      </c>
      <c r="BD97">
        <v>2014</v>
      </c>
      <c r="BE97">
        <v>2015</v>
      </c>
      <c r="BF97">
        <v>2016</v>
      </c>
      <c r="BG97">
        <v>2017</v>
      </c>
    </row>
    <row r="98" spans="1:65" ht="15" customHeight="1" x14ac:dyDescent="0.25">
      <c r="A98" t="s">
        <v>1271</v>
      </c>
      <c r="C98" s="78"/>
      <c r="D98" t="s">
        <v>741</v>
      </c>
      <c r="E98" s="45" t="s">
        <v>741</v>
      </c>
      <c r="G98" s="45"/>
      <c r="H98" s="45"/>
      <c r="I98">
        <f t="shared" si="7"/>
        <v>2005</v>
      </c>
      <c r="J98">
        <f t="shared" si="8"/>
        <v>2017</v>
      </c>
      <c r="K98" s="2" t="str">
        <f t="shared" si="9"/>
        <v>-</v>
      </c>
      <c r="AU98">
        <v>2005</v>
      </c>
      <c r="AV98">
        <v>2006</v>
      </c>
      <c r="AW98">
        <v>2007</v>
      </c>
      <c r="AX98">
        <v>2008</v>
      </c>
      <c r="AY98">
        <v>2009</v>
      </c>
      <c r="AZ98">
        <v>2010</v>
      </c>
      <c r="BA98">
        <v>2011</v>
      </c>
      <c r="BB98">
        <v>2012</v>
      </c>
      <c r="BC98">
        <v>2013</v>
      </c>
      <c r="BD98">
        <v>2014</v>
      </c>
      <c r="BE98">
        <v>2015</v>
      </c>
      <c r="BF98">
        <v>2016</v>
      </c>
      <c r="BG98">
        <v>2017</v>
      </c>
    </row>
    <row r="99" spans="1:65" ht="15" customHeight="1" x14ac:dyDescent="0.25">
      <c r="A99" t="s">
        <v>1271</v>
      </c>
      <c r="C99" s="78"/>
      <c r="D99" t="s">
        <v>742</v>
      </c>
      <c r="E99" s="45" t="s">
        <v>742</v>
      </c>
      <c r="G99" s="45"/>
      <c r="H99" s="45"/>
      <c r="I99">
        <f t="shared" si="7"/>
        <v>2005</v>
      </c>
      <c r="J99">
        <f t="shared" si="8"/>
        <v>2017</v>
      </c>
      <c r="K99" s="2" t="str">
        <f t="shared" si="9"/>
        <v>-</v>
      </c>
      <c r="AU99">
        <v>2005</v>
      </c>
      <c r="AV99">
        <v>2006</v>
      </c>
      <c r="AW99">
        <v>2007</v>
      </c>
      <c r="AX99">
        <v>2008</v>
      </c>
      <c r="AY99">
        <v>2009</v>
      </c>
      <c r="AZ99">
        <v>2010</v>
      </c>
      <c r="BA99">
        <v>2011</v>
      </c>
      <c r="BB99">
        <v>2012</v>
      </c>
      <c r="BC99">
        <v>2013</v>
      </c>
      <c r="BD99">
        <v>2014</v>
      </c>
      <c r="BE99">
        <v>2015</v>
      </c>
      <c r="BF99">
        <v>2016</v>
      </c>
      <c r="BG99">
        <v>2017</v>
      </c>
    </row>
    <row r="100" spans="1:65" ht="15" customHeight="1" x14ac:dyDescent="0.25">
      <c r="A100" t="s">
        <v>1271</v>
      </c>
      <c r="C100" s="78"/>
      <c r="D100" t="s">
        <v>743</v>
      </c>
      <c r="E100" s="45" t="s">
        <v>743</v>
      </c>
      <c r="G100" s="45"/>
      <c r="H100" s="45"/>
      <c r="I100">
        <f t="shared" si="7"/>
        <v>2005</v>
      </c>
      <c r="J100">
        <f t="shared" si="8"/>
        <v>2017</v>
      </c>
      <c r="K100" s="2" t="str">
        <f t="shared" si="9"/>
        <v>-</v>
      </c>
      <c r="AU100">
        <v>2005</v>
      </c>
      <c r="AV100">
        <v>2006</v>
      </c>
      <c r="AW100">
        <v>2007</v>
      </c>
      <c r="AX100">
        <v>2008</v>
      </c>
      <c r="AY100">
        <v>2009</v>
      </c>
      <c r="AZ100">
        <v>2010</v>
      </c>
      <c r="BA100">
        <v>2011</v>
      </c>
      <c r="BB100">
        <v>2012</v>
      </c>
      <c r="BC100">
        <v>2013</v>
      </c>
      <c r="BD100">
        <v>2014</v>
      </c>
      <c r="BE100">
        <v>2015</v>
      </c>
      <c r="BF100">
        <v>2016</v>
      </c>
      <c r="BG100">
        <v>2017</v>
      </c>
    </row>
    <row r="101" spans="1:65" ht="15" customHeight="1" x14ac:dyDescent="0.25">
      <c r="A101" t="s">
        <v>1271</v>
      </c>
      <c r="C101" s="78"/>
      <c r="D101" t="s">
        <v>744</v>
      </c>
      <c r="E101" s="45" t="s">
        <v>744</v>
      </c>
      <c r="G101" s="45"/>
      <c r="H101" s="45"/>
      <c r="I101">
        <f t="shared" si="7"/>
        <v>2005</v>
      </c>
      <c r="J101">
        <f t="shared" si="8"/>
        <v>2017</v>
      </c>
      <c r="K101" s="2" t="str">
        <f t="shared" si="9"/>
        <v>-</v>
      </c>
      <c r="AU101">
        <v>2005</v>
      </c>
      <c r="AV101">
        <v>2006</v>
      </c>
      <c r="AW101">
        <v>2007</v>
      </c>
      <c r="AX101">
        <v>2008</v>
      </c>
      <c r="AY101">
        <v>2009</v>
      </c>
      <c r="AZ101">
        <v>2010</v>
      </c>
      <c r="BA101">
        <v>2011</v>
      </c>
      <c r="BB101">
        <v>2012</v>
      </c>
      <c r="BC101">
        <v>2013</v>
      </c>
      <c r="BD101">
        <v>2014</v>
      </c>
      <c r="BE101">
        <v>2015</v>
      </c>
      <c r="BF101">
        <v>2016</v>
      </c>
      <c r="BG101">
        <v>2017</v>
      </c>
    </row>
    <row r="102" spans="1:65" ht="15" customHeight="1" x14ac:dyDescent="0.25">
      <c r="A102" t="s">
        <v>1271</v>
      </c>
      <c r="C102" s="78"/>
      <c r="D102" t="s">
        <v>745</v>
      </c>
      <c r="E102" s="45" t="s">
        <v>745</v>
      </c>
      <c r="G102" s="45"/>
      <c r="H102" s="45"/>
      <c r="I102">
        <f t="shared" si="7"/>
        <v>2005</v>
      </c>
      <c r="J102">
        <f t="shared" si="8"/>
        <v>2017</v>
      </c>
      <c r="K102" s="2" t="str">
        <f t="shared" si="9"/>
        <v>-</v>
      </c>
      <c r="AU102">
        <v>2005</v>
      </c>
      <c r="AV102">
        <v>2006</v>
      </c>
      <c r="AW102">
        <v>2007</v>
      </c>
      <c r="AX102">
        <v>2008</v>
      </c>
      <c r="AY102">
        <v>2009</v>
      </c>
      <c r="AZ102">
        <v>2010</v>
      </c>
      <c r="BA102">
        <v>2011</v>
      </c>
      <c r="BB102">
        <v>2012</v>
      </c>
      <c r="BC102">
        <v>2013</v>
      </c>
      <c r="BD102">
        <v>2014</v>
      </c>
      <c r="BE102">
        <v>2015</v>
      </c>
      <c r="BF102">
        <v>2016</v>
      </c>
      <c r="BG102">
        <v>2017</v>
      </c>
    </row>
    <row r="103" spans="1:65" ht="15" customHeight="1" x14ac:dyDescent="0.25">
      <c r="A103" t="s">
        <v>1271</v>
      </c>
      <c r="C103" s="78"/>
      <c r="D103" t="s">
        <v>746</v>
      </c>
      <c r="E103" s="45" t="s">
        <v>746</v>
      </c>
      <c r="G103" s="45"/>
      <c r="H103" s="45"/>
      <c r="I103">
        <f t="shared" si="7"/>
        <v>2005</v>
      </c>
      <c r="J103">
        <f t="shared" si="8"/>
        <v>2017</v>
      </c>
      <c r="K103" s="2" t="str">
        <f t="shared" si="9"/>
        <v>-</v>
      </c>
      <c r="AU103">
        <v>2005</v>
      </c>
      <c r="AV103">
        <v>2006</v>
      </c>
      <c r="AW103">
        <v>2007</v>
      </c>
      <c r="AX103">
        <v>2008</v>
      </c>
      <c r="AY103">
        <v>2009</v>
      </c>
      <c r="AZ103">
        <v>2010</v>
      </c>
      <c r="BA103">
        <v>2011</v>
      </c>
      <c r="BB103">
        <v>2012</v>
      </c>
      <c r="BC103">
        <v>2013</v>
      </c>
      <c r="BD103">
        <v>2014</v>
      </c>
      <c r="BE103">
        <v>2015</v>
      </c>
      <c r="BF103">
        <v>2016</v>
      </c>
      <c r="BG103">
        <v>2017</v>
      </c>
    </row>
    <row r="104" spans="1:65" ht="15" customHeight="1" x14ac:dyDescent="0.25">
      <c r="A104" t="s">
        <v>1271</v>
      </c>
      <c r="C104" s="78"/>
      <c r="D104" t="s">
        <v>747</v>
      </c>
      <c r="E104" s="45" t="s">
        <v>747</v>
      </c>
      <c r="G104" s="45"/>
      <c r="H104" s="45"/>
      <c r="I104">
        <f t="shared" si="7"/>
        <v>2005</v>
      </c>
      <c r="J104">
        <f t="shared" si="8"/>
        <v>2017</v>
      </c>
      <c r="K104" s="2" t="str">
        <f t="shared" si="9"/>
        <v>-</v>
      </c>
      <c r="AU104">
        <v>2005</v>
      </c>
      <c r="AV104">
        <v>2006</v>
      </c>
      <c r="AW104">
        <v>2007</v>
      </c>
      <c r="AX104">
        <v>2008</v>
      </c>
      <c r="AY104">
        <v>2009</v>
      </c>
      <c r="AZ104">
        <v>2010</v>
      </c>
      <c r="BA104">
        <v>2011</v>
      </c>
      <c r="BB104">
        <v>2012</v>
      </c>
      <c r="BC104">
        <v>2013</v>
      </c>
      <c r="BD104">
        <v>2014</v>
      </c>
      <c r="BE104">
        <v>2015</v>
      </c>
      <c r="BF104">
        <v>2016</v>
      </c>
      <c r="BG104">
        <v>2017</v>
      </c>
    </row>
    <row r="105" spans="1:65" ht="15" customHeight="1" x14ac:dyDescent="0.25">
      <c r="A105" t="s">
        <v>1271</v>
      </c>
      <c r="C105" s="78"/>
      <c r="D105" t="s">
        <v>748</v>
      </c>
      <c r="E105" s="45" t="s">
        <v>748</v>
      </c>
      <c r="G105" s="45"/>
      <c r="H105" s="45"/>
      <c r="I105">
        <f t="shared" si="7"/>
        <v>2005</v>
      </c>
      <c r="J105">
        <f t="shared" si="8"/>
        <v>2017</v>
      </c>
      <c r="K105" s="2" t="str">
        <f t="shared" si="9"/>
        <v>-</v>
      </c>
      <c r="AU105">
        <v>2005</v>
      </c>
      <c r="AV105">
        <v>2006</v>
      </c>
      <c r="AW105">
        <v>2007</v>
      </c>
      <c r="AX105">
        <v>2008</v>
      </c>
      <c r="AY105">
        <v>2009</v>
      </c>
      <c r="AZ105">
        <v>2010</v>
      </c>
      <c r="BA105">
        <v>2011</v>
      </c>
      <c r="BB105">
        <v>2012</v>
      </c>
      <c r="BC105">
        <v>2013</v>
      </c>
      <c r="BD105">
        <v>2014</v>
      </c>
      <c r="BE105">
        <v>2015</v>
      </c>
      <c r="BF105">
        <v>2016</v>
      </c>
      <c r="BG105">
        <v>2017</v>
      </c>
    </row>
    <row r="106" spans="1:65" ht="15" customHeight="1" x14ac:dyDescent="0.25">
      <c r="A106" t="s">
        <v>1271</v>
      </c>
      <c r="C106" s="78"/>
      <c r="D106" t="s">
        <v>749</v>
      </c>
      <c r="E106" s="45" t="s">
        <v>749</v>
      </c>
      <c r="G106" s="45"/>
      <c r="H106" s="45"/>
      <c r="I106">
        <f t="shared" si="7"/>
        <v>2005</v>
      </c>
      <c r="J106">
        <f t="shared" si="8"/>
        <v>2017</v>
      </c>
      <c r="K106" s="2" t="str">
        <f t="shared" si="9"/>
        <v>-</v>
      </c>
      <c r="AU106">
        <v>2005</v>
      </c>
      <c r="AV106">
        <v>2006</v>
      </c>
      <c r="AW106">
        <v>2007</v>
      </c>
      <c r="AX106">
        <v>2008</v>
      </c>
      <c r="AY106">
        <v>2009</v>
      </c>
      <c r="AZ106">
        <v>2010</v>
      </c>
      <c r="BA106">
        <v>2011</v>
      </c>
      <c r="BB106">
        <v>2012</v>
      </c>
      <c r="BC106">
        <v>2013</v>
      </c>
      <c r="BD106">
        <v>2014</v>
      </c>
      <c r="BE106">
        <v>2015</v>
      </c>
      <c r="BF106">
        <v>2016</v>
      </c>
      <c r="BG106">
        <v>2017</v>
      </c>
    </row>
    <row r="107" spans="1:65" ht="15" customHeight="1" x14ac:dyDescent="0.25">
      <c r="A107" t="s">
        <v>1271</v>
      </c>
      <c r="C107" s="78"/>
      <c r="D107" t="s">
        <v>47</v>
      </c>
      <c r="E107" s="45" t="s">
        <v>736</v>
      </c>
      <c r="G107" s="45"/>
      <c r="H107" s="45"/>
      <c r="I107">
        <f t="shared" si="7"/>
        <v>2005</v>
      </c>
      <c r="J107">
        <f t="shared" si="8"/>
        <v>2017</v>
      </c>
      <c r="K107" s="2" t="str">
        <f t="shared" si="9"/>
        <v>-</v>
      </c>
      <c r="AU107">
        <v>2005</v>
      </c>
      <c r="AV107">
        <v>2006</v>
      </c>
      <c r="AW107">
        <v>2007</v>
      </c>
      <c r="AX107">
        <v>2008</v>
      </c>
      <c r="AY107">
        <v>2009</v>
      </c>
      <c r="AZ107">
        <v>2010</v>
      </c>
      <c r="BA107">
        <v>2011</v>
      </c>
      <c r="BB107">
        <v>2012</v>
      </c>
      <c r="BC107">
        <v>2013</v>
      </c>
      <c r="BD107">
        <v>2014</v>
      </c>
      <c r="BE107">
        <v>2015</v>
      </c>
      <c r="BF107">
        <v>2016</v>
      </c>
      <c r="BG107">
        <v>2017</v>
      </c>
    </row>
    <row r="108" spans="1:65" ht="15" customHeight="1" x14ac:dyDescent="0.25">
      <c r="C108" s="64"/>
      <c r="E108" s="45"/>
      <c r="G108" s="45"/>
      <c r="H108" s="45"/>
    </row>
    <row r="109" spans="1:65" ht="15" customHeight="1" x14ac:dyDescent="0.25">
      <c r="A109" t="s">
        <v>3278</v>
      </c>
      <c r="B109" s="1" t="str">
        <f>A109&amp;J109</f>
        <v>BBRENHED2023</v>
      </c>
      <c r="C109" s="78"/>
      <c r="D109" t="s">
        <v>3280</v>
      </c>
      <c r="E109" s="45"/>
      <c r="F109" s="7" t="s">
        <v>1303</v>
      </c>
      <c r="G109" s="45"/>
      <c r="H109" s="45"/>
      <c r="I109">
        <v>2018</v>
      </c>
      <c r="J109">
        <v>2023</v>
      </c>
      <c r="BH109">
        <v>201812</v>
      </c>
      <c r="BI109">
        <v>201912</v>
      </c>
      <c r="BJ109">
        <v>202012</v>
      </c>
      <c r="BK109">
        <v>202112</v>
      </c>
      <c r="BL109">
        <v>202212</v>
      </c>
      <c r="BM109">
        <v>202312</v>
      </c>
    </row>
    <row r="110" spans="1:65" ht="15" customHeight="1" x14ac:dyDescent="0.25">
      <c r="A110" t="s">
        <v>3278</v>
      </c>
      <c r="C110" s="78"/>
      <c r="D110" t="s">
        <v>737</v>
      </c>
      <c r="E110" s="45"/>
      <c r="G110" s="45"/>
      <c r="H110" s="45"/>
      <c r="I110">
        <v>2018</v>
      </c>
      <c r="J110">
        <v>2023</v>
      </c>
      <c r="BH110">
        <v>201812</v>
      </c>
      <c r="BI110">
        <v>201912</v>
      </c>
      <c r="BJ110">
        <v>202012</v>
      </c>
      <c r="BK110">
        <v>202112</v>
      </c>
      <c r="BL110">
        <v>202212</v>
      </c>
      <c r="BM110">
        <v>202312</v>
      </c>
    </row>
    <row r="111" spans="1:65" ht="15" customHeight="1" x14ac:dyDescent="0.25">
      <c r="A111" t="s">
        <v>3278</v>
      </c>
      <c r="C111" s="78"/>
      <c r="D111" t="s">
        <v>738</v>
      </c>
      <c r="E111" s="45"/>
      <c r="G111" s="45"/>
      <c r="H111" s="45"/>
      <c r="I111">
        <v>2018</v>
      </c>
      <c r="J111">
        <v>2023</v>
      </c>
      <c r="BH111">
        <v>201812</v>
      </c>
      <c r="BI111">
        <v>201912</v>
      </c>
      <c r="BJ111">
        <v>202012</v>
      </c>
      <c r="BK111">
        <v>202112</v>
      </c>
      <c r="BL111">
        <v>202212</v>
      </c>
      <c r="BM111">
        <v>202312</v>
      </c>
    </row>
    <row r="112" spans="1:65" ht="15" customHeight="1" x14ac:dyDescent="0.25">
      <c r="A112" t="s">
        <v>3278</v>
      </c>
      <c r="C112" s="78"/>
      <c r="D112" t="s">
        <v>739</v>
      </c>
      <c r="E112" s="45"/>
      <c r="G112" s="45"/>
      <c r="H112" s="45"/>
      <c r="I112">
        <v>2018</v>
      </c>
      <c r="J112">
        <v>2023</v>
      </c>
      <c r="BH112">
        <v>201812</v>
      </c>
      <c r="BI112">
        <v>201912</v>
      </c>
      <c r="BJ112">
        <v>202012</v>
      </c>
      <c r="BK112">
        <v>202112</v>
      </c>
      <c r="BL112">
        <v>202212</v>
      </c>
      <c r="BM112">
        <v>202312</v>
      </c>
    </row>
    <row r="113" spans="1:65" ht="15" customHeight="1" x14ac:dyDescent="0.25">
      <c r="A113" t="s">
        <v>3278</v>
      </c>
      <c r="C113" s="78"/>
      <c r="D113" t="s">
        <v>740</v>
      </c>
      <c r="E113" s="45"/>
      <c r="G113" s="45"/>
      <c r="H113" s="45"/>
      <c r="I113">
        <v>2018</v>
      </c>
      <c r="J113">
        <v>2023</v>
      </c>
      <c r="BH113">
        <v>201812</v>
      </c>
      <c r="BI113">
        <v>201912</v>
      </c>
      <c r="BJ113">
        <v>202012</v>
      </c>
      <c r="BK113">
        <v>202112</v>
      </c>
      <c r="BL113">
        <v>202212</v>
      </c>
      <c r="BM113">
        <v>202312</v>
      </c>
    </row>
    <row r="114" spans="1:65" ht="15" customHeight="1" x14ac:dyDescent="0.25">
      <c r="A114" t="s">
        <v>3278</v>
      </c>
      <c r="C114" s="78"/>
      <c r="D114" t="s">
        <v>741</v>
      </c>
      <c r="E114" s="45"/>
      <c r="G114" s="45"/>
      <c r="H114" s="45"/>
      <c r="I114">
        <v>2018</v>
      </c>
      <c r="J114">
        <v>2023</v>
      </c>
      <c r="BH114">
        <v>201812</v>
      </c>
      <c r="BI114">
        <v>201912</v>
      </c>
      <c r="BJ114">
        <v>202012</v>
      </c>
      <c r="BK114">
        <v>202112</v>
      </c>
      <c r="BL114">
        <v>202212</v>
      </c>
      <c r="BM114">
        <v>202312</v>
      </c>
    </row>
    <row r="115" spans="1:65" ht="15" customHeight="1" x14ac:dyDescent="0.25">
      <c r="A115" t="s">
        <v>3278</v>
      </c>
      <c r="C115" s="78"/>
      <c r="D115" t="s">
        <v>742</v>
      </c>
      <c r="E115" s="45"/>
      <c r="G115" s="45"/>
      <c r="H115" s="45"/>
      <c r="I115">
        <v>2018</v>
      </c>
      <c r="J115">
        <v>2023</v>
      </c>
      <c r="BH115">
        <v>201812</v>
      </c>
      <c r="BI115">
        <v>201912</v>
      </c>
      <c r="BJ115">
        <v>202012</v>
      </c>
      <c r="BK115">
        <v>202112</v>
      </c>
      <c r="BL115">
        <v>202212</v>
      </c>
      <c r="BM115">
        <v>202312</v>
      </c>
    </row>
    <row r="116" spans="1:65" ht="15" customHeight="1" x14ac:dyDescent="0.25">
      <c r="A116" t="s">
        <v>3278</v>
      </c>
      <c r="B116" s="1"/>
      <c r="C116" s="78"/>
      <c r="D116" t="s">
        <v>743</v>
      </c>
      <c r="E116" s="45"/>
      <c r="G116" s="45"/>
      <c r="H116" s="45"/>
      <c r="I116">
        <v>2018</v>
      </c>
      <c r="J116">
        <v>2023</v>
      </c>
      <c r="BH116">
        <v>201812</v>
      </c>
      <c r="BI116">
        <v>201912</v>
      </c>
      <c r="BJ116">
        <v>202012</v>
      </c>
      <c r="BK116">
        <v>202112</v>
      </c>
      <c r="BL116">
        <v>202212</v>
      </c>
      <c r="BM116">
        <v>202312</v>
      </c>
    </row>
    <row r="117" spans="1:65" ht="15" customHeight="1" x14ac:dyDescent="0.25">
      <c r="A117" t="s">
        <v>3278</v>
      </c>
      <c r="C117" s="78"/>
      <c r="D117" t="s">
        <v>744</v>
      </c>
      <c r="E117" s="45"/>
      <c r="G117" s="45"/>
      <c r="H117" s="45"/>
      <c r="I117">
        <v>2018</v>
      </c>
      <c r="J117">
        <v>2023</v>
      </c>
      <c r="BH117">
        <v>201812</v>
      </c>
      <c r="BI117">
        <v>201912</v>
      </c>
      <c r="BJ117">
        <v>202012</v>
      </c>
      <c r="BK117">
        <v>202112</v>
      </c>
      <c r="BL117">
        <v>202212</v>
      </c>
      <c r="BM117">
        <v>202312</v>
      </c>
    </row>
    <row r="118" spans="1:65" ht="15" customHeight="1" x14ac:dyDescent="0.25">
      <c r="A118" t="s">
        <v>3278</v>
      </c>
      <c r="C118" s="78"/>
      <c r="D118" t="s">
        <v>745</v>
      </c>
      <c r="E118" s="45"/>
      <c r="G118" s="45"/>
      <c r="H118" s="45"/>
      <c r="I118">
        <v>2018</v>
      </c>
      <c r="J118">
        <v>2023</v>
      </c>
      <c r="BH118">
        <v>201812</v>
      </c>
      <c r="BI118">
        <v>201912</v>
      </c>
      <c r="BJ118">
        <v>202012</v>
      </c>
      <c r="BK118">
        <v>202112</v>
      </c>
      <c r="BL118">
        <v>202212</v>
      </c>
      <c r="BM118">
        <v>202312</v>
      </c>
    </row>
    <row r="119" spans="1:65" ht="15" customHeight="1" x14ac:dyDescent="0.25">
      <c r="A119" t="s">
        <v>3278</v>
      </c>
      <c r="C119" s="78"/>
      <c r="D119" t="s">
        <v>746</v>
      </c>
      <c r="E119" s="45"/>
      <c r="G119" s="45"/>
      <c r="H119" s="45"/>
      <c r="I119">
        <v>2018</v>
      </c>
      <c r="J119">
        <v>2023</v>
      </c>
      <c r="BH119">
        <v>201812</v>
      </c>
      <c r="BI119">
        <v>201912</v>
      </c>
      <c r="BJ119">
        <v>202012</v>
      </c>
      <c r="BK119">
        <v>202112</v>
      </c>
      <c r="BL119">
        <v>202212</v>
      </c>
      <c r="BM119">
        <v>202312</v>
      </c>
    </row>
    <row r="120" spans="1:65" ht="15" customHeight="1" x14ac:dyDescent="0.25">
      <c r="A120" t="s">
        <v>3278</v>
      </c>
      <c r="C120" s="78"/>
      <c r="D120" t="s">
        <v>747</v>
      </c>
      <c r="E120" s="45"/>
      <c r="G120" s="45"/>
      <c r="H120" s="45"/>
      <c r="I120">
        <v>2018</v>
      </c>
      <c r="J120">
        <v>2023</v>
      </c>
      <c r="BH120">
        <v>201812</v>
      </c>
      <c r="BI120">
        <v>201912</v>
      </c>
      <c r="BJ120">
        <v>202012</v>
      </c>
      <c r="BK120">
        <v>202112</v>
      </c>
      <c r="BL120">
        <v>202212</v>
      </c>
      <c r="BM120">
        <v>202312</v>
      </c>
    </row>
    <row r="121" spans="1:65" ht="15" customHeight="1" x14ac:dyDescent="0.25">
      <c r="A121" t="s">
        <v>3278</v>
      </c>
      <c r="C121" s="78"/>
      <c r="D121" t="s">
        <v>748</v>
      </c>
      <c r="E121" s="45"/>
      <c r="G121" s="45"/>
      <c r="H121" s="45"/>
      <c r="I121">
        <v>2018</v>
      </c>
      <c r="J121">
        <v>2023</v>
      </c>
      <c r="K121" s="2" t="str">
        <f t="shared" si="9"/>
        <v>Yes</v>
      </c>
      <c r="BH121">
        <v>201812</v>
      </c>
      <c r="BI121">
        <v>201912</v>
      </c>
      <c r="BJ121">
        <v>202012</v>
      </c>
      <c r="BL121">
        <v>202212</v>
      </c>
      <c r="BM121">
        <v>202312</v>
      </c>
    </row>
    <row r="122" spans="1:65" ht="15" customHeight="1" x14ac:dyDescent="0.25">
      <c r="A122" t="s">
        <v>3278</v>
      </c>
      <c r="C122" s="78"/>
      <c r="D122" t="s">
        <v>749</v>
      </c>
      <c r="E122" s="45"/>
      <c r="G122" s="45"/>
      <c r="H122" s="45"/>
      <c r="I122">
        <v>2018</v>
      </c>
      <c r="J122">
        <v>2023</v>
      </c>
      <c r="BH122">
        <v>201812</v>
      </c>
      <c r="BI122">
        <v>201912</v>
      </c>
      <c r="BJ122">
        <v>202012</v>
      </c>
      <c r="BK122">
        <v>202112</v>
      </c>
      <c r="BL122">
        <v>202212</v>
      </c>
      <c r="BM122">
        <v>202312</v>
      </c>
    </row>
    <row r="123" spans="1:65" ht="15" customHeight="1" x14ac:dyDescent="0.25">
      <c r="C123" s="64"/>
      <c r="E123" s="45"/>
      <c r="G123" s="45"/>
      <c r="H123" s="45"/>
    </row>
    <row r="124" spans="1:65" ht="15" customHeight="1" x14ac:dyDescent="0.25">
      <c r="A124" t="s">
        <v>1229</v>
      </c>
      <c r="B124" s="1" t="str">
        <f>A124&amp;MIN(I124:I159)&amp;"(-"&amp;MAX(J124:J159)&amp;")"</f>
        <v>BEF1985(-2023)</v>
      </c>
      <c r="C124" s="61"/>
      <c r="D124" t="s">
        <v>2860</v>
      </c>
      <c r="E124" s="45" t="s">
        <v>2861</v>
      </c>
      <c r="F124" s="7" t="s">
        <v>1303</v>
      </c>
      <c r="G124" s="45" t="s">
        <v>2861</v>
      </c>
      <c r="H124" s="45"/>
      <c r="I124">
        <f t="shared" si="7"/>
        <v>1985</v>
      </c>
      <c r="J124">
        <f t="shared" si="8"/>
        <v>2023</v>
      </c>
      <c r="K124" s="2" t="str">
        <f t="shared" si="9"/>
        <v>-</v>
      </c>
      <c r="AA124">
        <v>1985</v>
      </c>
      <c r="AB124">
        <v>1986</v>
      </c>
      <c r="AC124">
        <v>1987</v>
      </c>
      <c r="AD124">
        <v>1988</v>
      </c>
      <c r="AE124">
        <v>1989</v>
      </c>
      <c r="AF124">
        <v>1990</v>
      </c>
      <c r="AG124">
        <v>1991</v>
      </c>
      <c r="AH124">
        <v>1992</v>
      </c>
      <c r="AI124">
        <v>1993</v>
      </c>
      <c r="AJ124">
        <v>1994</v>
      </c>
      <c r="AK124">
        <v>1995</v>
      </c>
      <c r="AL124">
        <v>1996</v>
      </c>
      <c r="AM124">
        <v>1997</v>
      </c>
      <c r="AN124">
        <v>1998</v>
      </c>
      <c r="AO124">
        <v>1999</v>
      </c>
      <c r="AP124">
        <v>2000</v>
      </c>
      <c r="AQ124">
        <v>2001</v>
      </c>
      <c r="AR124">
        <v>2002</v>
      </c>
      <c r="AS124">
        <v>2003</v>
      </c>
      <c r="AT124">
        <v>2004</v>
      </c>
      <c r="AU124">
        <v>2005</v>
      </c>
      <c r="AV124">
        <v>2006</v>
      </c>
      <c r="AW124">
        <v>2007</v>
      </c>
      <c r="AX124">
        <v>2008</v>
      </c>
      <c r="AY124">
        <v>2009</v>
      </c>
      <c r="AZ124">
        <v>2010</v>
      </c>
      <c r="BA124">
        <v>2011</v>
      </c>
      <c r="BB124">
        <v>2012</v>
      </c>
      <c r="BC124">
        <v>2013</v>
      </c>
      <c r="BD124">
        <v>2014</v>
      </c>
      <c r="BE124">
        <v>2015</v>
      </c>
      <c r="BF124">
        <v>2016</v>
      </c>
      <c r="BG124">
        <v>2017</v>
      </c>
      <c r="BH124">
        <v>2018</v>
      </c>
      <c r="BI124">
        <v>2019</v>
      </c>
      <c r="BJ124">
        <v>2020</v>
      </c>
      <c r="BK124">
        <v>2021</v>
      </c>
      <c r="BL124">
        <v>2022</v>
      </c>
      <c r="BM124">
        <v>2023</v>
      </c>
    </row>
    <row r="125" spans="1:65" ht="15" customHeight="1" x14ac:dyDescent="0.25">
      <c r="A125" t="s">
        <v>1229</v>
      </c>
      <c r="C125" s="61"/>
      <c r="D125" t="s">
        <v>32</v>
      </c>
      <c r="E125" s="45" t="s">
        <v>1576</v>
      </c>
      <c r="F125" s="7" t="s">
        <v>1303</v>
      </c>
      <c r="G125" s="45" t="s">
        <v>1576</v>
      </c>
      <c r="H125" s="45" t="s">
        <v>1577</v>
      </c>
      <c r="I125">
        <f t="shared" ref="I125:I131" si="11">MIN(L125:BT125)</f>
        <v>1985</v>
      </c>
      <c r="J125">
        <f t="shared" ref="J125:J131" si="12">MAX(L125:BT125)</f>
        <v>2023</v>
      </c>
      <c r="K125" s="2" t="str">
        <f t="shared" si="9"/>
        <v>-</v>
      </c>
      <c r="AA125">
        <v>1985</v>
      </c>
      <c r="AB125">
        <v>1986</v>
      </c>
      <c r="AC125">
        <v>1987</v>
      </c>
      <c r="AD125">
        <v>1988</v>
      </c>
      <c r="AE125">
        <v>1989</v>
      </c>
      <c r="AF125">
        <v>1990</v>
      </c>
      <c r="AG125">
        <v>1991</v>
      </c>
      <c r="AH125">
        <v>1992</v>
      </c>
      <c r="AI125">
        <v>1993</v>
      </c>
      <c r="AJ125">
        <v>1994</v>
      </c>
      <c r="AK125">
        <v>1995</v>
      </c>
      <c r="AL125">
        <v>1996</v>
      </c>
      <c r="AM125">
        <v>1997</v>
      </c>
      <c r="AN125">
        <v>1998</v>
      </c>
      <c r="AO125">
        <v>1999</v>
      </c>
      <c r="AP125">
        <v>2000</v>
      </c>
      <c r="AQ125">
        <v>2001</v>
      </c>
      <c r="AR125">
        <v>2002</v>
      </c>
      <c r="AS125">
        <v>2003</v>
      </c>
      <c r="AT125">
        <v>2004</v>
      </c>
      <c r="AU125">
        <v>2005</v>
      </c>
      <c r="AV125">
        <v>2006</v>
      </c>
      <c r="AW125">
        <v>2007</v>
      </c>
      <c r="AX125">
        <v>2008</v>
      </c>
      <c r="AY125">
        <v>2009</v>
      </c>
      <c r="AZ125">
        <v>2010</v>
      </c>
      <c r="BA125">
        <v>2011</v>
      </c>
      <c r="BB125">
        <v>2012</v>
      </c>
      <c r="BC125">
        <v>2013</v>
      </c>
      <c r="BD125">
        <v>2014</v>
      </c>
      <c r="BE125">
        <v>2015</v>
      </c>
      <c r="BF125">
        <v>2016</v>
      </c>
      <c r="BG125">
        <v>2017</v>
      </c>
      <c r="BH125">
        <v>2018</v>
      </c>
      <c r="BI125">
        <v>2019</v>
      </c>
      <c r="BJ125">
        <v>2020</v>
      </c>
      <c r="BK125">
        <v>2021</v>
      </c>
      <c r="BL125">
        <v>2022</v>
      </c>
      <c r="BM125">
        <v>2023</v>
      </c>
    </row>
    <row r="126" spans="1:65" ht="15" customHeight="1" x14ac:dyDescent="0.25">
      <c r="A126" t="s">
        <v>1229</v>
      </c>
      <c r="C126" s="61"/>
      <c r="D126" t="s">
        <v>750</v>
      </c>
      <c r="E126" s="45" t="s">
        <v>751</v>
      </c>
      <c r="G126" s="45" t="s">
        <v>1578</v>
      </c>
      <c r="H126" s="45" t="s">
        <v>1579</v>
      </c>
      <c r="I126">
        <f t="shared" si="11"/>
        <v>1985</v>
      </c>
      <c r="J126">
        <f t="shared" si="12"/>
        <v>2023</v>
      </c>
      <c r="K126" s="2" t="str">
        <f t="shared" si="9"/>
        <v>-</v>
      </c>
      <c r="AA126">
        <v>1985</v>
      </c>
      <c r="AB126">
        <v>1986</v>
      </c>
      <c r="AC126">
        <v>1987</v>
      </c>
      <c r="AD126">
        <v>1988</v>
      </c>
      <c r="AE126">
        <v>1989</v>
      </c>
      <c r="AF126">
        <v>1990</v>
      </c>
      <c r="AG126">
        <v>1991</v>
      </c>
      <c r="AH126">
        <v>1992</v>
      </c>
      <c r="AI126">
        <v>1993</v>
      </c>
      <c r="AJ126">
        <v>1994</v>
      </c>
      <c r="AK126">
        <v>1995</v>
      </c>
      <c r="AL126">
        <v>1996</v>
      </c>
      <c r="AM126">
        <v>1997</v>
      </c>
      <c r="AN126">
        <v>1998</v>
      </c>
      <c r="AO126">
        <v>1999</v>
      </c>
      <c r="AP126">
        <v>2000</v>
      </c>
      <c r="AQ126">
        <v>2001</v>
      </c>
      <c r="AR126">
        <v>2002</v>
      </c>
      <c r="AS126">
        <v>2003</v>
      </c>
      <c r="AT126">
        <v>2004</v>
      </c>
      <c r="AU126">
        <v>2005</v>
      </c>
      <c r="AV126">
        <v>2006</v>
      </c>
      <c r="AW126">
        <v>2007</v>
      </c>
      <c r="AX126">
        <v>2008</v>
      </c>
      <c r="AY126">
        <v>2009</v>
      </c>
      <c r="AZ126">
        <v>2010</v>
      </c>
      <c r="BA126">
        <v>2011</v>
      </c>
      <c r="BB126">
        <v>2012</v>
      </c>
      <c r="BC126">
        <v>2013</v>
      </c>
      <c r="BD126">
        <v>2014</v>
      </c>
      <c r="BE126">
        <v>2015</v>
      </c>
      <c r="BF126">
        <v>2016</v>
      </c>
      <c r="BG126">
        <v>2017</v>
      </c>
      <c r="BH126">
        <v>2018</v>
      </c>
      <c r="BI126">
        <v>2019</v>
      </c>
      <c r="BJ126">
        <v>2020</v>
      </c>
      <c r="BK126">
        <v>2021</v>
      </c>
      <c r="BL126">
        <v>2022</v>
      </c>
      <c r="BM126">
        <v>2023</v>
      </c>
    </row>
    <row r="127" spans="1:65" ht="15" customHeight="1" x14ac:dyDescent="0.25">
      <c r="A127" t="s">
        <v>1229</v>
      </c>
      <c r="C127" s="61"/>
      <c r="D127" t="s">
        <v>112</v>
      </c>
      <c r="E127" s="45" t="s">
        <v>113</v>
      </c>
      <c r="G127" s="45" t="s">
        <v>113</v>
      </c>
      <c r="H127" s="45"/>
      <c r="I127">
        <f t="shared" si="11"/>
        <v>1985</v>
      </c>
      <c r="J127">
        <f t="shared" si="12"/>
        <v>2023</v>
      </c>
      <c r="K127" s="2" t="str">
        <f t="shared" si="9"/>
        <v>-</v>
      </c>
      <c r="AA127">
        <v>1985</v>
      </c>
      <c r="AB127">
        <v>1986</v>
      </c>
      <c r="AC127">
        <v>1987</v>
      </c>
      <c r="AD127">
        <v>1988</v>
      </c>
      <c r="AE127">
        <v>1989</v>
      </c>
      <c r="AF127">
        <v>1990</v>
      </c>
      <c r="AG127">
        <v>1991</v>
      </c>
      <c r="AH127">
        <v>1992</v>
      </c>
      <c r="AI127">
        <v>1993</v>
      </c>
      <c r="AJ127">
        <v>1994</v>
      </c>
      <c r="AK127">
        <v>1995</v>
      </c>
      <c r="AL127">
        <v>1996</v>
      </c>
      <c r="AM127">
        <v>1997</v>
      </c>
      <c r="AN127">
        <v>1998</v>
      </c>
      <c r="AO127">
        <v>1999</v>
      </c>
      <c r="AP127">
        <v>2000</v>
      </c>
      <c r="AQ127">
        <v>2001</v>
      </c>
      <c r="AR127">
        <v>2002</v>
      </c>
      <c r="AS127">
        <v>2003</v>
      </c>
      <c r="AT127">
        <v>2004</v>
      </c>
      <c r="AU127">
        <v>2005</v>
      </c>
      <c r="AV127">
        <v>2006</v>
      </c>
      <c r="AW127">
        <v>2007</v>
      </c>
      <c r="AX127">
        <v>2008</v>
      </c>
      <c r="AY127">
        <v>2009</v>
      </c>
      <c r="AZ127">
        <v>2010</v>
      </c>
      <c r="BA127">
        <v>2011</v>
      </c>
      <c r="BB127">
        <v>2012</v>
      </c>
      <c r="BC127">
        <v>2013</v>
      </c>
      <c r="BD127">
        <v>2014</v>
      </c>
      <c r="BE127">
        <v>2015</v>
      </c>
      <c r="BF127">
        <v>2016</v>
      </c>
      <c r="BG127">
        <v>2017</v>
      </c>
      <c r="BH127">
        <v>2018</v>
      </c>
      <c r="BI127">
        <v>2019</v>
      </c>
      <c r="BJ127">
        <v>2020</v>
      </c>
      <c r="BK127">
        <v>2021</v>
      </c>
      <c r="BL127">
        <v>2022</v>
      </c>
      <c r="BM127">
        <v>2023</v>
      </c>
    </row>
    <row r="128" spans="1:65" ht="15" customHeight="1" x14ac:dyDescent="0.25">
      <c r="A128" t="s">
        <v>1229</v>
      </c>
      <c r="C128" s="61"/>
      <c r="D128" t="s">
        <v>191</v>
      </c>
      <c r="E128" s="45" t="s">
        <v>118</v>
      </c>
      <c r="G128" s="45" t="s">
        <v>118</v>
      </c>
      <c r="H128" s="45"/>
      <c r="I128">
        <f t="shared" si="11"/>
        <v>1985</v>
      </c>
      <c r="J128">
        <f t="shared" si="12"/>
        <v>2023</v>
      </c>
      <c r="K128" s="2" t="str">
        <f t="shared" si="9"/>
        <v>-</v>
      </c>
      <c r="AA128">
        <v>1985</v>
      </c>
      <c r="AB128">
        <v>1986</v>
      </c>
      <c r="AC128">
        <v>1987</v>
      </c>
      <c r="AD128">
        <v>1988</v>
      </c>
      <c r="AE128">
        <v>1989</v>
      </c>
      <c r="AF128">
        <v>1990</v>
      </c>
      <c r="AG128">
        <v>1991</v>
      </c>
      <c r="AH128">
        <v>1992</v>
      </c>
      <c r="AI128">
        <v>1993</v>
      </c>
      <c r="AJ128">
        <v>1994</v>
      </c>
      <c r="AK128">
        <v>1995</v>
      </c>
      <c r="AL128">
        <v>1996</v>
      </c>
      <c r="AM128">
        <v>1997</v>
      </c>
      <c r="AN128">
        <v>1998</v>
      </c>
      <c r="AO128">
        <v>1999</v>
      </c>
      <c r="AP128">
        <v>2000</v>
      </c>
      <c r="AQ128">
        <v>2001</v>
      </c>
      <c r="AR128">
        <v>2002</v>
      </c>
      <c r="AS128">
        <v>2003</v>
      </c>
      <c r="AT128">
        <v>2004</v>
      </c>
      <c r="AU128">
        <v>2005</v>
      </c>
      <c r="AV128">
        <v>2006</v>
      </c>
      <c r="AW128">
        <v>2007</v>
      </c>
      <c r="AX128">
        <v>2008</v>
      </c>
      <c r="AY128">
        <v>2009</v>
      </c>
      <c r="AZ128">
        <v>2010</v>
      </c>
      <c r="BA128">
        <v>2011</v>
      </c>
      <c r="BB128">
        <v>2012</v>
      </c>
      <c r="BC128">
        <v>2013</v>
      </c>
      <c r="BD128">
        <v>2014</v>
      </c>
      <c r="BE128">
        <v>2015</v>
      </c>
      <c r="BF128">
        <v>2016</v>
      </c>
      <c r="BG128">
        <v>2017</v>
      </c>
      <c r="BH128">
        <v>2018</v>
      </c>
      <c r="BI128">
        <v>2019</v>
      </c>
      <c r="BJ128">
        <v>2020</v>
      </c>
      <c r="BK128">
        <v>2021</v>
      </c>
      <c r="BL128">
        <v>2022</v>
      </c>
      <c r="BM128">
        <v>2023</v>
      </c>
    </row>
    <row r="129" spans="1:65" ht="15" customHeight="1" x14ac:dyDescent="0.25">
      <c r="A129" t="s">
        <v>1229</v>
      </c>
      <c r="C129" s="61"/>
      <c r="D129" t="s">
        <v>2096</v>
      </c>
      <c r="E129" s="45" t="s">
        <v>2858</v>
      </c>
      <c r="G129" s="45" t="s">
        <v>2858</v>
      </c>
      <c r="H129" s="45"/>
      <c r="I129">
        <f t="shared" si="11"/>
        <v>1985</v>
      </c>
      <c r="J129">
        <f t="shared" si="12"/>
        <v>2023</v>
      </c>
      <c r="K129" s="2" t="str">
        <f t="shared" si="9"/>
        <v>-</v>
      </c>
      <c r="AA129">
        <v>1985</v>
      </c>
      <c r="AB129">
        <v>1986</v>
      </c>
      <c r="AC129">
        <v>1987</v>
      </c>
      <c r="AD129">
        <v>1988</v>
      </c>
      <c r="AE129">
        <v>1989</v>
      </c>
      <c r="AF129">
        <v>1990</v>
      </c>
      <c r="AG129">
        <v>1991</v>
      </c>
      <c r="AH129">
        <v>1992</v>
      </c>
      <c r="AI129">
        <v>1993</v>
      </c>
      <c r="AJ129">
        <v>1994</v>
      </c>
      <c r="AK129">
        <v>1995</v>
      </c>
      <c r="AL129">
        <v>1996</v>
      </c>
      <c r="AM129">
        <v>1997</v>
      </c>
      <c r="AN129">
        <v>1998</v>
      </c>
      <c r="AO129">
        <v>1999</v>
      </c>
      <c r="AP129">
        <v>2000</v>
      </c>
      <c r="AQ129">
        <v>2001</v>
      </c>
      <c r="AR129">
        <v>2002</v>
      </c>
      <c r="AS129">
        <v>2003</v>
      </c>
      <c r="AT129">
        <v>2004</v>
      </c>
      <c r="AU129">
        <v>2005</v>
      </c>
      <c r="AV129">
        <v>2006</v>
      </c>
      <c r="AW129">
        <v>2007</v>
      </c>
      <c r="AX129">
        <v>2008</v>
      </c>
      <c r="AY129">
        <v>2009</v>
      </c>
      <c r="AZ129">
        <v>2010</v>
      </c>
      <c r="BA129">
        <v>2011</v>
      </c>
      <c r="BB129">
        <v>2012</v>
      </c>
      <c r="BC129">
        <v>2013</v>
      </c>
      <c r="BD129">
        <v>2014</v>
      </c>
      <c r="BE129">
        <v>2015</v>
      </c>
      <c r="BF129">
        <v>2016</v>
      </c>
      <c r="BG129">
        <v>2017</v>
      </c>
      <c r="BH129">
        <v>2018</v>
      </c>
      <c r="BI129">
        <v>2019</v>
      </c>
      <c r="BJ129">
        <v>2020</v>
      </c>
      <c r="BK129">
        <v>2021</v>
      </c>
      <c r="BL129">
        <v>2022</v>
      </c>
      <c r="BM129">
        <v>2023</v>
      </c>
    </row>
    <row r="130" spans="1:65" ht="15" customHeight="1" x14ac:dyDescent="0.25">
      <c r="A130" t="s">
        <v>1229</v>
      </c>
      <c r="C130" s="61"/>
      <c r="D130" t="s">
        <v>114</v>
      </c>
      <c r="E130" s="45" t="s">
        <v>1599</v>
      </c>
      <c r="G130" s="45" t="s">
        <v>1599</v>
      </c>
      <c r="H130" s="45"/>
      <c r="I130">
        <f t="shared" si="11"/>
        <v>1985</v>
      </c>
      <c r="J130">
        <f t="shared" si="12"/>
        <v>2023</v>
      </c>
      <c r="K130" s="2" t="str">
        <f t="shared" si="9"/>
        <v>-</v>
      </c>
      <c r="AA130">
        <v>1985</v>
      </c>
      <c r="AB130">
        <v>1986</v>
      </c>
      <c r="AC130">
        <v>1987</v>
      </c>
      <c r="AD130">
        <v>1988</v>
      </c>
      <c r="AE130">
        <v>1989</v>
      </c>
      <c r="AF130">
        <v>1990</v>
      </c>
      <c r="AG130">
        <v>1991</v>
      </c>
      <c r="AH130">
        <v>1992</v>
      </c>
      <c r="AI130">
        <v>1993</v>
      </c>
      <c r="AJ130">
        <v>1994</v>
      </c>
      <c r="AK130">
        <v>1995</v>
      </c>
      <c r="AL130">
        <v>1996</v>
      </c>
      <c r="AM130">
        <v>1997</v>
      </c>
      <c r="AN130">
        <v>1998</v>
      </c>
      <c r="AO130">
        <v>1999</v>
      </c>
      <c r="AP130">
        <v>2000</v>
      </c>
      <c r="AQ130">
        <v>2001</v>
      </c>
      <c r="AR130">
        <v>2002</v>
      </c>
      <c r="AS130">
        <v>2003</v>
      </c>
      <c r="AT130">
        <v>2004</v>
      </c>
      <c r="AU130">
        <v>2005</v>
      </c>
      <c r="AV130">
        <v>2006</v>
      </c>
      <c r="AW130">
        <v>2007</v>
      </c>
      <c r="AX130">
        <v>2008</v>
      </c>
      <c r="AY130">
        <v>2009</v>
      </c>
      <c r="AZ130">
        <v>2010</v>
      </c>
      <c r="BA130">
        <v>2011</v>
      </c>
      <c r="BB130">
        <v>2012</v>
      </c>
      <c r="BC130">
        <v>2013</v>
      </c>
      <c r="BD130">
        <v>2014</v>
      </c>
      <c r="BE130">
        <v>2015</v>
      </c>
      <c r="BF130">
        <v>2016</v>
      </c>
      <c r="BG130">
        <v>2017</v>
      </c>
      <c r="BH130">
        <v>2018</v>
      </c>
      <c r="BI130">
        <v>2019</v>
      </c>
      <c r="BJ130">
        <v>2020</v>
      </c>
      <c r="BK130">
        <v>2021</v>
      </c>
      <c r="BL130">
        <v>2022</v>
      </c>
      <c r="BM130">
        <v>2023</v>
      </c>
    </row>
    <row r="131" spans="1:65" ht="15" customHeight="1" x14ac:dyDescent="0.25">
      <c r="A131" t="s">
        <v>1229</v>
      </c>
      <c r="C131" s="61"/>
      <c r="D131" t="s">
        <v>192</v>
      </c>
      <c r="E131" s="45" t="s">
        <v>120</v>
      </c>
      <c r="G131" s="45" t="s">
        <v>120</v>
      </c>
      <c r="H131" s="45"/>
      <c r="I131">
        <f t="shared" si="11"/>
        <v>1985</v>
      </c>
      <c r="J131">
        <f t="shared" si="12"/>
        <v>2023</v>
      </c>
      <c r="K131" s="2" t="str">
        <f t="shared" si="9"/>
        <v>-</v>
      </c>
      <c r="AA131">
        <v>1985</v>
      </c>
      <c r="AB131">
        <v>1986</v>
      </c>
      <c r="AC131">
        <v>1987</v>
      </c>
      <c r="AD131">
        <v>1988</v>
      </c>
      <c r="AE131">
        <v>1989</v>
      </c>
      <c r="AF131">
        <v>1990</v>
      </c>
      <c r="AG131">
        <v>1991</v>
      </c>
      <c r="AH131">
        <v>1992</v>
      </c>
      <c r="AI131">
        <v>1993</v>
      </c>
      <c r="AJ131">
        <v>1994</v>
      </c>
      <c r="AK131">
        <v>1995</v>
      </c>
      <c r="AL131">
        <v>1996</v>
      </c>
      <c r="AM131">
        <v>1997</v>
      </c>
      <c r="AN131">
        <v>1998</v>
      </c>
      <c r="AO131">
        <v>1999</v>
      </c>
      <c r="AP131">
        <v>2000</v>
      </c>
      <c r="AQ131">
        <v>2001</v>
      </c>
      <c r="AR131">
        <v>2002</v>
      </c>
      <c r="AS131">
        <v>2003</v>
      </c>
      <c r="AT131">
        <v>2004</v>
      </c>
      <c r="AU131">
        <v>2005</v>
      </c>
      <c r="AV131">
        <v>2006</v>
      </c>
      <c r="AW131">
        <v>2007</v>
      </c>
      <c r="AX131">
        <v>2008</v>
      </c>
      <c r="AY131">
        <v>2009</v>
      </c>
      <c r="AZ131">
        <v>2010</v>
      </c>
      <c r="BA131">
        <v>2011</v>
      </c>
      <c r="BB131">
        <v>2012</v>
      </c>
      <c r="BC131">
        <v>2013</v>
      </c>
      <c r="BD131">
        <v>2014</v>
      </c>
      <c r="BE131">
        <v>2015</v>
      </c>
      <c r="BF131">
        <v>2016</v>
      </c>
      <c r="BG131">
        <v>2017</v>
      </c>
      <c r="BH131">
        <v>2018</v>
      </c>
      <c r="BI131">
        <v>2019</v>
      </c>
      <c r="BJ131">
        <v>2020</v>
      </c>
      <c r="BK131">
        <v>2021</v>
      </c>
      <c r="BL131">
        <v>2022</v>
      </c>
      <c r="BM131">
        <v>2023</v>
      </c>
    </row>
    <row r="132" spans="1:65" ht="15" customHeight="1" x14ac:dyDescent="0.25">
      <c r="A132" t="s">
        <v>1229</v>
      </c>
      <c r="C132" s="61"/>
      <c r="D132" t="s">
        <v>947</v>
      </c>
      <c r="E132" s="45" t="s">
        <v>948</v>
      </c>
      <c r="G132" s="45"/>
      <c r="H132" s="45"/>
      <c r="I132">
        <f>MIN(L132:BT132)</f>
        <v>1985</v>
      </c>
      <c r="J132">
        <f>MAX(L132:BT132)</f>
        <v>2023</v>
      </c>
      <c r="K132" s="2" t="str">
        <f t="shared" si="9"/>
        <v>-</v>
      </c>
      <c r="AA132">
        <v>1985</v>
      </c>
      <c r="AB132">
        <v>1986</v>
      </c>
      <c r="AC132">
        <v>1987</v>
      </c>
      <c r="AD132">
        <v>1988</v>
      </c>
      <c r="AE132">
        <v>1989</v>
      </c>
      <c r="AF132">
        <v>1990</v>
      </c>
      <c r="AG132">
        <v>1991</v>
      </c>
      <c r="AH132">
        <v>1992</v>
      </c>
      <c r="AI132">
        <v>1993</v>
      </c>
      <c r="AJ132">
        <v>1994</v>
      </c>
      <c r="AK132">
        <v>1995</v>
      </c>
      <c r="AL132">
        <v>1996</v>
      </c>
      <c r="AM132">
        <v>1997</v>
      </c>
      <c r="AN132">
        <v>1998</v>
      </c>
      <c r="AO132">
        <v>1999</v>
      </c>
      <c r="AP132">
        <v>2000</v>
      </c>
      <c r="AQ132">
        <v>2001</v>
      </c>
      <c r="AR132">
        <v>2002</v>
      </c>
      <c r="AS132">
        <v>2003</v>
      </c>
      <c r="AT132">
        <v>2004</v>
      </c>
      <c r="AU132">
        <v>2005</v>
      </c>
      <c r="AV132">
        <v>2006</v>
      </c>
      <c r="AW132">
        <v>2007</v>
      </c>
      <c r="AX132">
        <v>2008</v>
      </c>
      <c r="AY132">
        <v>2009</v>
      </c>
      <c r="AZ132">
        <v>2010</v>
      </c>
      <c r="BA132">
        <v>2011</v>
      </c>
      <c r="BB132">
        <v>2012</v>
      </c>
      <c r="BC132">
        <v>2013</v>
      </c>
      <c r="BD132">
        <v>2014</v>
      </c>
      <c r="BE132">
        <v>2015</v>
      </c>
      <c r="BF132">
        <v>2016</v>
      </c>
      <c r="BG132">
        <v>2017</v>
      </c>
      <c r="BH132">
        <v>2018</v>
      </c>
      <c r="BI132">
        <v>2019</v>
      </c>
      <c r="BJ132">
        <v>2020</v>
      </c>
      <c r="BK132">
        <v>2021</v>
      </c>
      <c r="BL132">
        <v>2022</v>
      </c>
      <c r="BM132">
        <v>2023</v>
      </c>
    </row>
    <row r="133" spans="1:65" ht="15" customHeight="1" x14ac:dyDescent="0.25">
      <c r="A133" t="s">
        <v>1229</v>
      </c>
      <c r="C133" s="61"/>
      <c r="D133" t="s">
        <v>37</v>
      </c>
      <c r="E133" s="45" t="s">
        <v>38</v>
      </c>
      <c r="G133" s="45" t="s">
        <v>38</v>
      </c>
      <c r="H133" s="45" t="s">
        <v>1580</v>
      </c>
      <c r="I133">
        <f>MIN(L133:BT133)</f>
        <v>1985</v>
      </c>
      <c r="J133">
        <f>MAX(L133:BT133)</f>
        <v>2023</v>
      </c>
      <c r="K133" s="2" t="str">
        <f t="shared" si="9"/>
        <v>-</v>
      </c>
      <c r="AA133">
        <v>1985</v>
      </c>
      <c r="AB133">
        <v>1986</v>
      </c>
      <c r="AC133">
        <v>1987</v>
      </c>
      <c r="AD133">
        <v>1988</v>
      </c>
      <c r="AE133">
        <v>1989</v>
      </c>
      <c r="AF133">
        <v>1990</v>
      </c>
      <c r="AG133">
        <v>1991</v>
      </c>
      <c r="AH133">
        <v>1992</v>
      </c>
      <c r="AI133">
        <v>1993</v>
      </c>
      <c r="AJ133">
        <v>1994</v>
      </c>
      <c r="AK133">
        <v>1995</v>
      </c>
      <c r="AL133">
        <v>1996</v>
      </c>
      <c r="AM133">
        <v>1997</v>
      </c>
      <c r="AN133">
        <v>1998</v>
      </c>
      <c r="AO133">
        <v>1999</v>
      </c>
      <c r="AP133">
        <v>2000</v>
      </c>
      <c r="AQ133">
        <v>2001</v>
      </c>
      <c r="AR133">
        <v>2002</v>
      </c>
      <c r="AS133">
        <v>2003</v>
      </c>
      <c r="AT133">
        <v>2004</v>
      </c>
      <c r="AU133">
        <v>2005</v>
      </c>
      <c r="AV133">
        <v>2006</v>
      </c>
      <c r="AW133">
        <v>2007</v>
      </c>
      <c r="AX133">
        <v>2008</v>
      </c>
      <c r="AY133">
        <v>2009</v>
      </c>
      <c r="AZ133">
        <v>2010</v>
      </c>
      <c r="BA133">
        <v>2011</v>
      </c>
      <c r="BB133">
        <v>2012</v>
      </c>
      <c r="BC133">
        <v>2013</v>
      </c>
      <c r="BD133">
        <v>2014</v>
      </c>
      <c r="BE133">
        <v>2015</v>
      </c>
      <c r="BF133">
        <v>2016</v>
      </c>
      <c r="BG133">
        <v>2017</v>
      </c>
      <c r="BH133">
        <v>2018</v>
      </c>
      <c r="BI133">
        <v>2019</v>
      </c>
      <c r="BJ133">
        <v>2020</v>
      </c>
      <c r="BK133">
        <v>2021</v>
      </c>
      <c r="BL133">
        <v>2022</v>
      </c>
      <c r="BM133">
        <v>2023</v>
      </c>
    </row>
    <row r="134" spans="1:65" ht="15" customHeight="1" x14ac:dyDescent="0.25">
      <c r="A134" t="s">
        <v>1229</v>
      </c>
      <c r="C134" s="61"/>
      <c r="D134" t="s">
        <v>35</v>
      </c>
      <c r="E134" s="45" t="s">
        <v>36</v>
      </c>
      <c r="G134" s="45" t="s">
        <v>36</v>
      </c>
      <c r="H134" s="45" t="s">
        <v>1581</v>
      </c>
      <c r="I134">
        <f t="shared" si="7"/>
        <v>1985</v>
      </c>
      <c r="J134">
        <f t="shared" si="8"/>
        <v>2023</v>
      </c>
      <c r="K134" s="2" t="str">
        <f t="shared" si="9"/>
        <v>-</v>
      </c>
      <c r="AA134">
        <v>1985</v>
      </c>
      <c r="AB134">
        <v>1986</v>
      </c>
      <c r="AC134">
        <v>1987</v>
      </c>
      <c r="AD134">
        <v>1988</v>
      </c>
      <c r="AE134">
        <v>1989</v>
      </c>
      <c r="AF134">
        <v>1990</v>
      </c>
      <c r="AG134">
        <v>1991</v>
      </c>
      <c r="AH134">
        <v>1992</v>
      </c>
      <c r="AI134">
        <v>1993</v>
      </c>
      <c r="AJ134">
        <v>1994</v>
      </c>
      <c r="AK134">
        <v>1995</v>
      </c>
      <c r="AL134">
        <v>1996</v>
      </c>
      <c r="AM134">
        <v>1997</v>
      </c>
      <c r="AN134">
        <v>1998</v>
      </c>
      <c r="AO134">
        <v>1999</v>
      </c>
      <c r="AP134">
        <v>2000</v>
      </c>
      <c r="AQ134">
        <v>2001</v>
      </c>
      <c r="AR134">
        <v>2002</v>
      </c>
      <c r="AS134">
        <v>2003</v>
      </c>
      <c r="AT134">
        <v>2004</v>
      </c>
      <c r="AU134">
        <v>2005</v>
      </c>
      <c r="AV134">
        <v>2006</v>
      </c>
      <c r="AW134">
        <v>2007</v>
      </c>
      <c r="AX134">
        <v>2008</v>
      </c>
      <c r="AY134">
        <v>2009</v>
      </c>
      <c r="AZ134">
        <v>2010</v>
      </c>
      <c r="BA134">
        <v>2011</v>
      </c>
      <c r="BB134">
        <v>2012</v>
      </c>
      <c r="BC134">
        <v>2013</v>
      </c>
      <c r="BD134">
        <v>2014</v>
      </c>
      <c r="BE134">
        <v>2015</v>
      </c>
      <c r="BF134">
        <v>2016</v>
      </c>
      <c r="BG134">
        <v>2017</v>
      </c>
      <c r="BH134">
        <v>2018</v>
      </c>
      <c r="BI134">
        <v>2019</v>
      </c>
      <c r="BJ134">
        <v>2020</v>
      </c>
      <c r="BK134">
        <v>2021</v>
      </c>
      <c r="BL134">
        <v>2022</v>
      </c>
      <c r="BM134">
        <v>2023</v>
      </c>
    </row>
    <row r="135" spans="1:65" ht="15" customHeight="1" x14ac:dyDescent="0.25">
      <c r="A135" t="s">
        <v>1229</v>
      </c>
      <c r="C135" s="61"/>
      <c r="D135" s="15" t="s">
        <v>763</v>
      </c>
      <c r="E135" s="48" t="s">
        <v>764</v>
      </c>
      <c r="F135" s="67"/>
      <c r="G135" s="48"/>
      <c r="H135" s="48"/>
      <c r="I135" s="15">
        <f t="shared" si="7"/>
        <v>2005</v>
      </c>
      <c r="J135" s="15">
        <f t="shared" si="8"/>
        <v>2023</v>
      </c>
      <c r="K135" s="2" t="str">
        <f t="shared" si="9"/>
        <v>-</v>
      </c>
      <c r="AU135">
        <v>2005</v>
      </c>
      <c r="AV135">
        <v>2006</v>
      </c>
      <c r="AW135">
        <v>2007</v>
      </c>
      <c r="AX135">
        <v>2008</v>
      </c>
      <c r="AY135">
        <v>2009</v>
      </c>
      <c r="AZ135">
        <v>2010</v>
      </c>
      <c r="BA135">
        <v>2011</v>
      </c>
      <c r="BB135">
        <v>2012</v>
      </c>
      <c r="BC135">
        <v>2013</v>
      </c>
      <c r="BD135">
        <v>2014</v>
      </c>
      <c r="BE135">
        <v>2015</v>
      </c>
      <c r="BF135">
        <v>2016</v>
      </c>
      <c r="BG135">
        <v>2017</v>
      </c>
      <c r="BH135">
        <v>2018</v>
      </c>
      <c r="BI135">
        <v>2019</v>
      </c>
      <c r="BJ135">
        <v>2020</v>
      </c>
      <c r="BK135">
        <v>2021</v>
      </c>
      <c r="BL135">
        <v>2022</v>
      </c>
      <c r="BM135">
        <v>2023</v>
      </c>
    </row>
    <row r="136" spans="1:65" ht="15" customHeight="1" x14ac:dyDescent="0.25">
      <c r="A136" t="s">
        <v>1229</v>
      </c>
      <c r="C136" s="61"/>
      <c r="D136" s="15" t="s">
        <v>765</v>
      </c>
      <c r="E136" s="48" t="s">
        <v>766</v>
      </c>
      <c r="F136" s="67"/>
      <c r="G136" s="48"/>
      <c r="H136" s="48"/>
      <c r="I136" s="15">
        <f t="shared" si="7"/>
        <v>2005</v>
      </c>
      <c r="J136" s="15">
        <f t="shared" si="8"/>
        <v>2023</v>
      </c>
      <c r="K136" s="2" t="str">
        <f t="shared" si="9"/>
        <v>-</v>
      </c>
      <c r="AU136">
        <v>2005</v>
      </c>
      <c r="AV136">
        <v>2006</v>
      </c>
      <c r="AW136">
        <v>2007</v>
      </c>
      <c r="AX136">
        <v>2008</v>
      </c>
      <c r="AY136">
        <v>2009</v>
      </c>
      <c r="AZ136">
        <v>2010</v>
      </c>
      <c r="BA136">
        <v>2011</v>
      </c>
      <c r="BB136">
        <v>2012</v>
      </c>
      <c r="BC136">
        <v>2013</v>
      </c>
      <c r="BD136">
        <v>2014</v>
      </c>
      <c r="BE136">
        <v>2015</v>
      </c>
      <c r="BF136">
        <v>2016</v>
      </c>
      <c r="BG136">
        <v>2017</v>
      </c>
      <c r="BH136">
        <v>2018</v>
      </c>
      <c r="BI136">
        <v>2019</v>
      </c>
      <c r="BJ136">
        <v>2020</v>
      </c>
      <c r="BK136">
        <v>2021</v>
      </c>
      <c r="BL136">
        <v>2022</v>
      </c>
      <c r="BM136">
        <v>2023</v>
      </c>
    </row>
    <row r="137" spans="1:65" ht="15" customHeight="1" x14ac:dyDescent="0.25">
      <c r="A137" t="s">
        <v>1229</v>
      </c>
      <c r="C137" s="61"/>
      <c r="D137" t="s">
        <v>2857</v>
      </c>
      <c r="E137" s="45" t="s">
        <v>2862</v>
      </c>
      <c r="F137" s="7" t="s">
        <v>1303</v>
      </c>
      <c r="G137" s="45" t="s">
        <v>1582</v>
      </c>
      <c r="H137" s="45" t="s">
        <v>1583</v>
      </c>
      <c r="I137">
        <f t="shared" si="7"/>
        <v>1985</v>
      </c>
      <c r="J137">
        <f t="shared" si="8"/>
        <v>2023</v>
      </c>
      <c r="K137" s="2" t="str">
        <f t="shared" si="9"/>
        <v>-</v>
      </c>
      <c r="AA137">
        <v>1985</v>
      </c>
      <c r="AB137">
        <v>1986</v>
      </c>
      <c r="AC137">
        <v>1987</v>
      </c>
      <c r="AD137">
        <v>1988</v>
      </c>
      <c r="AE137">
        <v>1989</v>
      </c>
      <c r="AF137">
        <v>1990</v>
      </c>
      <c r="AG137">
        <v>1991</v>
      </c>
      <c r="AH137">
        <v>1992</v>
      </c>
      <c r="AI137">
        <v>1993</v>
      </c>
      <c r="AJ137">
        <v>1994</v>
      </c>
      <c r="AK137">
        <v>1995</v>
      </c>
      <c r="AL137">
        <v>1996</v>
      </c>
      <c r="AM137">
        <v>1997</v>
      </c>
      <c r="AN137">
        <v>1998</v>
      </c>
      <c r="AO137">
        <v>1999</v>
      </c>
      <c r="AP137">
        <v>2000</v>
      </c>
      <c r="AQ137">
        <v>2001</v>
      </c>
      <c r="AR137">
        <v>2002</v>
      </c>
      <c r="AS137">
        <v>2003</v>
      </c>
      <c r="AT137">
        <v>2004</v>
      </c>
      <c r="AU137">
        <v>2005</v>
      </c>
      <c r="AV137">
        <v>2006</v>
      </c>
      <c r="AW137">
        <v>2007</v>
      </c>
      <c r="AX137">
        <v>2008</v>
      </c>
      <c r="AY137">
        <v>2009</v>
      </c>
      <c r="AZ137">
        <v>2010</v>
      </c>
      <c r="BA137">
        <v>2011</v>
      </c>
      <c r="BB137">
        <v>2012</v>
      </c>
      <c r="BC137">
        <v>2013</v>
      </c>
      <c r="BD137">
        <v>2014</v>
      </c>
      <c r="BE137">
        <v>2015</v>
      </c>
      <c r="BF137">
        <v>2016</v>
      </c>
      <c r="BG137">
        <v>2017</v>
      </c>
      <c r="BH137">
        <v>2018</v>
      </c>
      <c r="BI137">
        <v>2019</v>
      </c>
      <c r="BJ137">
        <v>2020</v>
      </c>
      <c r="BK137">
        <v>2021</v>
      </c>
      <c r="BL137">
        <v>2022</v>
      </c>
      <c r="BM137">
        <v>2023</v>
      </c>
    </row>
    <row r="138" spans="1:65" ht="15" customHeight="1" x14ac:dyDescent="0.25">
      <c r="A138" t="s">
        <v>1229</v>
      </c>
      <c r="C138" s="61"/>
      <c r="D138" t="s">
        <v>39</v>
      </c>
      <c r="E138" s="45" t="s">
        <v>40</v>
      </c>
      <c r="F138" s="7" t="s">
        <v>1303</v>
      </c>
      <c r="G138" s="45" t="s">
        <v>1584</v>
      </c>
      <c r="H138" s="45" t="s">
        <v>1585</v>
      </c>
      <c r="I138">
        <f t="shared" si="7"/>
        <v>1985</v>
      </c>
      <c r="J138">
        <f t="shared" si="8"/>
        <v>2023</v>
      </c>
      <c r="K138" s="2" t="str">
        <f t="shared" si="9"/>
        <v>-</v>
      </c>
      <c r="AA138">
        <v>1985</v>
      </c>
      <c r="AB138">
        <v>1986</v>
      </c>
      <c r="AC138">
        <v>1987</v>
      </c>
      <c r="AD138">
        <v>1988</v>
      </c>
      <c r="AE138">
        <v>1989</v>
      </c>
      <c r="AF138">
        <v>1990</v>
      </c>
      <c r="AG138">
        <v>1991</v>
      </c>
      <c r="AH138">
        <v>1992</v>
      </c>
      <c r="AI138">
        <v>1993</v>
      </c>
      <c r="AJ138">
        <v>1994</v>
      </c>
      <c r="AK138">
        <v>1995</v>
      </c>
      <c r="AL138">
        <v>1996</v>
      </c>
      <c r="AM138">
        <v>1997</v>
      </c>
      <c r="AN138">
        <v>1998</v>
      </c>
      <c r="AO138">
        <v>1999</v>
      </c>
      <c r="AP138">
        <v>2000</v>
      </c>
      <c r="AQ138">
        <v>2001</v>
      </c>
      <c r="AR138">
        <v>2002</v>
      </c>
      <c r="AS138">
        <v>2003</v>
      </c>
      <c r="AT138">
        <v>2004</v>
      </c>
      <c r="AU138">
        <v>2005</v>
      </c>
      <c r="AV138">
        <v>2006</v>
      </c>
      <c r="AW138">
        <v>2007</v>
      </c>
      <c r="AX138">
        <v>2008</v>
      </c>
      <c r="AY138">
        <v>2009</v>
      </c>
      <c r="AZ138">
        <v>2010</v>
      </c>
      <c r="BA138">
        <v>2011</v>
      </c>
      <c r="BB138">
        <v>2012</v>
      </c>
      <c r="BC138">
        <v>2013</v>
      </c>
      <c r="BD138">
        <v>2014</v>
      </c>
      <c r="BE138">
        <v>2015</v>
      </c>
      <c r="BF138">
        <v>2016</v>
      </c>
      <c r="BG138">
        <v>2017</v>
      </c>
      <c r="BH138">
        <v>2018</v>
      </c>
      <c r="BI138">
        <v>2019</v>
      </c>
      <c r="BJ138">
        <v>2020</v>
      </c>
      <c r="BK138">
        <v>2021</v>
      </c>
      <c r="BL138">
        <v>2022</v>
      </c>
      <c r="BM138">
        <v>2023</v>
      </c>
    </row>
    <row r="139" spans="1:65" ht="15" customHeight="1" x14ac:dyDescent="0.25">
      <c r="A139" t="s">
        <v>1229</v>
      </c>
      <c r="C139" s="61"/>
      <c r="D139" t="s">
        <v>41</v>
      </c>
      <c r="E139" s="45" t="s">
        <v>42</v>
      </c>
      <c r="G139" s="45" t="s">
        <v>1586</v>
      </c>
      <c r="H139" s="45" t="s">
        <v>1587</v>
      </c>
      <c r="I139">
        <f t="shared" si="7"/>
        <v>1985</v>
      </c>
      <c r="J139">
        <f t="shared" si="8"/>
        <v>2023</v>
      </c>
      <c r="K139" s="2" t="str">
        <f t="shared" si="9"/>
        <v>-</v>
      </c>
      <c r="AA139">
        <v>1985</v>
      </c>
      <c r="AB139">
        <v>1986</v>
      </c>
      <c r="AC139">
        <v>1987</v>
      </c>
      <c r="AD139">
        <v>1988</v>
      </c>
      <c r="AE139">
        <v>1989</v>
      </c>
      <c r="AF139">
        <v>1990</v>
      </c>
      <c r="AG139">
        <v>1991</v>
      </c>
      <c r="AH139">
        <v>1992</v>
      </c>
      <c r="AI139">
        <v>1993</v>
      </c>
      <c r="AJ139">
        <v>1994</v>
      </c>
      <c r="AK139">
        <v>1995</v>
      </c>
      <c r="AL139">
        <v>1996</v>
      </c>
      <c r="AM139">
        <v>1997</v>
      </c>
      <c r="AN139">
        <v>1998</v>
      </c>
      <c r="AO139">
        <v>1999</v>
      </c>
      <c r="AP139">
        <v>2000</v>
      </c>
      <c r="AQ139">
        <v>2001</v>
      </c>
      <c r="AR139">
        <v>2002</v>
      </c>
      <c r="AS139">
        <v>2003</v>
      </c>
      <c r="AT139">
        <v>2004</v>
      </c>
      <c r="AU139">
        <v>2005</v>
      </c>
      <c r="AV139">
        <v>2006</v>
      </c>
      <c r="AW139">
        <v>2007</v>
      </c>
      <c r="AX139">
        <v>2008</v>
      </c>
      <c r="AY139">
        <v>2009</v>
      </c>
      <c r="AZ139">
        <v>2010</v>
      </c>
      <c r="BA139">
        <v>2011</v>
      </c>
      <c r="BB139">
        <v>2012</v>
      </c>
      <c r="BC139">
        <v>2013</v>
      </c>
      <c r="BD139">
        <v>2014</v>
      </c>
      <c r="BE139">
        <v>2015</v>
      </c>
      <c r="BF139">
        <v>2016</v>
      </c>
      <c r="BG139">
        <v>2017</v>
      </c>
      <c r="BH139">
        <v>2018</v>
      </c>
      <c r="BI139">
        <v>2019</v>
      </c>
      <c r="BJ139">
        <v>2020</v>
      </c>
      <c r="BK139">
        <v>2021</v>
      </c>
      <c r="BL139">
        <v>2022</v>
      </c>
      <c r="BM139">
        <v>2023</v>
      </c>
    </row>
    <row r="140" spans="1:65" ht="15" customHeight="1" x14ac:dyDescent="0.25">
      <c r="A140" t="s">
        <v>1229</v>
      </c>
      <c r="C140" s="61"/>
      <c r="D140" t="s">
        <v>2730</v>
      </c>
      <c r="E140" s="45" t="s">
        <v>12</v>
      </c>
      <c r="F140" s="7" t="s">
        <v>1303</v>
      </c>
      <c r="G140" s="45" t="s">
        <v>1563</v>
      </c>
      <c r="H140" s="45" t="s">
        <v>1564</v>
      </c>
      <c r="I140">
        <f t="shared" si="7"/>
        <v>1985</v>
      </c>
      <c r="J140">
        <f t="shared" si="8"/>
        <v>2023</v>
      </c>
      <c r="K140" s="2" t="str">
        <f t="shared" si="9"/>
        <v>-</v>
      </c>
      <c r="AA140">
        <v>1985</v>
      </c>
      <c r="AB140">
        <v>1986</v>
      </c>
      <c r="AC140">
        <v>1987</v>
      </c>
      <c r="AD140">
        <v>1988</v>
      </c>
      <c r="AE140">
        <v>1989</v>
      </c>
      <c r="AF140">
        <v>1990</v>
      </c>
      <c r="AG140">
        <v>1991</v>
      </c>
      <c r="AH140">
        <v>1992</v>
      </c>
      <c r="AI140">
        <v>1993</v>
      </c>
      <c r="AJ140">
        <v>1994</v>
      </c>
      <c r="AK140">
        <v>1995</v>
      </c>
      <c r="AL140">
        <v>1996</v>
      </c>
      <c r="AM140">
        <v>1997</v>
      </c>
      <c r="AN140">
        <v>1998</v>
      </c>
      <c r="AO140">
        <v>1999</v>
      </c>
      <c r="AP140">
        <v>2000</v>
      </c>
      <c r="AQ140">
        <v>2001</v>
      </c>
      <c r="AR140">
        <v>2002</v>
      </c>
      <c r="AS140">
        <v>2003</v>
      </c>
      <c r="AT140">
        <v>2004</v>
      </c>
      <c r="AU140">
        <v>2005</v>
      </c>
      <c r="AV140">
        <v>2006</v>
      </c>
      <c r="AW140">
        <v>2007</v>
      </c>
      <c r="AX140">
        <v>2008</v>
      </c>
      <c r="AY140">
        <v>2009</v>
      </c>
      <c r="AZ140">
        <v>2010</v>
      </c>
      <c r="BA140">
        <v>2011</v>
      </c>
      <c r="BB140">
        <v>2012</v>
      </c>
      <c r="BC140">
        <v>2013</v>
      </c>
      <c r="BD140">
        <v>2014</v>
      </c>
      <c r="BE140">
        <v>2015</v>
      </c>
      <c r="BF140">
        <v>2016</v>
      </c>
      <c r="BG140">
        <v>2017</v>
      </c>
      <c r="BH140">
        <v>2018</v>
      </c>
      <c r="BI140">
        <v>2019</v>
      </c>
      <c r="BJ140">
        <v>2020</v>
      </c>
      <c r="BK140">
        <v>2021</v>
      </c>
      <c r="BL140">
        <v>2022</v>
      </c>
      <c r="BM140">
        <v>2023</v>
      </c>
    </row>
    <row r="141" spans="1:65" ht="15" customHeight="1" x14ac:dyDescent="0.25">
      <c r="A141" t="s">
        <v>1229</v>
      </c>
      <c r="C141" s="61"/>
      <c r="D141" s="15" t="s">
        <v>949</v>
      </c>
      <c r="E141" s="45" t="s">
        <v>949</v>
      </c>
      <c r="G141" s="45"/>
      <c r="H141" s="45"/>
      <c r="I141">
        <f t="shared" si="7"/>
        <v>2004</v>
      </c>
      <c r="J141">
        <f t="shared" si="8"/>
        <v>2023</v>
      </c>
      <c r="K141" s="2" t="str">
        <f t="shared" si="9"/>
        <v>-</v>
      </c>
      <c r="AT141">
        <v>2004</v>
      </c>
      <c r="AU141">
        <v>2005</v>
      </c>
      <c r="AV141">
        <v>2006</v>
      </c>
      <c r="AW141">
        <v>2007</v>
      </c>
      <c r="AX141">
        <v>2008</v>
      </c>
      <c r="AY141">
        <v>2009</v>
      </c>
      <c r="AZ141">
        <v>2010</v>
      </c>
      <c r="BA141">
        <v>2011</v>
      </c>
      <c r="BB141">
        <v>2012</v>
      </c>
      <c r="BC141">
        <v>2013</v>
      </c>
      <c r="BD141">
        <v>2014</v>
      </c>
      <c r="BE141">
        <v>2015</v>
      </c>
      <c r="BF141">
        <v>2016</v>
      </c>
      <c r="BG141">
        <v>2017</v>
      </c>
      <c r="BH141">
        <v>2018</v>
      </c>
      <c r="BI141">
        <v>2019</v>
      </c>
      <c r="BJ141">
        <v>2020</v>
      </c>
      <c r="BK141">
        <v>2021</v>
      </c>
      <c r="BL141">
        <v>2022</v>
      </c>
      <c r="BM141">
        <v>2023</v>
      </c>
    </row>
    <row r="142" spans="1:65" ht="15" customHeight="1" x14ac:dyDescent="0.25">
      <c r="A142" t="s">
        <v>1229</v>
      </c>
      <c r="C142" s="61"/>
      <c r="D142" t="s">
        <v>43</v>
      </c>
      <c r="E142" s="45" t="s">
        <v>44</v>
      </c>
      <c r="G142" s="45" t="s">
        <v>44</v>
      </c>
      <c r="H142" s="45" t="s">
        <v>1588</v>
      </c>
      <c r="I142">
        <f t="shared" si="7"/>
        <v>1985</v>
      </c>
      <c r="J142">
        <f t="shared" si="8"/>
        <v>2023</v>
      </c>
      <c r="K142" s="2" t="str">
        <f t="shared" si="9"/>
        <v>-</v>
      </c>
      <c r="AA142">
        <v>1985</v>
      </c>
      <c r="AB142">
        <v>1986</v>
      </c>
      <c r="AC142">
        <v>1987</v>
      </c>
      <c r="AD142">
        <v>1988</v>
      </c>
      <c r="AE142">
        <v>1989</v>
      </c>
      <c r="AF142">
        <v>1990</v>
      </c>
      <c r="AG142">
        <v>1991</v>
      </c>
      <c r="AH142">
        <v>1992</v>
      </c>
      <c r="AI142">
        <v>1993</v>
      </c>
      <c r="AJ142">
        <v>1994</v>
      </c>
      <c r="AK142">
        <v>1995</v>
      </c>
      <c r="AL142">
        <v>1996</v>
      </c>
      <c r="AM142">
        <v>1997</v>
      </c>
      <c r="AN142">
        <v>1998</v>
      </c>
      <c r="AO142">
        <v>1999</v>
      </c>
      <c r="AP142">
        <v>2000</v>
      </c>
      <c r="AQ142">
        <v>2001</v>
      </c>
      <c r="AR142">
        <v>2002</v>
      </c>
      <c r="AS142">
        <v>2003</v>
      </c>
      <c r="AT142">
        <v>2004</v>
      </c>
      <c r="AU142">
        <v>2005</v>
      </c>
      <c r="AV142">
        <v>2006</v>
      </c>
      <c r="AW142">
        <v>2007</v>
      </c>
      <c r="AX142">
        <v>2008</v>
      </c>
      <c r="AY142">
        <v>2009</v>
      </c>
      <c r="AZ142">
        <v>2010</v>
      </c>
      <c r="BA142">
        <v>2011</v>
      </c>
      <c r="BB142">
        <v>2012</v>
      </c>
      <c r="BC142">
        <v>2013</v>
      </c>
      <c r="BD142">
        <v>2014</v>
      </c>
      <c r="BE142">
        <v>2015</v>
      </c>
      <c r="BF142">
        <v>2016</v>
      </c>
      <c r="BG142">
        <v>2017</v>
      </c>
      <c r="BH142">
        <v>2018</v>
      </c>
      <c r="BI142">
        <v>2019</v>
      </c>
      <c r="BJ142">
        <v>2020</v>
      </c>
      <c r="BK142">
        <v>2021</v>
      </c>
      <c r="BL142">
        <v>2022</v>
      </c>
      <c r="BM142">
        <v>2023</v>
      </c>
    </row>
    <row r="143" spans="1:65" ht="15" customHeight="1" x14ac:dyDescent="0.25">
      <c r="A143" t="s">
        <v>1229</v>
      </c>
      <c r="C143" s="61"/>
      <c r="D143" t="s">
        <v>753</v>
      </c>
      <c r="E143" s="45" t="s">
        <v>754</v>
      </c>
      <c r="G143" s="45" t="s">
        <v>754</v>
      </c>
      <c r="H143" s="45" t="s">
        <v>1589</v>
      </c>
      <c r="I143">
        <f>MIN(L143:BT143)</f>
        <v>1985</v>
      </c>
      <c r="J143">
        <f>MAX(L143:BT143)</f>
        <v>2023</v>
      </c>
      <c r="K143" s="2" t="str">
        <f t="shared" si="9"/>
        <v>-</v>
      </c>
      <c r="AA143">
        <v>1985</v>
      </c>
      <c r="AB143">
        <v>1986</v>
      </c>
      <c r="AC143">
        <v>1987</v>
      </c>
      <c r="AD143">
        <v>1988</v>
      </c>
      <c r="AE143">
        <v>1989</v>
      </c>
      <c r="AF143">
        <v>1990</v>
      </c>
      <c r="AG143">
        <v>1991</v>
      </c>
      <c r="AH143">
        <v>1992</v>
      </c>
      <c r="AI143">
        <v>1993</v>
      </c>
      <c r="AJ143">
        <v>1994</v>
      </c>
      <c r="AK143">
        <v>1995</v>
      </c>
      <c r="AL143">
        <v>1996</v>
      </c>
      <c r="AM143">
        <v>1997</v>
      </c>
      <c r="AN143">
        <v>1998</v>
      </c>
      <c r="AO143">
        <v>1999</v>
      </c>
      <c r="AP143">
        <v>2000</v>
      </c>
      <c r="AQ143">
        <v>2001</v>
      </c>
      <c r="AR143">
        <v>2002</v>
      </c>
      <c r="AS143">
        <v>2003</v>
      </c>
      <c r="AT143">
        <v>2004</v>
      </c>
      <c r="AU143">
        <v>2005</v>
      </c>
      <c r="AV143">
        <v>2006</v>
      </c>
      <c r="AW143">
        <v>2007</v>
      </c>
      <c r="AX143">
        <v>2008</v>
      </c>
      <c r="AY143">
        <v>2009</v>
      </c>
      <c r="AZ143">
        <v>2010</v>
      </c>
      <c r="BA143">
        <v>2011</v>
      </c>
      <c r="BB143">
        <v>2012</v>
      </c>
      <c r="BC143">
        <v>2013</v>
      </c>
      <c r="BD143">
        <v>2014</v>
      </c>
      <c r="BE143">
        <v>2015</v>
      </c>
      <c r="BF143">
        <v>2016</v>
      </c>
      <c r="BG143">
        <v>2017</v>
      </c>
      <c r="BH143">
        <v>2018</v>
      </c>
      <c r="BI143">
        <v>2019</v>
      </c>
      <c r="BJ143">
        <v>2020</v>
      </c>
      <c r="BK143">
        <v>2021</v>
      </c>
      <c r="BL143">
        <v>2022</v>
      </c>
      <c r="BM143">
        <v>2023</v>
      </c>
    </row>
    <row r="144" spans="1:65" ht="15" customHeight="1" x14ac:dyDescent="0.25">
      <c r="A144" t="s">
        <v>1229</v>
      </c>
      <c r="C144" s="61"/>
      <c r="D144" t="s">
        <v>950</v>
      </c>
      <c r="E144" s="45" t="s">
        <v>951</v>
      </c>
      <c r="G144" s="45"/>
      <c r="H144" s="45"/>
      <c r="I144">
        <f t="shared" si="7"/>
        <v>1985</v>
      </c>
      <c r="J144">
        <f t="shared" si="8"/>
        <v>2023</v>
      </c>
      <c r="K144" s="2" t="str">
        <f t="shared" si="9"/>
        <v>-</v>
      </c>
      <c r="AA144">
        <v>1985</v>
      </c>
      <c r="AB144">
        <v>1986</v>
      </c>
      <c r="AC144">
        <v>1987</v>
      </c>
      <c r="AD144">
        <v>1988</v>
      </c>
      <c r="AE144">
        <v>1989</v>
      </c>
      <c r="AF144">
        <v>1990</v>
      </c>
      <c r="AG144">
        <v>1991</v>
      </c>
      <c r="AH144">
        <v>1992</v>
      </c>
      <c r="AI144">
        <v>1993</v>
      </c>
      <c r="AJ144">
        <v>1994</v>
      </c>
      <c r="AK144">
        <v>1995</v>
      </c>
      <c r="AL144">
        <v>1996</v>
      </c>
      <c r="AM144">
        <v>1997</v>
      </c>
      <c r="AN144">
        <v>1998</v>
      </c>
      <c r="AO144">
        <v>1999</v>
      </c>
      <c r="AP144">
        <v>2000</v>
      </c>
      <c r="AQ144">
        <v>2001</v>
      </c>
      <c r="AR144">
        <v>2002</v>
      </c>
      <c r="AS144">
        <v>2003</v>
      </c>
      <c r="AT144">
        <v>2004</v>
      </c>
      <c r="AU144">
        <v>2005</v>
      </c>
      <c r="AV144">
        <v>2006</v>
      </c>
      <c r="AW144">
        <v>2007</v>
      </c>
      <c r="AX144">
        <v>2008</v>
      </c>
      <c r="AY144">
        <v>2009</v>
      </c>
      <c r="AZ144">
        <v>2010</v>
      </c>
      <c r="BA144">
        <v>2011</v>
      </c>
      <c r="BB144">
        <v>2012</v>
      </c>
      <c r="BC144">
        <v>2013</v>
      </c>
      <c r="BD144">
        <v>2014</v>
      </c>
      <c r="BE144">
        <v>2015</v>
      </c>
      <c r="BF144">
        <v>2016</v>
      </c>
      <c r="BG144">
        <v>2017</v>
      </c>
      <c r="BH144">
        <v>2018</v>
      </c>
      <c r="BI144">
        <v>2019</v>
      </c>
      <c r="BJ144">
        <v>2020</v>
      </c>
      <c r="BK144">
        <v>2021</v>
      </c>
      <c r="BL144">
        <v>2022</v>
      </c>
      <c r="BM144">
        <v>2023</v>
      </c>
    </row>
    <row r="145" spans="1:65" ht="15" customHeight="1" x14ac:dyDescent="0.25">
      <c r="A145" t="s">
        <v>1229</v>
      </c>
      <c r="C145" s="61"/>
      <c r="D145" s="15" t="s">
        <v>952</v>
      </c>
      <c r="E145" s="45" t="s">
        <v>953</v>
      </c>
      <c r="G145" s="45"/>
      <c r="H145" s="45"/>
      <c r="I145">
        <f t="shared" si="7"/>
        <v>2004</v>
      </c>
      <c r="J145">
        <f t="shared" si="8"/>
        <v>2023</v>
      </c>
      <c r="K145" s="2" t="str">
        <f t="shared" si="9"/>
        <v>-</v>
      </c>
      <c r="AT145">
        <v>2004</v>
      </c>
      <c r="AU145">
        <v>2005</v>
      </c>
      <c r="AV145">
        <v>2006</v>
      </c>
      <c r="AW145">
        <v>2007</v>
      </c>
      <c r="AX145">
        <v>2008</v>
      </c>
      <c r="AY145">
        <v>2009</v>
      </c>
      <c r="AZ145">
        <v>2010</v>
      </c>
      <c r="BA145">
        <v>2011</v>
      </c>
      <c r="BB145">
        <v>2012</v>
      </c>
      <c r="BC145">
        <v>2013</v>
      </c>
      <c r="BD145">
        <v>2014</v>
      </c>
      <c r="BE145">
        <v>2015</v>
      </c>
      <c r="BF145">
        <v>2016</v>
      </c>
      <c r="BG145">
        <v>2017</v>
      </c>
      <c r="BH145">
        <v>2018</v>
      </c>
      <c r="BI145">
        <v>2019</v>
      </c>
      <c r="BJ145">
        <v>2020</v>
      </c>
      <c r="BK145">
        <v>2021</v>
      </c>
      <c r="BL145">
        <v>2022</v>
      </c>
      <c r="BM145">
        <v>2023</v>
      </c>
    </row>
    <row r="146" spans="1:65" ht="15" customHeight="1" x14ac:dyDescent="0.25">
      <c r="A146" t="s">
        <v>1229</v>
      </c>
      <c r="C146" s="61"/>
      <c r="D146" t="s">
        <v>45</v>
      </c>
      <c r="E146" s="45" t="s">
        <v>46</v>
      </c>
      <c r="G146" s="45" t="s">
        <v>46</v>
      </c>
      <c r="H146" s="45" t="s">
        <v>1590</v>
      </c>
      <c r="I146">
        <f t="shared" si="7"/>
        <v>1985</v>
      </c>
      <c r="J146">
        <f t="shared" si="8"/>
        <v>2023</v>
      </c>
      <c r="K146" s="2" t="str">
        <f t="shared" si="9"/>
        <v>-</v>
      </c>
      <c r="AA146">
        <v>1985</v>
      </c>
      <c r="AB146">
        <v>1986</v>
      </c>
      <c r="AC146">
        <v>1987</v>
      </c>
      <c r="AD146">
        <v>1988</v>
      </c>
      <c r="AE146">
        <v>1989</v>
      </c>
      <c r="AF146">
        <v>1990</v>
      </c>
      <c r="AG146">
        <v>1991</v>
      </c>
      <c r="AH146">
        <v>1992</v>
      </c>
      <c r="AI146">
        <v>1993</v>
      </c>
      <c r="AJ146">
        <v>1994</v>
      </c>
      <c r="AK146">
        <v>1995</v>
      </c>
      <c r="AL146">
        <v>1996</v>
      </c>
      <c r="AM146">
        <v>1997</v>
      </c>
      <c r="AN146">
        <v>1998</v>
      </c>
      <c r="AO146">
        <v>1999</v>
      </c>
      <c r="AP146">
        <v>2000</v>
      </c>
      <c r="AQ146">
        <v>2001</v>
      </c>
      <c r="AR146">
        <v>2002</v>
      </c>
      <c r="AS146">
        <v>2003</v>
      </c>
      <c r="AT146">
        <v>2004</v>
      </c>
      <c r="AU146">
        <v>2005</v>
      </c>
      <c r="AV146">
        <v>2006</v>
      </c>
      <c r="AW146">
        <v>2007</v>
      </c>
      <c r="AX146">
        <v>2008</v>
      </c>
      <c r="AY146">
        <v>2009</v>
      </c>
      <c r="AZ146">
        <v>2010</v>
      </c>
      <c r="BA146">
        <v>2011</v>
      </c>
      <c r="BB146">
        <v>2012</v>
      </c>
      <c r="BC146">
        <v>2013</v>
      </c>
      <c r="BD146">
        <v>2014</v>
      </c>
      <c r="BE146">
        <v>2015</v>
      </c>
      <c r="BF146">
        <v>2016</v>
      </c>
      <c r="BG146">
        <v>2017</v>
      </c>
      <c r="BH146">
        <v>2018</v>
      </c>
      <c r="BI146">
        <v>2019</v>
      </c>
      <c r="BJ146">
        <v>2020</v>
      </c>
      <c r="BK146">
        <v>2021</v>
      </c>
      <c r="BL146">
        <v>2022</v>
      </c>
      <c r="BM146">
        <v>2023</v>
      </c>
    </row>
    <row r="147" spans="1:65" ht="15" customHeight="1" x14ac:dyDescent="0.25">
      <c r="A147" t="s">
        <v>1229</v>
      </c>
      <c r="C147" s="61"/>
      <c r="D147" t="s">
        <v>353</v>
      </c>
      <c r="E147" s="45" t="s">
        <v>755</v>
      </c>
      <c r="G147" s="45" t="s">
        <v>1591</v>
      </c>
      <c r="H147" s="45" t="s">
        <v>1592</v>
      </c>
      <c r="I147">
        <f t="shared" si="7"/>
        <v>1985</v>
      </c>
      <c r="J147">
        <f t="shared" si="8"/>
        <v>2023</v>
      </c>
      <c r="K147" s="2" t="str">
        <f t="shared" si="9"/>
        <v>-</v>
      </c>
      <c r="AA147">
        <v>1985</v>
      </c>
      <c r="AB147">
        <v>1986</v>
      </c>
      <c r="AC147">
        <v>1987</v>
      </c>
      <c r="AD147">
        <v>1988</v>
      </c>
      <c r="AE147">
        <v>1989</v>
      </c>
      <c r="AF147">
        <v>1990</v>
      </c>
      <c r="AG147">
        <v>1991</v>
      </c>
      <c r="AH147">
        <v>1992</v>
      </c>
      <c r="AI147">
        <v>1993</v>
      </c>
      <c r="AJ147">
        <v>1994</v>
      </c>
      <c r="AK147">
        <v>1995</v>
      </c>
      <c r="AL147">
        <v>1996</v>
      </c>
      <c r="AM147">
        <v>1997</v>
      </c>
      <c r="AN147">
        <v>1998</v>
      </c>
      <c r="AO147">
        <v>1999</v>
      </c>
      <c r="AP147">
        <v>2000</v>
      </c>
      <c r="AQ147">
        <v>2001</v>
      </c>
      <c r="AR147">
        <v>2002</v>
      </c>
      <c r="AS147">
        <v>2003</v>
      </c>
      <c r="AT147">
        <v>2004</v>
      </c>
      <c r="AU147">
        <v>2005</v>
      </c>
      <c r="AV147">
        <v>2006</v>
      </c>
      <c r="AW147">
        <v>2007</v>
      </c>
      <c r="AX147">
        <v>2008</v>
      </c>
      <c r="AY147">
        <v>2009</v>
      </c>
      <c r="AZ147">
        <v>2010</v>
      </c>
      <c r="BA147">
        <v>2011</v>
      </c>
      <c r="BB147">
        <v>2012</v>
      </c>
      <c r="BC147">
        <v>2013</v>
      </c>
      <c r="BD147">
        <v>2014</v>
      </c>
      <c r="BE147">
        <v>2015</v>
      </c>
      <c r="BF147">
        <v>2016</v>
      </c>
      <c r="BG147">
        <v>2017</v>
      </c>
      <c r="BH147">
        <v>2018</v>
      </c>
      <c r="BI147">
        <v>2019</v>
      </c>
      <c r="BJ147">
        <v>2020</v>
      </c>
      <c r="BK147">
        <v>2021</v>
      </c>
      <c r="BL147">
        <v>2022</v>
      </c>
      <c r="BM147">
        <v>2023</v>
      </c>
    </row>
    <row r="148" spans="1:65" ht="15" customHeight="1" x14ac:dyDescent="0.25">
      <c r="A148" t="s">
        <v>1229</v>
      </c>
      <c r="C148" s="61"/>
      <c r="D148" t="s">
        <v>756</v>
      </c>
      <c r="E148" s="45" t="s">
        <v>184</v>
      </c>
      <c r="G148" s="45" t="s">
        <v>184</v>
      </c>
      <c r="H148" s="45" t="s">
        <v>1593</v>
      </c>
      <c r="I148">
        <f t="shared" si="7"/>
        <v>1985</v>
      </c>
      <c r="J148">
        <f t="shared" si="8"/>
        <v>2023</v>
      </c>
      <c r="K148" s="2" t="str">
        <f t="shared" si="9"/>
        <v>-</v>
      </c>
      <c r="AA148">
        <v>1985</v>
      </c>
      <c r="AB148">
        <v>1986</v>
      </c>
      <c r="AC148">
        <v>1987</v>
      </c>
      <c r="AD148">
        <v>1988</v>
      </c>
      <c r="AE148">
        <v>1989</v>
      </c>
      <c r="AF148">
        <v>1990</v>
      </c>
      <c r="AG148">
        <v>1991</v>
      </c>
      <c r="AH148">
        <v>1992</v>
      </c>
      <c r="AI148">
        <v>1993</v>
      </c>
      <c r="AJ148">
        <v>1994</v>
      </c>
      <c r="AK148">
        <v>1995</v>
      </c>
      <c r="AL148">
        <v>1996</v>
      </c>
      <c r="AM148">
        <v>1997</v>
      </c>
      <c r="AN148">
        <v>1998</v>
      </c>
      <c r="AO148">
        <v>1999</v>
      </c>
      <c r="AP148">
        <v>2000</v>
      </c>
      <c r="AQ148">
        <v>2001</v>
      </c>
      <c r="AR148">
        <v>2002</v>
      </c>
      <c r="AS148">
        <v>2003</v>
      </c>
      <c r="AT148">
        <v>2004</v>
      </c>
      <c r="AU148">
        <v>2005</v>
      </c>
      <c r="AV148">
        <v>2006</v>
      </c>
      <c r="AW148">
        <v>2007</v>
      </c>
      <c r="AX148">
        <v>2008</v>
      </c>
      <c r="AY148">
        <v>2009</v>
      </c>
      <c r="AZ148">
        <v>2010</v>
      </c>
      <c r="BA148">
        <v>2011</v>
      </c>
      <c r="BB148">
        <v>2012</v>
      </c>
      <c r="BC148">
        <v>2013</v>
      </c>
      <c r="BD148">
        <v>2014</v>
      </c>
      <c r="BE148">
        <v>2015</v>
      </c>
      <c r="BF148">
        <v>2016</v>
      </c>
      <c r="BG148">
        <v>2017</v>
      </c>
      <c r="BH148">
        <v>2018</v>
      </c>
      <c r="BI148">
        <v>2019</v>
      </c>
      <c r="BJ148">
        <v>2020</v>
      </c>
      <c r="BK148">
        <v>2021</v>
      </c>
      <c r="BL148">
        <v>2022</v>
      </c>
      <c r="BM148">
        <v>2023</v>
      </c>
    </row>
    <row r="149" spans="1:65" ht="15" customHeight="1" x14ac:dyDescent="0.25">
      <c r="A149" t="s">
        <v>1229</v>
      </c>
      <c r="C149" s="61"/>
      <c r="D149" t="s">
        <v>47</v>
      </c>
      <c r="E149" s="45" t="s">
        <v>48</v>
      </c>
      <c r="G149" s="45" t="s">
        <v>48</v>
      </c>
      <c r="H149" s="45" t="s">
        <v>1594</v>
      </c>
      <c r="I149">
        <f t="shared" si="7"/>
        <v>1985</v>
      </c>
      <c r="J149">
        <f t="shared" si="8"/>
        <v>2023</v>
      </c>
      <c r="K149" s="2" t="str">
        <f t="shared" si="9"/>
        <v>-</v>
      </c>
      <c r="AA149">
        <v>1985</v>
      </c>
      <c r="AB149">
        <v>1986</v>
      </c>
      <c r="AC149">
        <v>1987</v>
      </c>
      <c r="AD149">
        <v>1988</v>
      </c>
      <c r="AE149">
        <v>1989</v>
      </c>
      <c r="AF149">
        <v>1990</v>
      </c>
      <c r="AG149">
        <v>1991</v>
      </c>
      <c r="AH149">
        <v>1992</v>
      </c>
      <c r="AI149">
        <v>1993</v>
      </c>
      <c r="AJ149">
        <v>1994</v>
      </c>
      <c r="AK149">
        <v>1995</v>
      </c>
      <c r="AL149">
        <v>1996</v>
      </c>
      <c r="AM149">
        <v>1997</v>
      </c>
      <c r="AN149">
        <v>1998</v>
      </c>
      <c r="AO149">
        <v>1999</v>
      </c>
      <c r="AP149">
        <v>2000</v>
      </c>
      <c r="AQ149">
        <v>2001</v>
      </c>
      <c r="AR149">
        <v>2002</v>
      </c>
      <c r="AS149">
        <v>2003</v>
      </c>
      <c r="AT149">
        <v>2004</v>
      </c>
      <c r="AU149">
        <v>2005</v>
      </c>
      <c r="AV149">
        <v>2006</v>
      </c>
      <c r="AW149">
        <v>2007</v>
      </c>
      <c r="AX149">
        <v>2008</v>
      </c>
      <c r="AY149">
        <v>2009</v>
      </c>
      <c r="AZ149">
        <v>2010</v>
      </c>
      <c r="BA149">
        <v>2011</v>
      </c>
      <c r="BB149">
        <v>2012</v>
      </c>
      <c r="BC149">
        <v>2013</v>
      </c>
      <c r="BD149">
        <v>2014</v>
      </c>
      <c r="BE149">
        <v>2015</v>
      </c>
      <c r="BF149">
        <v>2016</v>
      </c>
      <c r="BG149">
        <v>2017</v>
      </c>
      <c r="BH149">
        <v>2018</v>
      </c>
      <c r="BI149">
        <v>2019</v>
      </c>
      <c r="BJ149">
        <v>2020</v>
      </c>
      <c r="BK149">
        <v>2021</v>
      </c>
      <c r="BL149">
        <v>2022</v>
      </c>
      <c r="BM149">
        <v>2023</v>
      </c>
    </row>
    <row r="150" spans="1:65" ht="15" customHeight="1" x14ac:dyDescent="0.25">
      <c r="A150" t="s">
        <v>1229</v>
      </c>
      <c r="C150" s="61"/>
      <c r="D150" t="s">
        <v>2729</v>
      </c>
      <c r="E150" s="45" t="s">
        <v>12</v>
      </c>
      <c r="F150" s="7" t="s">
        <v>1303</v>
      </c>
      <c r="G150" s="45" t="s">
        <v>1565</v>
      </c>
      <c r="H150" s="45" t="s">
        <v>1566</v>
      </c>
      <c r="I150">
        <f t="shared" si="7"/>
        <v>1985</v>
      </c>
      <c r="J150">
        <f t="shared" si="8"/>
        <v>2023</v>
      </c>
      <c r="K150" s="2" t="str">
        <f t="shared" si="9"/>
        <v>-</v>
      </c>
      <c r="AA150">
        <v>1985</v>
      </c>
      <c r="AB150">
        <v>1986</v>
      </c>
      <c r="AC150">
        <v>1987</v>
      </c>
      <c r="AD150">
        <v>1988</v>
      </c>
      <c r="AE150">
        <v>1989</v>
      </c>
      <c r="AF150">
        <v>1990</v>
      </c>
      <c r="AG150">
        <v>1991</v>
      </c>
      <c r="AH150">
        <v>1992</v>
      </c>
      <c r="AI150">
        <v>1993</v>
      </c>
      <c r="AJ150">
        <v>1994</v>
      </c>
      <c r="AK150">
        <v>1995</v>
      </c>
      <c r="AL150">
        <v>1996</v>
      </c>
      <c r="AM150">
        <v>1997</v>
      </c>
      <c r="AN150">
        <v>1998</v>
      </c>
      <c r="AO150">
        <v>1999</v>
      </c>
      <c r="AP150">
        <v>2000</v>
      </c>
      <c r="AQ150">
        <v>2001</v>
      </c>
      <c r="AR150">
        <v>2002</v>
      </c>
      <c r="AS150">
        <v>2003</v>
      </c>
      <c r="AT150">
        <v>2004</v>
      </c>
      <c r="AU150">
        <v>2005</v>
      </c>
      <c r="AV150">
        <v>2006</v>
      </c>
      <c r="AW150">
        <v>2007</v>
      </c>
      <c r="AX150">
        <v>2008</v>
      </c>
      <c r="AY150">
        <v>2009</v>
      </c>
      <c r="AZ150">
        <v>2010</v>
      </c>
      <c r="BA150">
        <v>2011</v>
      </c>
      <c r="BB150">
        <v>2012</v>
      </c>
      <c r="BC150">
        <v>2013</v>
      </c>
      <c r="BD150">
        <v>2014</v>
      </c>
      <c r="BE150">
        <v>2015</v>
      </c>
      <c r="BF150">
        <v>2016</v>
      </c>
      <c r="BG150">
        <v>2017</v>
      </c>
      <c r="BH150">
        <v>2018</v>
      </c>
      <c r="BI150">
        <v>2019</v>
      </c>
      <c r="BJ150">
        <v>2020</v>
      </c>
      <c r="BK150">
        <v>2021</v>
      </c>
      <c r="BL150">
        <v>2022</v>
      </c>
      <c r="BM150">
        <v>2023</v>
      </c>
    </row>
    <row r="151" spans="1:65" ht="15" customHeight="1" x14ac:dyDescent="0.25">
      <c r="A151" t="s">
        <v>1229</v>
      </c>
      <c r="C151" s="61"/>
      <c r="D151" t="s">
        <v>354</v>
      </c>
      <c r="E151" s="45" t="s">
        <v>355</v>
      </c>
      <c r="G151" s="45" t="s">
        <v>355</v>
      </c>
      <c r="H151" s="45" t="s">
        <v>1595</v>
      </c>
      <c r="I151">
        <f t="shared" si="7"/>
        <v>1985</v>
      </c>
      <c r="J151">
        <f t="shared" si="8"/>
        <v>2023</v>
      </c>
      <c r="K151" s="2" t="str">
        <f t="shared" si="9"/>
        <v>-</v>
      </c>
      <c r="AA151">
        <v>1985</v>
      </c>
      <c r="AB151">
        <v>1986</v>
      </c>
      <c r="AC151">
        <v>1987</v>
      </c>
      <c r="AD151">
        <v>1988</v>
      </c>
      <c r="AE151">
        <v>1989</v>
      </c>
      <c r="AF151">
        <v>1990</v>
      </c>
      <c r="AG151">
        <v>1991</v>
      </c>
      <c r="AH151">
        <v>1992</v>
      </c>
      <c r="AI151">
        <v>1993</v>
      </c>
      <c r="AJ151">
        <v>1994</v>
      </c>
      <c r="AK151">
        <v>1995</v>
      </c>
      <c r="AL151">
        <v>1996</v>
      </c>
      <c r="AM151">
        <v>1997</v>
      </c>
      <c r="AN151">
        <v>1998</v>
      </c>
      <c r="AO151">
        <v>1999</v>
      </c>
      <c r="AP151">
        <v>2000</v>
      </c>
      <c r="AQ151">
        <v>2001</v>
      </c>
      <c r="AR151">
        <v>2002</v>
      </c>
      <c r="AS151">
        <v>2003</v>
      </c>
      <c r="AT151">
        <v>2004</v>
      </c>
      <c r="AU151">
        <v>2005</v>
      </c>
      <c r="AV151">
        <v>2006</v>
      </c>
      <c r="AW151">
        <v>2007</v>
      </c>
      <c r="AX151">
        <v>2008</v>
      </c>
      <c r="AY151">
        <v>2009</v>
      </c>
      <c r="AZ151">
        <v>2010</v>
      </c>
      <c r="BA151">
        <v>2011</v>
      </c>
      <c r="BB151">
        <v>2012</v>
      </c>
      <c r="BC151">
        <v>2013</v>
      </c>
      <c r="BD151">
        <v>2014</v>
      </c>
      <c r="BE151">
        <v>2015</v>
      </c>
      <c r="BF151">
        <v>2016</v>
      </c>
      <c r="BG151">
        <v>2017</v>
      </c>
      <c r="BH151">
        <v>2018</v>
      </c>
      <c r="BI151">
        <v>2019</v>
      </c>
      <c r="BJ151">
        <v>2020</v>
      </c>
      <c r="BK151">
        <v>2021</v>
      </c>
      <c r="BL151">
        <v>2022</v>
      </c>
      <c r="BM151">
        <v>2023</v>
      </c>
    </row>
    <row r="152" spans="1:65" ht="15" customHeight="1" x14ac:dyDescent="0.25">
      <c r="A152" t="s">
        <v>1229</v>
      </c>
      <c r="C152" s="61"/>
      <c r="D152" t="s">
        <v>49</v>
      </c>
      <c r="E152" s="45" t="s">
        <v>50</v>
      </c>
      <c r="G152" s="45" t="s">
        <v>50</v>
      </c>
      <c r="H152" s="45" t="s">
        <v>1596</v>
      </c>
      <c r="I152">
        <f t="shared" si="7"/>
        <v>1985</v>
      </c>
      <c r="J152">
        <f t="shared" si="8"/>
        <v>2023</v>
      </c>
      <c r="K152" s="2" t="str">
        <f t="shared" si="9"/>
        <v>-</v>
      </c>
      <c r="AA152">
        <v>1985</v>
      </c>
      <c r="AB152">
        <v>1986</v>
      </c>
      <c r="AC152">
        <v>1987</v>
      </c>
      <c r="AD152">
        <v>1988</v>
      </c>
      <c r="AE152">
        <v>1989</v>
      </c>
      <c r="AF152">
        <v>1990</v>
      </c>
      <c r="AG152">
        <v>1991</v>
      </c>
      <c r="AH152">
        <v>1992</v>
      </c>
      <c r="AI152">
        <v>1993</v>
      </c>
      <c r="AJ152">
        <v>1994</v>
      </c>
      <c r="AK152">
        <v>1995</v>
      </c>
      <c r="AL152">
        <v>1996</v>
      </c>
      <c r="AM152">
        <v>1997</v>
      </c>
      <c r="AN152">
        <v>1998</v>
      </c>
      <c r="AO152">
        <v>1999</v>
      </c>
      <c r="AP152">
        <v>2000</v>
      </c>
      <c r="AQ152">
        <v>2001</v>
      </c>
      <c r="AR152">
        <v>2002</v>
      </c>
      <c r="AS152">
        <v>2003</v>
      </c>
      <c r="AT152">
        <v>2004</v>
      </c>
      <c r="AU152">
        <v>2005</v>
      </c>
      <c r="AV152">
        <v>2006</v>
      </c>
      <c r="AW152">
        <v>2007</v>
      </c>
      <c r="AX152">
        <v>2008</v>
      </c>
      <c r="AY152">
        <v>2009</v>
      </c>
      <c r="AZ152">
        <v>2010</v>
      </c>
      <c r="BA152">
        <v>2011</v>
      </c>
      <c r="BB152">
        <v>2012</v>
      </c>
      <c r="BC152">
        <v>2013</v>
      </c>
      <c r="BD152">
        <v>2014</v>
      </c>
      <c r="BE152">
        <v>2015</v>
      </c>
      <c r="BF152">
        <v>2016</v>
      </c>
      <c r="BG152">
        <v>2017</v>
      </c>
      <c r="BH152">
        <v>2018</v>
      </c>
      <c r="BI152">
        <v>2019</v>
      </c>
      <c r="BJ152">
        <v>2020</v>
      </c>
      <c r="BK152">
        <v>2021</v>
      </c>
      <c r="BL152">
        <v>2022</v>
      </c>
      <c r="BM152">
        <v>2023</v>
      </c>
    </row>
    <row r="153" spans="1:65" ht="15" customHeight="1" x14ac:dyDescent="0.25">
      <c r="A153" t="s">
        <v>1229</v>
      </c>
      <c r="C153" s="61"/>
      <c r="D153" t="s">
        <v>21</v>
      </c>
      <c r="E153" s="45" t="s">
        <v>733</v>
      </c>
      <c r="F153" s="7" t="s">
        <v>1303</v>
      </c>
      <c r="G153" s="45" t="s">
        <v>733</v>
      </c>
      <c r="H153" s="45" t="s">
        <v>1569</v>
      </c>
      <c r="I153">
        <f t="shared" si="7"/>
        <v>1985</v>
      </c>
      <c r="J153">
        <f t="shared" si="8"/>
        <v>2023</v>
      </c>
      <c r="K153" s="2" t="str">
        <f t="shared" si="9"/>
        <v>-</v>
      </c>
      <c r="AA153">
        <v>1985</v>
      </c>
      <c r="AB153">
        <v>1986</v>
      </c>
      <c r="AC153">
        <v>1987</v>
      </c>
      <c r="AD153">
        <v>1988</v>
      </c>
      <c r="AE153">
        <v>1989</v>
      </c>
      <c r="AF153">
        <v>1990</v>
      </c>
      <c r="AG153">
        <v>1991</v>
      </c>
      <c r="AH153">
        <v>1992</v>
      </c>
      <c r="AI153">
        <v>1993</v>
      </c>
      <c r="AJ153">
        <v>1994</v>
      </c>
      <c r="AK153">
        <v>1995</v>
      </c>
      <c r="AL153">
        <v>1996</v>
      </c>
      <c r="AM153">
        <v>1997</v>
      </c>
      <c r="AN153">
        <v>1998</v>
      </c>
      <c r="AO153">
        <v>1999</v>
      </c>
      <c r="AP153">
        <v>2000</v>
      </c>
      <c r="AQ153">
        <v>2001</v>
      </c>
      <c r="AR153">
        <v>2002</v>
      </c>
      <c r="AS153">
        <v>2003</v>
      </c>
      <c r="AT153">
        <v>2004</v>
      </c>
      <c r="AU153">
        <v>2005</v>
      </c>
      <c r="AV153">
        <v>2006</v>
      </c>
      <c r="AW153">
        <v>2007</v>
      </c>
      <c r="AX153">
        <v>2008</v>
      </c>
      <c r="AY153">
        <v>2009</v>
      </c>
      <c r="AZ153">
        <v>2010</v>
      </c>
      <c r="BA153">
        <v>2011</v>
      </c>
      <c r="BB153">
        <v>2012</v>
      </c>
      <c r="BC153">
        <v>2013</v>
      </c>
      <c r="BD153">
        <v>2014</v>
      </c>
      <c r="BE153">
        <v>2015</v>
      </c>
      <c r="BF153">
        <v>2016</v>
      </c>
      <c r="BG153">
        <v>2017</v>
      </c>
      <c r="BH153">
        <v>2018</v>
      </c>
      <c r="BI153">
        <v>2019</v>
      </c>
      <c r="BJ153">
        <v>2020</v>
      </c>
      <c r="BK153">
        <v>2021</v>
      </c>
      <c r="BL153">
        <v>2022</v>
      </c>
      <c r="BM153">
        <v>2023</v>
      </c>
    </row>
    <row r="154" spans="1:65" ht="15" customHeight="1" x14ac:dyDescent="0.25">
      <c r="A154" t="s">
        <v>1229</v>
      </c>
      <c r="C154" s="61"/>
      <c r="D154" t="s">
        <v>2487</v>
      </c>
      <c r="E154" s="45" t="s">
        <v>2859</v>
      </c>
      <c r="F154" s="7"/>
      <c r="G154" s="45" t="s">
        <v>2859</v>
      </c>
      <c r="H154" s="45"/>
      <c r="I154">
        <f>MIN(L154:BT154)</f>
        <v>1985</v>
      </c>
      <c r="J154">
        <f>MAX(L154:BT154)</f>
        <v>2023</v>
      </c>
      <c r="K154" s="2" t="str">
        <f>IF(J154-I154+1-COUNTA(L154:BT154)=0, "-", "Yes")</f>
        <v>-</v>
      </c>
      <c r="AA154">
        <v>1985</v>
      </c>
      <c r="AB154">
        <v>1986</v>
      </c>
      <c r="AC154">
        <v>1987</v>
      </c>
      <c r="AD154">
        <v>1988</v>
      </c>
      <c r="AE154">
        <v>1989</v>
      </c>
      <c r="AF154">
        <v>1990</v>
      </c>
      <c r="AG154">
        <v>1991</v>
      </c>
      <c r="AH154">
        <v>1992</v>
      </c>
      <c r="AI154">
        <v>1993</v>
      </c>
      <c r="AJ154">
        <v>1994</v>
      </c>
      <c r="AK154">
        <v>1995</v>
      </c>
      <c r="AL154">
        <v>1996</v>
      </c>
      <c r="AM154">
        <v>1997</v>
      </c>
      <c r="AN154">
        <v>1998</v>
      </c>
      <c r="AO154">
        <v>1999</v>
      </c>
      <c r="AP154">
        <v>2000</v>
      </c>
      <c r="AQ154">
        <v>2001</v>
      </c>
      <c r="AR154">
        <v>2002</v>
      </c>
      <c r="AS154">
        <v>2003</v>
      </c>
      <c r="AT154">
        <v>2004</v>
      </c>
      <c r="AU154">
        <v>2005</v>
      </c>
      <c r="AV154">
        <v>2006</v>
      </c>
      <c r="AW154">
        <v>2007</v>
      </c>
      <c r="AX154">
        <v>2008</v>
      </c>
      <c r="AY154">
        <v>2009</v>
      </c>
      <c r="AZ154">
        <v>2010</v>
      </c>
      <c r="BA154">
        <v>2011</v>
      </c>
      <c r="BB154">
        <v>2012</v>
      </c>
      <c r="BC154">
        <v>2013</v>
      </c>
      <c r="BD154">
        <v>2014</v>
      </c>
      <c r="BE154">
        <v>2015</v>
      </c>
      <c r="BF154">
        <v>2016</v>
      </c>
      <c r="BG154">
        <v>2017</v>
      </c>
      <c r="BH154">
        <v>2018</v>
      </c>
      <c r="BI154">
        <v>2019</v>
      </c>
      <c r="BJ154">
        <v>2020</v>
      </c>
      <c r="BK154">
        <v>2021</v>
      </c>
      <c r="BL154">
        <v>2022</v>
      </c>
      <c r="BM154">
        <v>2023</v>
      </c>
    </row>
    <row r="155" spans="1:65" ht="15" customHeight="1" x14ac:dyDescent="0.25">
      <c r="A155" t="s">
        <v>1229</v>
      </c>
      <c r="C155" s="61"/>
      <c r="D155" t="s">
        <v>957</v>
      </c>
      <c r="E155" s="45" t="s">
        <v>958</v>
      </c>
      <c r="G155" s="45"/>
      <c r="H155" s="45"/>
      <c r="I155">
        <f t="shared" si="7"/>
        <v>1985</v>
      </c>
      <c r="J155">
        <f t="shared" si="8"/>
        <v>2023</v>
      </c>
      <c r="K155" s="2" t="str">
        <f t="shared" si="9"/>
        <v>-</v>
      </c>
      <c r="AA155">
        <v>1985</v>
      </c>
      <c r="AB155">
        <v>1986</v>
      </c>
      <c r="AC155">
        <v>1987</v>
      </c>
      <c r="AD155">
        <v>1988</v>
      </c>
      <c r="AE155">
        <v>1989</v>
      </c>
      <c r="AF155">
        <v>1990</v>
      </c>
      <c r="AG155">
        <v>1991</v>
      </c>
      <c r="AH155">
        <v>1992</v>
      </c>
      <c r="AI155">
        <v>1993</v>
      </c>
      <c r="AJ155">
        <v>1994</v>
      </c>
      <c r="AK155">
        <v>1995</v>
      </c>
      <c r="AL155">
        <v>1996</v>
      </c>
      <c r="AM155">
        <v>1997</v>
      </c>
      <c r="AN155">
        <v>1998</v>
      </c>
      <c r="AO155">
        <v>1999</v>
      </c>
      <c r="AP155">
        <v>2000</v>
      </c>
      <c r="AQ155">
        <v>2001</v>
      </c>
      <c r="AR155">
        <v>2002</v>
      </c>
      <c r="AS155">
        <v>2003</v>
      </c>
      <c r="AT155">
        <v>2004</v>
      </c>
      <c r="AU155">
        <v>2005</v>
      </c>
      <c r="AV155">
        <v>2006</v>
      </c>
      <c r="AW155">
        <v>2007</v>
      </c>
      <c r="AX155">
        <v>2008</v>
      </c>
      <c r="AY155">
        <v>2009</v>
      </c>
      <c r="AZ155">
        <v>2010</v>
      </c>
      <c r="BA155">
        <v>2011</v>
      </c>
      <c r="BB155">
        <v>2012</v>
      </c>
      <c r="BC155">
        <v>2013</v>
      </c>
      <c r="BD155">
        <v>2014</v>
      </c>
      <c r="BE155">
        <v>2015</v>
      </c>
      <c r="BF155">
        <v>2016</v>
      </c>
      <c r="BG155">
        <v>2017</v>
      </c>
      <c r="BH155">
        <v>2018</v>
      </c>
      <c r="BI155">
        <v>2019</v>
      </c>
      <c r="BJ155">
        <v>2020</v>
      </c>
      <c r="BK155">
        <v>2021</v>
      </c>
      <c r="BL155">
        <v>2022</v>
      </c>
      <c r="BM155">
        <v>2023</v>
      </c>
    </row>
    <row r="156" spans="1:65" ht="15" customHeight="1" x14ac:dyDescent="0.25">
      <c r="A156" t="s">
        <v>1229</v>
      </c>
      <c r="C156" s="61"/>
      <c r="D156" s="15" t="s">
        <v>2089</v>
      </c>
      <c r="E156" s="47" t="s">
        <v>2090</v>
      </c>
      <c r="G156" s="45"/>
      <c r="H156" s="45"/>
      <c r="I156">
        <f t="shared" si="7"/>
        <v>2004</v>
      </c>
      <c r="J156">
        <f t="shared" si="8"/>
        <v>2023</v>
      </c>
      <c r="K156" s="2" t="str">
        <f t="shared" si="9"/>
        <v>-</v>
      </c>
      <c r="AT156">
        <v>2004</v>
      </c>
      <c r="AU156">
        <v>2005</v>
      </c>
      <c r="AV156">
        <v>2006</v>
      </c>
      <c r="AW156">
        <v>2007</v>
      </c>
      <c r="AX156">
        <v>2008</v>
      </c>
      <c r="AY156">
        <v>2009</v>
      </c>
      <c r="AZ156">
        <v>2010</v>
      </c>
      <c r="BA156">
        <v>2011</v>
      </c>
      <c r="BB156">
        <v>2012</v>
      </c>
      <c r="BC156">
        <v>2013</v>
      </c>
      <c r="BD156">
        <v>2014</v>
      </c>
      <c r="BE156">
        <v>2015</v>
      </c>
      <c r="BF156">
        <v>2016</v>
      </c>
      <c r="BG156">
        <v>2017</v>
      </c>
      <c r="BH156">
        <v>2018</v>
      </c>
      <c r="BI156">
        <v>2019</v>
      </c>
      <c r="BJ156">
        <v>2020</v>
      </c>
      <c r="BK156">
        <v>2021</v>
      </c>
      <c r="BL156">
        <v>2022</v>
      </c>
      <c r="BM156">
        <v>2023</v>
      </c>
    </row>
    <row r="157" spans="1:65" ht="15" customHeight="1" x14ac:dyDescent="0.25">
      <c r="A157" t="s">
        <v>1229</v>
      </c>
      <c r="C157" s="61"/>
      <c r="D157" t="s">
        <v>959</v>
      </c>
      <c r="E157" s="45" t="s">
        <v>960</v>
      </c>
      <c r="G157" s="45"/>
      <c r="H157" s="45"/>
      <c r="I157">
        <f t="shared" si="7"/>
        <v>1985</v>
      </c>
      <c r="J157">
        <f t="shared" si="8"/>
        <v>2023</v>
      </c>
      <c r="K157" s="2" t="str">
        <f t="shared" si="9"/>
        <v>-</v>
      </c>
      <c r="AA157">
        <v>1985</v>
      </c>
      <c r="AB157">
        <v>1986</v>
      </c>
      <c r="AC157">
        <v>1987</v>
      </c>
      <c r="AD157">
        <v>1988</v>
      </c>
      <c r="AE157">
        <v>1989</v>
      </c>
      <c r="AF157">
        <v>1990</v>
      </c>
      <c r="AG157">
        <v>1991</v>
      </c>
      <c r="AH157">
        <v>1992</v>
      </c>
      <c r="AI157">
        <v>1993</v>
      </c>
      <c r="AJ157">
        <v>1994</v>
      </c>
      <c r="AK157">
        <v>1995</v>
      </c>
      <c r="AL157">
        <v>1996</v>
      </c>
      <c r="AM157">
        <v>1997</v>
      </c>
      <c r="AN157">
        <v>1998</v>
      </c>
      <c r="AO157">
        <v>1999</v>
      </c>
      <c r="AP157">
        <v>2000</v>
      </c>
      <c r="AQ157">
        <v>2001</v>
      </c>
      <c r="AR157">
        <v>2002</v>
      </c>
      <c r="AS157">
        <v>2003</v>
      </c>
      <c r="AT157">
        <v>2004</v>
      </c>
      <c r="AU157">
        <v>2005</v>
      </c>
      <c r="AV157">
        <v>2006</v>
      </c>
      <c r="AW157">
        <v>2007</v>
      </c>
      <c r="AX157">
        <v>2008</v>
      </c>
      <c r="AY157">
        <v>2009</v>
      </c>
      <c r="AZ157">
        <v>2010</v>
      </c>
      <c r="BA157">
        <v>2011</v>
      </c>
      <c r="BB157">
        <v>2012</v>
      </c>
      <c r="BC157">
        <v>2013</v>
      </c>
      <c r="BD157">
        <v>2014</v>
      </c>
      <c r="BE157">
        <v>2015</v>
      </c>
      <c r="BF157">
        <v>2016</v>
      </c>
      <c r="BG157">
        <v>2017</v>
      </c>
      <c r="BH157">
        <v>2018</v>
      </c>
      <c r="BI157">
        <v>2019</v>
      </c>
      <c r="BJ157">
        <v>2020</v>
      </c>
      <c r="BK157">
        <v>2021</v>
      </c>
      <c r="BL157">
        <v>2022</v>
      </c>
      <c r="BM157">
        <v>2023</v>
      </c>
    </row>
    <row r="158" spans="1:65" ht="15" customHeight="1" x14ac:dyDescent="0.25">
      <c r="A158" t="s">
        <v>1229</v>
      </c>
      <c r="C158" s="61"/>
      <c r="D158" t="s">
        <v>757</v>
      </c>
      <c r="E158" s="45" t="s">
        <v>758</v>
      </c>
      <c r="G158" s="45" t="s">
        <v>758</v>
      </c>
      <c r="H158" s="45" t="s">
        <v>1597</v>
      </c>
      <c r="I158">
        <f>MIN(L158:BT158)</f>
        <v>1985</v>
      </c>
      <c r="J158">
        <f>MAX(L158:BT158)</f>
        <v>2003</v>
      </c>
      <c r="K158" s="2" t="str">
        <f t="shared" si="9"/>
        <v>-</v>
      </c>
      <c r="AA158">
        <v>1985</v>
      </c>
      <c r="AB158">
        <v>1986</v>
      </c>
      <c r="AC158">
        <v>1987</v>
      </c>
      <c r="AD158">
        <v>1988</v>
      </c>
      <c r="AE158">
        <v>1989</v>
      </c>
      <c r="AF158">
        <v>1990</v>
      </c>
      <c r="AG158">
        <v>1991</v>
      </c>
      <c r="AH158">
        <v>1992</v>
      </c>
      <c r="AI158">
        <v>1993</v>
      </c>
      <c r="AJ158">
        <v>1994</v>
      </c>
      <c r="AK158">
        <v>1995</v>
      </c>
      <c r="AL158">
        <v>1996</v>
      </c>
      <c r="AM158">
        <v>1997</v>
      </c>
      <c r="AN158">
        <v>1998</v>
      </c>
      <c r="AO158">
        <v>1999</v>
      </c>
      <c r="AP158">
        <v>2000</v>
      </c>
      <c r="AQ158">
        <v>2001</v>
      </c>
      <c r="AR158">
        <v>2002</v>
      </c>
      <c r="AS158">
        <v>2003</v>
      </c>
    </row>
    <row r="159" spans="1:65" ht="15" customHeight="1" x14ac:dyDescent="0.25">
      <c r="A159" t="s">
        <v>1229</v>
      </c>
      <c r="C159" s="61"/>
      <c r="D159" t="s">
        <v>876</v>
      </c>
      <c r="E159" s="45" t="s">
        <v>2863</v>
      </c>
      <c r="G159" s="45" t="s">
        <v>876</v>
      </c>
      <c r="H159" s="45" t="s">
        <v>876</v>
      </c>
      <c r="I159">
        <f>MIN(L159:BT159)</f>
        <v>2004</v>
      </c>
      <c r="J159">
        <f>MAX(L159:BT159)</f>
        <v>2023</v>
      </c>
      <c r="K159" s="2" t="str">
        <f>IF(J159-I159+1-COUNTA(L159:BT159)=0, "-", "Yes")</f>
        <v>-</v>
      </c>
      <c r="AT159">
        <v>2004</v>
      </c>
      <c r="AU159">
        <v>2005</v>
      </c>
      <c r="AV159">
        <v>2006</v>
      </c>
      <c r="AW159">
        <v>2007</v>
      </c>
      <c r="AX159">
        <v>2008</v>
      </c>
      <c r="AY159">
        <v>2009</v>
      </c>
      <c r="AZ159">
        <v>2010</v>
      </c>
      <c r="BA159">
        <v>2011</v>
      </c>
      <c r="BB159">
        <v>2012</v>
      </c>
      <c r="BC159">
        <v>2013</v>
      </c>
      <c r="BD159">
        <v>2014</v>
      </c>
      <c r="BE159">
        <v>2015</v>
      </c>
      <c r="BF159">
        <v>2016</v>
      </c>
      <c r="BG159">
        <v>2017</v>
      </c>
      <c r="BH159">
        <v>2018</v>
      </c>
      <c r="BI159">
        <v>2019</v>
      </c>
      <c r="BJ159">
        <v>2020</v>
      </c>
      <c r="BK159">
        <v>2021</v>
      </c>
      <c r="BL159">
        <v>2022</v>
      </c>
      <c r="BM159">
        <v>2023</v>
      </c>
    </row>
    <row r="160" spans="1:65" ht="15" customHeight="1" x14ac:dyDescent="0.25">
      <c r="C160" s="64"/>
      <c r="E160" s="45"/>
      <c r="G160" s="45"/>
      <c r="H160" s="45"/>
    </row>
    <row r="161" spans="1:65" ht="15" customHeight="1" x14ac:dyDescent="0.25">
      <c r="A161" t="s">
        <v>2864</v>
      </c>
      <c r="B161" s="1" t="str">
        <f>A161&amp;J161</f>
        <v>BEFADR2023</v>
      </c>
      <c r="C161" s="78"/>
      <c r="D161" t="s">
        <v>2860</v>
      </c>
      <c r="E161" s="45" t="s">
        <v>2861</v>
      </c>
      <c r="F161" s="7" t="s">
        <v>1303</v>
      </c>
      <c r="G161" s="45"/>
      <c r="H161" s="45"/>
      <c r="J161">
        <f t="shared" ref="J161:J167" si="13">MAX(L161:BT161)</f>
        <v>2023</v>
      </c>
      <c r="BM161">
        <v>2023</v>
      </c>
    </row>
    <row r="162" spans="1:65" ht="15" customHeight="1" x14ac:dyDescent="0.25">
      <c r="A162" t="s">
        <v>2864</v>
      </c>
      <c r="C162" s="78"/>
      <c r="D162" t="s">
        <v>2866</v>
      </c>
      <c r="E162" s="45" t="s">
        <v>2867</v>
      </c>
      <c r="G162" s="45"/>
      <c r="H162" s="45"/>
      <c r="J162">
        <f t="shared" si="13"/>
        <v>2023</v>
      </c>
      <c r="BM162">
        <v>2023</v>
      </c>
    </row>
    <row r="163" spans="1:65" ht="15" customHeight="1" x14ac:dyDescent="0.25">
      <c r="A163" t="s">
        <v>2864</v>
      </c>
      <c r="C163" s="78"/>
      <c r="D163" t="s">
        <v>2868</v>
      </c>
      <c r="E163" s="45" t="s">
        <v>2869</v>
      </c>
      <c r="G163" s="45"/>
      <c r="H163" s="45"/>
      <c r="J163">
        <f t="shared" si="13"/>
        <v>2023</v>
      </c>
      <c r="BM163">
        <v>2023</v>
      </c>
    </row>
    <row r="164" spans="1:65" ht="15" customHeight="1" x14ac:dyDescent="0.25">
      <c r="A164" t="s">
        <v>2864</v>
      </c>
      <c r="C164" s="78"/>
      <c r="D164" t="s">
        <v>2870</v>
      </c>
      <c r="E164" s="45" t="s">
        <v>2871</v>
      </c>
      <c r="G164" s="45"/>
      <c r="H164" s="45"/>
      <c r="J164">
        <f t="shared" si="13"/>
        <v>2023</v>
      </c>
      <c r="BM164">
        <v>2023</v>
      </c>
    </row>
    <row r="165" spans="1:65" ht="15" customHeight="1" x14ac:dyDescent="0.25">
      <c r="A165" t="s">
        <v>2864</v>
      </c>
      <c r="C165" s="78"/>
      <c r="D165" t="s">
        <v>33</v>
      </c>
      <c r="E165" s="45" t="s">
        <v>121</v>
      </c>
      <c r="F165" s="7" t="s">
        <v>1303</v>
      </c>
      <c r="G165" s="45"/>
      <c r="H165" s="45"/>
      <c r="J165">
        <f t="shared" si="13"/>
        <v>2023</v>
      </c>
      <c r="BM165">
        <v>2023</v>
      </c>
    </row>
    <row r="166" spans="1:65" ht="15" customHeight="1" x14ac:dyDescent="0.25">
      <c r="A166" t="s">
        <v>2864</v>
      </c>
      <c r="C166" s="78"/>
      <c r="D166" t="s">
        <v>47</v>
      </c>
      <c r="E166" s="45" t="s">
        <v>48</v>
      </c>
      <c r="G166" s="45"/>
      <c r="H166" s="45"/>
      <c r="J166">
        <f t="shared" si="13"/>
        <v>2023</v>
      </c>
      <c r="BM166">
        <v>2023</v>
      </c>
    </row>
    <row r="167" spans="1:65" ht="15" customHeight="1" x14ac:dyDescent="0.25">
      <c r="A167" t="s">
        <v>2864</v>
      </c>
      <c r="C167" s="78"/>
      <c r="D167" t="s">
        <v>62</v>
      </c>
      <c r="E167" s="45" t="s">
        <v>2155</v>
      </c>
      <c r="F167" s="7" t="s">
        <v>1303</v>
      </c>
      <c r="G167" s="45"/>
      <c r="H167" s="45"/>
      <c r="J167">
        <f t="shared" si="13"/>
        <v>2023</v>
      </c>
      <c r="BM167">
        <v>2023</v>
      </c>
    </row>
    <row r="168" spans="1:65" ht="15" customHeight="1" x14ac:dyDescent="0.25">
      <c r="C168" s="64"/>
      <c r="E168" s="45"/>
      <c r="G168" s="45"/>
      <c r="H168" s="45"/>
    </row>
    <row r="169" spans="1:65" ht="15" customHeight="1" x14ac:dyDescent="0.25">
      <c r="A169" t="s">
        <v>2865</v>
      </c>
      <c r="B169" s="1" t="str">
        <f>A169&amp;J169</f>
        <v>BEFBOP2023</v>
      </c>
      <c r="C169" s="78"/>
      <c r="D169" t="s">
        <v>2860</v>
      </c>
      <c r="E169" s="45" t="s">
        <v>2861</v>
      </c>
      <c r="F169" s="7" t="s">
        <v>1303</v>
      </c>
      <c r="G169" s="45"/>
      <c r="H169" s="45"/>
      <c r="J169">
        <f>MAX(L169:BT169)</f>
        <v>2023</v>
      </c>
      <c r="BM169">
        <v>2023</v>
      </c>
    </row>
    <row r="170" spans="1:65" ht="15" customHeight="1" x14ac:dyDescent="0.25">
      <c r="A170" t="s">
        <v>2865</v>
      </c>
      <c r="C170" s="78"/>
      <c r="D170" t="s">
        <v>2872</v>
      </c>
      <c r="E170" s="45" t="s">
        <v>2873</v>
      </c>
      <c r="G170" s="45"/>
      <c r="H170" s="45"/>
      <c r="J170">
        <f t="shared" ref="J170:J174" si="14">MAX(L170:BT170)</f>
        <v>2023</v>
      </c>
      <c r="BM170">
        <v>2023</v>
      </c>
    </row>
    <row r="171" spans="1:65" ht="15" customHeight="1" x14ac:dyDescent="0.25">
      <c r="A171" t="s">
        <v>2865</v>
      </c>
      <c r="C171" s="78"/>
      <c r="D171" t="s">
        <v>2874</v>
      </c>
      <c r="E171" s="45" t="s">
        <v>2875</v>
      </c>
      <c r="G171" s="45"/>
      <c r="H171" s="45"/>
      <c r="J171">
        <f t="shared" si="14"/>
        <v>2023</v>
      </c>
      <c r="BM171">
        <v>2023</v>
      </c>
    </row>
    <row r="172" spans="1:65" ht="15" customHeight="1" x14ac:dyDescent="0.25">
      <c r="A172" t="s">
        <v>2865</v>
      </c>
      <c r="C172" s="78"/>
      <c r="D172" t="s">
        <v>947</v>
      </c>
      <c r="E172" s="45" t="s">
        <v>948</v>
      </c>
      <c r="G172" s="45"/>
      <c r="H172" s="45"/>
      <c r="J172">
        <f t="shared" si="14"/>
        <v>2023</v>
      </c>
      <c r="BM172">
        <v>2023</v>
      </c>
    </row>
    <row r="173" spans="1:65" ht="15" customHeight="1" x14ac:dyDescent="0.25">
      <c r="A173" t="s">
        <v>2865</v>
      </c>
      <c r="C173" s="78"/>
      <c r="D173" t="s">
        <v>2876</v>
      </c>
      <c r="E173" s="45" t="s">
        <v>2877</v>
      </c>
      <c r="G173" s="45"/>
      <c r="H173" s="45"/>
      <c r="J173">
        <f t="shared" si="14"/>
        <v>2023</v>
      </c>
      <c r="BM173">
        <v>2023</v>
      </c>
    </row>
    <row r="174" spans="1:65" ht="15" customHeight="1" x14ac:dyDescent="0.25">
      <c r="A174" t="s">
        <v>2865</v>
      </c>
      <c r="C174" s="78"/>
      <c r="D174" t="s">
        <v>21</v>
      </c>
      <c r="E174" s="45" t="s">
        <v>733</v>
      </c>
      <c r="F174" s="7" t="s">
        <v>1303</v>
      </c>
      <c r="G174" s="45"/>
      <c r="H174" s="45"/>
      <c r="J174">
        <f t="shared" si="14"/>
        <v>2023</v>
      </c>
      <c r="BM174">
        <v>2023</v>
      </c>
    </row>
    <row r="175" spans="1:65" ht="15" customHeight="1" x14ac:dyDescent="0.25">
      <c r="C175" s="64"/>
      <c r="E175" s="45"/>
      <c r="F175" s="7"/>
      <c r="G175" s="45"/>
      <c r="H175" s="45"/>
    </row>
    <row r="176" spans="1:65" ht="15" customHeight="1" x14ac:dyDescent="0.25">
      <c r="A176" t="s">
        <v>3366</v>
      </c>
      <c r="B176" s="1" t="str">
        <f>A176&amp;MIN(I176:I205)&amp;"(-"&amp;MAX(J176:J205)&amp;")"</f>
        <v>BFL2008(-2023)</v>
      </c>
      <c r="C176" s="75"/>
      <c r="D176" t="s">
        <v>3367</v>
      </c>
      <c r="E176" s="45" t="s">
        <v>3396</v>
      </c>
      <c r="F176" s="7"/>
      <c r="G176" s="45"/>
      <c r="H176" s="45"/>
      <c r="I176">
        <f t="shared" ref="I176:I205" si="15">MIN(L176:BT176)</f>
        <v>2008</v>
      </c>
      <c r="J176">
        <f>MAX(L176:BT176)</f>
        <v>2023</v>
      </c>
      <c r="AX176">
        <v>2008</v>
      </c>
      <c r="AY176">
        <v>2009</v>
      </c>
      <c r="AZ176">
        <v>2010</v>
      </c>
      <c r="BA176">
        <v>2011</v>
      </c>
      <c r="BB176">
        <v>2012</v>
      </c>
      <c r="BC176">
        <v>2013</v>
      </c>
      <c r="BD176">
        <v>2014</v>
      </c>
      <c r="BE176">
        <v>2015</v>
      </c>
      <c r="BF176">
        <v>2016</v>
      </c>
      <c r="BG176">
        <v>2017</v>
      </c>
      <c r="BH176">
        <v>2018</v>
      </c>
      <c r="BI176">
        <v>2019</v>
      </c>
      <c r="BJ176">
        <v>2020</v>
      </c>
      <c r="BK176">
        <v>2021</v>
      </c>
      <c r="BL176">
        <v>2022</v>
      </c>
      <c r="BM176">
        <v>2023</v>
      </c>
    </row>
    <row r="177" spans="1:65" ht="15" customHeight="1" x14ac:dyDescent="0.25">
      <c r="A177" t="s">
        <v>3366</v>
      </c>
      <c r="C177" s="76"/>
      <c r="D177" s="68" t="s">
        <v>3368</v>
      </c>
      <c r="E177" s="45" t="s">
        <v>2286</v>
      </c>
      <c r="F177" s="7"/>
      <c r="G177" s="45"/>
      <c r="H177" s="45"/>
      <c r="I177">
        <f t="shared" si="15"/>
        <v>2008</v>
      </c>
      <c r="J177">
        <f t="shared" ref="J177:J205" si="16">MAX(L177:BT177)</f>
        <v>2023</v>
      </c>
      <c r="AX177">
        <v>2008</v>
      </c>
      <c r="AY177">
        <v>2009</v>
      </c>
      <c r="AZ177">
        <v>2010</v>
      </c>
      <c r="BA177">
        <v>2011</v>
      </c>
      <c r="BB177">
        <v>2012</v>
      </c>
      <c r="BC177">
        <v>2013</v>
      </c>
      <c r="BD177">
        <v>2014</v>
      </c>
      <c r="BE177">
        <v>2015</v>
      </c>
      <c r="BF177">
        <v>2016</v>
      </c>
      <c r="BG177">
        <v>2017</v>
      </c>
      <c r="BH177">
        <v>2018</v>
      </c>
      <c r="BI177">
        <v>2019</v>
      </c>
      <c r="BJ177">
        <v>2020</v>
      </c>
      <c r="BK177">
        <v>2021</v>
      </c>
      <c r="BL177">
        <v>2022</v>
      </c>
      <c r="BM177">
        <v>2023</v>
      </c>
    </row>
    <row r="178" spans="1:65" ht="15" customHeight="1" x14ac:dyDescent="0.25">
      <c r="A178" t="s">
        <v>3366</v>
      </c>
      <c r="C178" s="76"/>
      <c r="D178" s="68" t="s">
        <v>3369</v>
      </c>
      <c r="E178" s="45" t="s">
        <v>3397</v>
      </c>
      <c r="F178" s="7"/>
      <c r="G178" s="45"/>
      <c r="H178" s="45"/>
      <c r="I178">
        <f t="shared" si="15"/>
        <v>2008</v>
      </c>
      <c r="J178">
        <f t="shared" si="16"/>
        <v>2023</v>
      </c>
      <c r="AX178">
        <v>2008</v>
      </c>
      <c r="AY178">
        <v>2009</v>
      </c>
      <c r="AZ178">
        <v>2010</v>
      </c>
      <c r="BA178">
        <v>2011</v>
      </c>
      <c r="BB178">
        <v>2012</v>
      </c>
      <c r="BC178">
        <v>2013</v>
      </c>
      <c r="BD178">
        <v>2014</v>
      </c>
      <c r="BE178">
        <v>2015</v>
      </c>
      <c r="BF178">
        <v>2016</v>
      </c>
      <c r="BG178">
        <v>2017</v>
      </c>
      <c r="BH178">
        <v>2018</v>
      </c>
      <c r="BI178">
        <v>2019</v>
      </c>
      <c r="BJ178">
        <v>2020</v>
      </c>
      <c r="BK178">
        <v>2021</v>
      </c>
      <c r="BL178">
        <v>2022</v>
      </c>
      <c r="BM178">
        <v>2023</v>
      </c>
    </row>
    <row r="179" spans="1:65" ht="15" customHeight="1" x14ac:dyDescent="0.25">
      <c r="A179" t="s">
        <v>3366</v>
      </c>
      <c r="C179" s="76"/>
      <c r="D179" s="68" t="s">
        <v>3370</v>
      </c>
      <c r="E179" s="45" t="s">
        <v>3398</v>
      </c>
      <c r="F179" s="7"/>
      <c r="G179" s="45"/>
      <c r="H179" s="45"/>
      <c r="I179">
        <f t="shared" si="15"/>
        <v>2008</v>
      </c>
      <c r="J179">
        <f t="shared" si="16"/>
        <v>2023</v>
      </c>
      <c r="AX179">
        <v>2008</v>
      </c>
      <c r="AY179">
        <v>2009</v>
      </c>
      <c r="AZ179">
        <v>2010</v>
      </c>
      <c r="BA179">
        <v>2011</v>
      </c>
      <c r="BB179">
        <v>2012</v>
      </c>
      <c r="BC179">
        <v>2013</v>
      </c>
      <c r="BD179">
        <v>2014</v>
      </c>
      <c r="BE179">
        <v>2015</v>
      </c>
      <c r="BF179">
        <v>2016</v>
      </c>
      <c r="BG179">
        <v>2017</v>
      </c>
      <c r="BH179">
        <v>2018</v>
      </c>
      <c r="BI179">
        <v>2019</v>
      </c>
      <c r="BJ179">
        <v>2020</v>
      </c>
      <c r="BK179">
        <v>2021</v>
      </c>
      <c r="BL179">
        <v>2022</v>
      </c>
      <c r="BM179">
        <v>2023</v>
      </c>
    </row>
    <row r="180" spans="1:65" ht="15" customHeight="1" x14ac:dyDescent="0.25">
      <c r="A180" t="s">
        <v>3366</v>
      </c>
      <c r="C180" s="76"/>
      <c r="D180" s="68" t="s">
        <v>3371</v>
      </c>
      <c r="E180" s="45" t="s">
        <v>3399</v>
      </c>
      <c r="F180" s="7"/>
      <c r="G180" s="45"/>
      <c r="H180" s="45"/>
      <c r="I180" s="15">
        <f t="shared" si="15"/>
        <v>2008</v>
      </c>
      <c r="J180">
        <f t="shared" si="16"/>
        <v>2023</v>
      </c>
      <c r="AX180">
        <v>2008</v>
      </c>
      <c r="AY180">
        <v>2009</v>
      </c>
      <c r="AZ180">
        <v>2010</v>
      </c>
      <c r="BA180">
        <v>2011</v>
      </c>
      <c r="BB180">
        <v>2012</v>
      </c>
      <c r="BC180">
        <v>2013</v>
      </c>
      <c r="BD180">
        <v>2014</v>
      </c>
      <c r="BE180">
        <v>2015</v>
      </c>
      <c r="BF180">
        <v>2016</v>
      </c>
      <c r="BG180">
        <v>2017</v>
      </c>
      <c r="BH180">
        <v>2018</v>
      </c>
      <c r="BI180">
        <v>2019</v>
      </c>
      <c r="BJ180">
        <v>2020</v>
      </c>
      <c r="BK180">
        <v>2021</v>
      </c>
      <c r="BL180">
        <v>2022</v>
      </c>
      <c r="BM180">
        <v>2023</v>
      </c>
    </row>
    <row r="181" spans="1:65" ht="15" customHeight="1" x14ac:dyDescent="0.25">
      <c r="A181" t="s">
        <v>3366</v>
      </c>
      <c r="C181" s="76"/>
      <c r="D181" s="68" t="s">
        <v>3372</v>
      </c>
      <c r="E181" s="45" t="s">
        <v>3400</v>
      </c>
      <c r="F181" s="7"/>
      <c r="G181" s="45"/>
      <c r="H181" s="45"/>
      <c r="I181" s="15">
        <f t="shared" si="15"/>
        <v>2008</v>
      </c>
      <c r="J181">
        <f t="shared" si="16"/>
        <v>2023</v>
      </c>
      <c r="AX181">
        <v>2008</v>
      </c>
      <c r="AY181">
        <v>2009</v>
      </c>
      <c r="AZ181">
        <v>2010</v>
      </c>
      <c r="BA181">
        <v>2011</v>
      </c>
      <c r="BB181">
        <v>2012</v>
      </c>
      <c r="BC181">
        <v>2013</v>
      </c>
      <c r="BD181">
        <v>2014</v>
      </c>
      <c r="BE181">
        <v>2015</v>
      </c>
      <c r="BF181">
        <v>2016</v>
      </c>
      <c r="BG181">
        <v>2017</v>
      </c>
      <c r="BH181">
        <v>2018</v>
      </c>
      <c r="BI181">
        <v>2019</v>
      </c>
      <c r="BJ181">
        <v>2020</v>
      </c>
      <c r="BK181">
        <v>2021</v>
      </c>
      <c r="BL181">
        <v>2022</v>
      </c>
      <c r="BM181">
        <v>2023</v>
      </c>
    </row>
    <row r="182" spans="1:65" ht="15" customHeight="1" x14ac:dyDescent="0.25">
      <c r="A182" t="s">
        <v>3366</v>
      </c>
      <c r="C182" s="76"/>
      <c r="D182" s="68" t="s">
        <v>3373</v>
      </c>
      <c r="E182" s="45" t="s">
        <v>3401</v>
      </c>
      <c r="F182" s="7"/>
      <c r="G182" s="45"/>
      <c r="H182" s="45"/>
      <c r="I182">
        <v>2018</v>
      </c>
      <c r="J182">
        <f t="shared" si="16"/>
        <v>2023</v>
      </c>
      <c r="AX182">
        <v>2008</v>
      </c>
      <c r="AY182">
        <v>2009</v>
      </c>
      <c r="AZ182">
        <v>2010</v>
      </c>
      <c r="BA182">
        <v>2011</v>
      </c>
      <c r="BB182">
        <v>2012</v>
      </c>
      <c r="BC182">
        <v>2013</v>
      </c>
      <c r="BD182">
        <v>2014</v>
      </c>
      <c r="BE182">
        <v>2015</v>
      </c>
      <c r="BF182">
        <v>2016</v>
      </c>
      <c r="BG182">
        <v>2017</v>
      </c>
      <c r="BH182">
        <v>2018</v>
      </c>
      <c r="BI182">
        <v>2019</v>
      </c>
      <c r="BJ182">
        <v>2020</v>
      </c>
      <c r="BK182">
        <v>2021</v>
      </c>
      <c r="BL182">
        <v>2022</v>
      </c>
      <c r="BM182">
        <v>2023</v>
      </c>
    </row>
    <row r="183" spans="1:65" ht="15" customHeight="1" x14ac:dyDescent="0.25">
      <c r="A183" t="s">
        <v>3366</v>
      </c>
      <c r="C183" s="76"/>
      <c r="D183" s="68" t="s">
        <v>3374</v>
      </c>
      <c r="E183" s="45" t="s">
        <v>3402</v>
      </c>
      <c r="F183" s="7"/>
      <c r="G183" s="45"/>
      <c r="H183" s="45"/>
      <c r="I183">
        <f t="shared" si="15"/>
        <v>2008</v>
      </c>
      <c r="J183">
        <f t="shared" si="16"/>
        <v>2023</v>
      </c>
      <c r="AX183">
        <v>2008</v>
      </c>
      <c r="AY183">
        <v>2009</v>
      </c>
      <c r="AZ183">
        <v>2010</v>
      </c>
      <c r="BA183">
        <v>2011</v>
      </c>
      <c r="BB183">
        <v>2012</v>
      </c>
      <c r="BC183">
        <v>2013</v>
      </c>
      <c r="BD183">
        <v>2014</v>
      </c>
      <c r="BE183">
        <v>2015</v>
      </c>
      <c r="BF183">
        <v>2016</v>
      </c>
      <c r="BG183">
        <v>2017</v>
      </c>
      <c r="BH183">
        <v>2018</v>
      </c>
      <c r="BI183">
        <v>2019</v>
      </c>
      <c r="BJ183">
        <v>2020</v>
      </c>
      <c r="BK183">
        <v>2021</v>
      </c>
      <c r="BL183">
        <v>2022</v>
      </c>
      <c r="BM183">
        <v>2023</v>
      </c>
    </row>
    <row r="184" spans="1:65" ht="15" customHeight="1" x14ac:dyDescent="0.25">
      <c r="A184" t="s">
        <v>3366</v>
      </c>
      <c r="C184" s="76"/>
      <c r="D184" s="68" t="s">
        <v>3375</v>
      </c>
      <c r="E184" s="45" t="s">
        <v>3403</v>
      </c>
      <c r="F184" s="7"/>
      <c r="G184" s="45"/>
      <c r="H184" s="45"/>
      <c r="I184">
        <f t="shared" si="15"/>
        <v>2008</v>
      </c>
      <c r="J184">
        <f t="shared" si="16"/>
        <v>2023</v>
      </c>
      <c r="AX184">
        <v>2008</v>
      </c>
      <c r="AY184">
        <v>2009</v>
      </c>
      <c r="AZ184">
        <v>2010</v>
      </c>
      <c r="BA184">
        <v>2011</v>
      </c>
      <c r="BB184">
        <v>2012</v>
      </c>
      <c r="BC184">
        <v>2013</v>
      </c>
      <c r="BD184">
        <v>2014</v>
      </c>
      <c r="BE184">
        <v>2015</v>
      </c>
      <c r="BF184">
        <v>2016</v>
      </c>
      <c r="BG184">
        <v>2017</v>
      </c>
      <c r="BH184">
        <v>2018</v>
      </c>
      <c r="BI184">
        <v>2019</v>
      </c>
      <c r="BJ184">
        <v>2020</v>
      </c>
      <c r="BK184">
        <v>2021</v>
      </c>
      <c r="BL184">
        <v>2022</v>
      </c>
      <c r="BM184">
        <v>2023</v>
      </c>
    </row>
    <row r="185" spans="1:65" ht="15" customHeight="1" x14ac:dyDescent="0.25">
      <c r="A185" t="s">
        <v>3366</v>
      </c>
      <c r="C185" s="76"/>
      <c r="D185" s="68" t="s">
        <v>3376</v>
      </c>
      <c r="E185" s="45" t="s">
        <v>3404</v>
      </c>
      <c r="F185" s="7"/>
      <c r="G185" s="45"/>
      <c r="H185" s="45"/>
      <c r="I185">
        <f t="shared" si="15"/>
        <v>2008</v>
      </c>
      <c r="J185">
        <f t="shared" si="16"/>
        <v>2023</v>
      </c>
      <c r="AX185">
        <v>2008</v>
      </c>
      <c r="AY185">
        <v>2009</v>
      </c>
      <c r="AZ185">
        <v>2010</v>
      </c>
      <c r="BA185">
        <v>2011</v>
      </c>
      <c r="BB185">
        <v>2012</v>
      </c>
      <c r="BC185">
        <v>2013</v>
      </c>
      <c r="BD185">
        <v>2014</v>
      </c>
      <c r="BE185">
        <v>2015</v>
      </c>
      <c r="BF185">
        <v>2016</v>
      </c>
      <c r="BG185">
        <v>2017</v>
      </c>
      <c r="BH185">
        <v>2018</v>
      </c>
      <c r="BI185">
        <v>2019</v>
      </c>
      <c r="BJ185">
        <v>2020</v>
      </c>
      <c r="BK185">
        <v>2021</v>
      </c>
      <c r="BL185">
        <v>2022</v>
      </c>
      <c r="BM185">
        <v>2023</v>
      </c>
    </row>
    <row r="186" spans="1:65" ht="15" customHeight="1" x14ac:dyDescent="0.25">
      <c r="A186" t="s">
        <v>3366</v>
      </c>
      <c r="C186" s="76"/>
      <c r="D186" s="68" t="s">
        <v>3377</v>
      </c>
      <c r="E186" s="45" t="s">
        <v>3405</v>
      </c>
      <c r="F186" s="7"/>
      <c r="G186" s="45"/>
      <c r="H186" s="45"/>
      <c r="I186">
        <f t="shared" si="15"/>
        <v>2008</v>
      </c>
      <c r="J186">
        <f t="shared" si="16"/>
        <v>2023</v>
      </c>
      <c r="AX186">
        <v>2008</v>
      </c>
      <c r="AY186">
        <v>2009</v>
      </c>
      <c r="AZ186">
        <v>2010</v>
      </c>
      <c r="BA186">
        <v>2011</v>
      </c>
      <c r="BB186">
        <v>2012</v>
      </c>
      <c r="BC186">
        <v>2013</v>
      </c>
      <c r="BD186">
        <v>2014</v>
      </c>
      <c r="BE186">
        <v>2015</v>
      </c>
      <c r="BF186">
        <v>2016</v>
      </c>
      <c r="BG186">
        <v>2017</v>
      </c>
      <c r="BH186">
        <v>2018</v>
      </c>
      <c r="BI186">
        <v>2019</v>
      </c>
      <c r="BJ186">
        <v>2020</v>
      </c>
      <c r="BK186">
        <v>2021</v>
      </c>
      <c r="BL186">
        <v>2022</v>
      </c>
      <c r="BM186">
        <v>2023</v>
      </c>
    </row>
    <row r="187" spans="1:65" ht="15" customHeight="1" x14ac:dyDescent="0.25">
      <c r="A187" t="s">
        <v>3366</v>
      </c>
      <c r="C187" s="76"/>
      <c r="D187" s="68" t="s">
        <v>3378</v>
      </c>
      <c r="E187" s="45" t="s">
        <v>3406</v>
      </c>
      <c r="F187" s="7"/>
      <c r="G187" s="45"/>
      <c r="H187" s="45"/>
      <c r="I187">
        <f t="shared" si="15"/>
        <v>2008</v>
      </c>
      <c r="J187">
        <f t="shared" si="16"/>
        <v>2023</v>
      </c>
      <c r="AX187">
        <v>2008</v>
      </c>
      <c r="AY187">
        <v>2009</v>
      </c>
      <c r="AZ187">
        <v>2010</v>
      </c>
      <c r="BA187">
        <v>2011</v>
      </c>
      <c r="BB187">
        <v>2012</v>
      </c>
      <c r="BC187">
        <v>2013</v>
      </c>
      <c r="BD187">
        <v>2014</v>
      </c>
      <c r="BE187">
        <v>2015</v>
      </c>
      <c r="BF187">
        <v>2016</v>
      </c>
      <c r="BG187">
        <v>2017</v>
      </c>
      <c r="BH187">
        <v>2018</v>
      </c>
      <c r="BI187">
        <v>2019</v>
      </c>
      <c r="BJ187">
        <v>2020</v>
      </c>
      <c r="BK187">
        <v>2021</v>
      </c>
      <c r="BL187">
        <v>2022</v>
      </c>
      <c r="BM187">
        <v>2023</v>
      </c>
    </row>
    <row r="188" spans="1:65" ht="15" customHeight="1" x14ac:dyDescent="0.25">
      <c r="A188" t="s">
        <v>3366</v>
      </c>
      <c r="C188" s="76"/>
      <c r="D188" s="68" t="s">
        <v>3379</v>
      </c>
      <c r="E188" s="45" t="s">
        <v>3407</v>
      </c>
      <c r="F188" s="7"/>
      <c r="G188" s="45"/>
      <c r="H188" s="45"/>
      <c r="I188">
        <f t="shared" si="15"/>
        <v>2008</v>
      </c>
      <c r="J188">
        <f t="shared" si="16"/>
        <v>2023</v>
      </c>
      <c r="AX188">
        <v>2008</v>
      </c>
      <c r="AY188">
        <v>2009</v>
      </c>
      <c r="AZ188">
        <v>2010</v>
      </c>
      <c r="BA188">
        <v>2011</v>
      </c>
      <c r="BB188">
        <v>2012</v>
      </c>
      <c r="BC188">
        <v>2013</v>
      </c>
      <c r="BD188">
        <v>2014</v>
      </c>
      <c r="BE188">
        <v>2015</v>
      </c>
      <c r="BF188">
        <v>2016</v>
      </c>
      <c r="BG188">
        <v>2017</v>
      </c>
      <c r="BH188">
        <v>2018</v>
      </c>
      <c r="BI188">
        <v>2019</v>
      </c>
      <c r="BJ188">
        <v>2020</v>
      </c>
      <c r="BK188">
        <v>2021</v>
      </c>
      <c r="BL188">
        <v>2022</v>
      </c>
      <c r="BM188">
        <v>2023</v>
      </c>
    </row>
    <row r="189" spans="1:65" ht="15" customHeight="1" x14ac:dyDescent="0.25">
      <c r="A189" t="s">
        <v>3366</v>
      </c>
      <c r="C189" s="76"/>
      <c r="D189" s="68" t="s">
        <v>3380</v>
      </c>
      <c r="E189" s="45" t="s">
        <v>3408</v>
      </c>
      <c r="F189" s="7"/>
      <c r="G189" s="45"/>
      <c r="H189" s="45"/>
      <c r="I189">
        <f t="shared" si="15"/>
        <v>2008</v>
      </c>
      <c r="J189">
        <f t="shared" si="16"/>
        <v>2023</v>
      </c>
      <c r="AX189">
        <v>2008</v>
      </c>
      <c r="AY189">
        <v>2009</v>
      </c>
      <c r="AZ189">
        <v>2010</v>
      </c>
      <c r="BA189">
        <v>2011</v>
      </c>
      <c r="BB189">
        <v>2012</v>
      </c>
      <c r="BC189">
        <v>2013</v>
      </c>
      <c r="BD189">
        <v>2014</v>
      </c>
      <c r="BE189">
        <v>2015</v>
      </c>
      <c r="BF189">
        <v>2016</v>
      </c>
      <c r="BG189">
        <v>2017</v>
      </c>
      <c r="BH189">
        <v>2018</v>
      </c>
      <c r="BI189">
        <v>2019</v>
      </c>
      <c r="BJ189">
        <v>2020</v>
      </c>
      <c r="BK189">
        <v>2021</v>
      </c>
      <c r="BL189">
        <v>2022</v>
      </c>
      <c r="BM189">
        <v>2023</v>
      </c>
    </row>
    <row r="190" spans="1:65" ht="15" customHeight="1" x14ac:dyDescent="0.25">
      <c r="A190" t="s">
        <v>3366</v>
      </c>
      <c r="C190" s="76"/>
      <c r="D190" s="68" t="s">
        <v>3381</v>
      </c>
      <c r="E190" s="45" t="s">
        <v>3409</v>
      </c>
      <c r="F190" s="7"/>
      <c r="G190" s="45"/>
      <c r="H190" s="45"/>
      <c r="I190" s="15">
        <f t="shared" si="15"/>
        <v>2008</v>
      </c>
      <c r="J190">
        <f t="shared" si="16"/>
        <v>2023</v>
      </c>
      <c r="AX190">
        <v>2008</v>
      </c>
      <c r="AY190">
        <v>2009</v>
      </c>
      <c r="AZ190">
        <v>2010</v>
      </c>
      <c r="BA190">
        <v>2011</v>
      </c>
      <c r="BB190">
        <v>2012</v>
      </c>
      <c r="BC190">
        <v>2013</v>
      </c>
      <c r="BD190">
        <v>2014</v>
      </c>
      <c r="BE190">
        <v>2015</v>
      </c>
      <c r="BF190">
        <v>2016</v>
      </c>
      <c r="BG190">
        <v>2017</v>
      </c>
      <c r="BH190">
        <v>2018</v>
      </c>
      <c r="BI190">
        <v>2019</v>
      </c>
      <c r="BJ190">
        <v>2020</v>
      </c>
      <c r="BK190">
        <v>2021</v>
      </c>
      <c r="BL190">
        <v>2022</v>
      </c>
      <c r="BM190">
        <v>2023</v>
      </c>
    </row>
    <row r="191" spans="1:65" ht="15" customHeight="1" x14ac:dyDescent="0.25">
      <c r="A191" t="s">
        <v>3366</v>
      </c>
      <c r="C191" s="76"/>
      <c r="D191" s="68" t="s">
        <v>3382</v>
      </c>
      <c r="E191" s="45" t="s">
        <v>3410</v>
      </c>
      <c r="F191" s="7"/>
      <c r="G191" s="45"/>
      <c r="H191" s="45"/>
      <c r="I191" s="15">
        <f t="shared" si="15"/>
        <v>2008</v>
      </c>
      <c r="J191">
        <f t="shared" si="16"/>
        <v>2023</v>
      </c>
      <c r="AX191">
        <v>2008</v>
      </c>
      <c r="AY191">
        <v>2009</v>
      </c>
      <c r="AZ191">
        <v>2010</v>
      </c>
      <c r="BA191">
        <v>2011</v>
      </c>
      <c r="BB191">
        <v>2012</v>
      </c>
      <c r="BC191">
        <v>2013</v>
      </c>
      <c r="BD191">
        <v>2014</v>
      </c>
      <c r="BE191">
        <v>2015</v>
      </c>
      <c r="BF191">
        <v>2016</v>
      </c>
      <c r="BG191">
        <v>2017</v>
      </c>
      <c r="BH191">
        <v>2018</v>
      </c>
      <c r="BI191">
        <v>2019</v>
      </c>
      <c r="BJ191">
        <v>2020</v>
      </c>
      <c r="BK191">
        <v>2021</v>
      </c>
      <c r="BL191">
        <v>2022</v>
      </c>
      <c r="BM191">
        <v>2023</v>
      </c>
    </row>
    <row r="192" spans="1:65" ht="15" customHeight="1" x14ac:dyDescent="0.25">
      <c r="A192" t="s">
        <v>3366</v>
      </c>
      <c r="C192" s="76"/>
      <c r="D192" s="68" t="s">
        <v>3383</v>
      </c>
      <c r="E192" s="45" t="s">
        <v>3411</v>
      </c>
      <c r="F192" s="7"/>
      <c r="G192" s="45"/>
      <c r="H192" s="45"/>
      <c r="I192">
        <v>2019</v>
      </c>
      <c r="J192">
        <f t="shared" si="16"/>
        <v>2023</v>
      </c>
      <c r="AX192">
        <v>2008</v>
      </c>
      <c r="AY192">
        <v>2009</v>
      </c>
      <c r="AZ192">
        <v>2010</v>
      </c>
      <c r="BA192">
        <v>2011</v>
      </c>
      <c r="BB192">
        <v>2012</v>
      </c>
      <c r="BC192">
        <v>2013</v>
      </c>
      <c r="BD192">
        <v>2014</v>
      </c>
      <c r="BE192">
        <v>2015</v>
      </c>
      <c r="BF192">
        <v>2016</v>
      </c>
      <c r="BG192">
        <v>2017</v>
      </c>
      <c r="BH192">
        <v>2018</v>
      </c>
      <c r="BI192">
        <v>2019</v>
      </c>
      <c r="BJ192">
        <v>2020</v>
      </c>
      <c r="BK192">
        <v>2021</v>
      </c>
      <c r="BL192">
        <v>2022</v>
      </c>
      <c r="BM192">
        <v>2023</v>
      </c>
    </row>
    <row r="193" spans="1:65" ht="15" customHeight="1" x14ac:dyDescent="0.25">
      <c r="A193" t="s">
        <v>3366</v>
      </c>
      <c r="C193" s="76"/>
      <c r="D193" s="68" t="s">
        <v>3384</v>
      </c>
      <c r="E193" s="45" t="s">
        <v>3412</v>
      </c>
      <c r="F193" s="7"/>
      <c r="G193" s="45"/>
      <c r="H193" s="45"/>
      <c r="I193">
        <f t="shared" si="15"/>
        <v>2008</v>
      </c>
      <c r="J193">
        <f t="shared" si="16"/>
        <v>2023</v>
      </c>
      <c r="AX193">
        <v>2008</v>
      </c>
      <c r="AY193">
        <v>2009</v>
      </c>
      <c r="AZ193">
        <v>2010</v>
      </c>
      <c r="BA193">
        <v>2011</v>
      </c>
      <c r="BB193">
        <v>2012</v>
      </c>
      <c r="BC193">
        <v>2013</v>
      </c>
      <c r="BD193">
        <v>2014</v>
      </c>
      <c r="BE193">
        <v>2015</v>
      </c>
      <c r="BF193">
        <v>2016</v>
      </c>
      <c r="BG193">
        <v>2017</v>
      </c>
      <c r="BH193">
        <v>2018</v>
      </c>
      <c r="BI193">
        <v>2019</v>
      </c>
      <c r="BJ193">
        <v>2020</v>
      </c>
      <c r="BK193">
        <v>2021</v>
      </c>
      <c r="BL193">
        <v>2022</v>
      </c>
      <c r="BM193">
        <v>2023</v>
      </c>
    </row>
    <row r="194" spans="1:65" ht="15" customHeight="1" x14ac:dyDescent="0.25">
      <c r="A194" t="s">
        <v>3366</v>
      </c>
      <c r="C194" s="76"/>
      <c r="D194" s="68" t="s">
        <v>3385</v>
      </c>
      <c r="E194" s="45" t="s">
        <v>3413</v>
      </c>
      <c r="F194" s="7"/>
      <c r="G194" s="45"/>
      <c r="H194" s="45"/>
      <c r="I194">
        <f t="shared" si="15"/>
        <v>2008</v>
      </c>
      <c r="J194">
        <f t="shared" si="16"/>
        <v>2023</v>
      </c>
      <c r="AX194">
        <v>2008</v>
      </c>
      <c r="AY194">
        <v>2009</v>
      </c>
      <c r="AZ194">
        <v>2010</v>
      </c>
      <c r="BA194">
        <v>2011</v>
      </c>
      <c r="BB194">
        <v>2012</v>
      </c>
      <c r="BC194">
        <v>2013</v>
      </c>
      <c r="BD194">
        <v>2014</v>
      </c>
      <c r="BE194">
        <v>2015</v>
      </c>
      <c r="BF194">
        <v>2016</v>
      </c>
      <c r="BG194">
        <v>2017</v>
      </c>
      <c r="BH194">
        <v>2018</v>
      </c>
      <c r="BI194">
        <v>2019</v>
      </c>
      <c r="BJ194">
        <v>2020</v>
      </c>
      <c r="BK194">
        <v>2021</v>
      </c>
      <c r="BL194">
        <v>2022</v>
      </c>
      <c r="BM194">
        <v>2023</v>
      </c>
    </row>
    <row r="195" spans="1:65" ht="15" customHeight="1" x14ac:dyDescent="0.25">
      <c r="A195" t="s">
        <v>3366</v>
      </c>
      <c r="C195" s="76"/>
      <c r="D195" s="68" t="s">
        <v>3386</v>
      </c>
      <c r="E195" s="71" t="s">
        <v>3414</v>
      </c>
      <c r="F195" s="7"/>
      <c r="G195" s="45"/>
      <c r="H195" s="45"/>
      <c r="I195">
        <f t="shared" si="15"/>
        <v>2008</v>
      </c>
      <c r="J195">
        <f t="shared" si="16"/>
        <v>2023</v>
      </c>
      <c r="AX195">
        <v>2008</v>
      </c>
      <c r="AY195">
        <v>2009</v>
      </c>
      <c r="AZ195">
        <v>2010</v>
      </c>
      <c r="BA195">
        <v>2011</v>
      </c>
      <c r="BB195">
        <v>2012</v>
      </c>
      <c r="BC195">
        <v>2013</v>
      </c>
      <c r="BD195">
        <v>2014</v>
      </c>
      <c r="BE195">
        <v>2015</v>
      </c>
      <c r="BF195">
        <v>2016</v>
      </c>
      <c r="BG195">
        <v>2017</v>
      </c>
      <c r="BH195">
        <v>2018</v>
      </c>
      <c r="BI195">
        <v>2019</v>
      </c>
      <c r="BJ195">
        <v>2020</v>
      </c>
      <c r="BK195">
        <v>2021</v>
      </c>
      <c r="BL195">
        <v>2022</v>
      </c>
      <c r="BM195">
        <v>2023</v>
      </c>
    </row>
    <row r="196" spans="1:65" ht="15" customHeight="1" x14ac:dyDescent="0.25">
      <c r="A196" t="s">
        <v>3366</v>
      </c>
      <c r="C196" s="76"/>
      <c r="D196" s="68" t="s">
        <v>3387</v>
      </c>
      <c r="E196" s="45" t="s">
        <v>3415</v>
      </c>
      <c r="F196" s="7"/>
      <c r="G196" s="45"/>
      <c r="H196" s="45"/>
      <c r="I196">
        <f t="shared" si="15"/>
        <v>2008</v>
      </c>
      <c r="J196">
        <f t="shared" si="16"/>
        <v>2023</v>
      </c>
      <c r="AX196">
        <v>2008</v>
      </c>
      <c r="AY196">
        <v>2009</v>
      </c>
      <c r="AZ196">
        <v>2010</v>
      </c>
      <c r="BA196">
        <v>2011</v>
      </c>
      <c r="BB196">
        <v>2012</v>
      </c>
      <c r="BC196">
        <v>2013</v>
      </c>
      <c r="BD196">
        <v>2014</v>
      </c>
      <c r="BE196">
        <v>2015</v>
      </c>
      <c r="BF196">
        <v>2016</v>
      </c>
      <c r="BG196">
        <v>2017</v>
      </c>
      <c r="BH196">
        <v>2018</v>
      </c>
      <c r="BI196">
        <v>2019</v>
      </c>
      <c r="BJ196">
        <v>2020</v>
      </c>
      <c r="BK196">
        <v>2021</v>
      </c>
      <c r="BL196">
        <v>2022</v>
      </c>
      <c r="BM196">
        <v>2023</v>
      </c>
    </row>
    <row r="197" spans="1:65" ht="15" customHeight="1" x14ac:dyDescent="0.25">
      <c r="A197" t="s">
        <v>3366</v>
      </c>
      <c r="C197" s="76"/>
      <c r="D197" s="68" t="s">
        <v>3388</v>
      </c>
      <c r="E197" s="45" t="s">
        <v>3416</v>
      </c>
      <c r="F197" s="7"/>
      <c r="G197" s="45"/>
      <c r="H197" s="45"/>
      <c r="I197">
        <f t="shared" si="15"/>
        <v>2008</v>
      </c>
      <c r="J197">
        <f t="shared" si="16"/>
        <v>2023</v>
      </c>
      <c r="AX197">
        <v>2008</v>
      </c>
      <c r="AY197">
        <v>2009</v>
      </c>
      <c r="AZ197">
        <v>2010</v>
      </c>
      <c r="BA197">
        <v>2011</v>
      </c>
      <c r="BB197">
        <v>2012</v>
      </c>
      <c r="BC197">
        <v>2013</v>
      </c>
      <c r="BD197">
        <v>2014</v>
      </c>
      <c r="BE197">
        <v>2015</v>
      </c>
      <c r="BF197">
        <v>2016</v>
      </c>
      <c r="BG197">
        <v>2017</v>
      </c>
      <c r="BH197">
        <v>2018</v>
      </c>
      <c r="BI197">
        <v>2019</v>
      </c>
      <c r="BJ197">
        <v>2020</v>
      </c>
      <c r="BK197">
        <v>2021</v>
      </c>
      <c r="BL197">
        <v>2022</v>
      </c>
      <c r="BM197">
        <v>2023</v>
      </c>
    </row>
    <row r="198" spans="1:65" ht="15" customHeight="1" x14ac:dyDescent="0.25">
      <c r="A198" t="s">
        <v>3366</v>
      </c>
      <c r="C198" s="76"/>
      <c r="D198" s="68" t="s">
        <v>3389</v>
      </c>
      <c r="E198" s="45" t="s">
        <v>3417</v>
      </c>
      <c r="F198" s="7"/>
      <c r="G198" s="45"/>
      <c r="H198" s="45"/>
      <c r="I198">
        <f t="shared" si="15"/>
        <v>2008</v>
      </c>
      <c r="J198">
        <f t="shared" si="16"/>
        <v>2023</v>
      </c>
      <c r="AX198">
        <v>2008</v>
      </c>
      <c r="AY198">
        <v>2009</v>
      </c>
      <c r="AZ198">
        <v>2010</v>
      </c>
      <c r="BA198">
        <v>2011</v>
      </c>
      <c r="BB198">
        <v>2012</v>
      </c>
      <c r="BC198">
        <v>2013</v>
      </c>
      <c r="BD198">
        <v>2014</v>
      </c>
      <c r="BE198">
        <v>2015</v>
      </c>
      <c r="BF198">
        <v>2016</v>
      </c>
      <c r="BG198">
        <v>2017</v>
      </c>
      <c r="BH198">
        <v>2018</v>
      </c>
      <c r="BI198">
        <v>2019</v>
      </c>
      <c r="BJ198">
        <v>2020</v>
      </c>
      <c r="BK198">
        <v>2021</v>
      </c>
      <c r="BL198">
        <v>2022</v>
      </c>
      <c r="BM198">
        <v>2023</v>
      </c>
    </row>
    <row r="199" spans="1:65" ht="15" customHeight="1" x14ac:dyDescent="0.25">
      <c r="A199" t="s">
        <v>3366</v>
      </c>
      <c r="C199" s="76"/>
      <c r="D199" s="68" t="s">
        <v>3390</v>
      </c>
      <c r="E199" s="45" t="s">
        <v>3418</v>
      </c>
      <c r="F199" s="7"/>
      <c r="G199" s="45"/>
      <c r="H199" s="45"/>
      <c r="I199">
        <f t="shared" si="15"/>
        <v>2008</v>
      </c>
      <c r="J199">
        <f t="shared" si="16"/>
        <v>2023</v>
      </c>
      <c r="AX199">
        <v>2008</v>
      </c>
      <c r="AY199">
        <v>2009</v>
      </c>
      <c r="AZ199">
        <v>2010</v>
      </c>
      <c r="BA199">
        <v>2011</v>
      </c>
      <c r="BB199">
        <v>2012</v>
      </c>
      <c r="BC199">
        <v>2013</v>
      </c>
      <c r="BD199">
        <v>2014</v>
      </c>
      <c r="BE199">
        <v>2015</v>
      </c>
      <c r="BF199">
        <v>2016</v>
      </c>
      <c r="BG199">
        <v>2017</v>
      </c>
      <c r="BH199">
        <v>2018</v>
      </c>
      <c r="BI199">
        <v>2019</v>
      </c>
      <c r="BJ199">
        <v>2020</v>
      </c>
      <c r="BK199">
        <v>2021</v>
      </c>
      <c r="BL199">
        <v>2022</v>
      </c>
      <c r="BM199">
        <v>2023</v>
      </c>
    </row>
    <row r="200" spans="1:65" ht="15" customHeight="1" x14ac:dyDescent="0.25">
      <c r="A200" t="s">
        <v>3366</v>
      </c>
      <c r="C200" s="76"/>
      <c r="D200" s="68" t="s">
        <v>21</v>
      </c>
      <c r="E200" s="68" t="s">
        <v>733</v>
      </c>
      <c r="F200" s="7" t="s">
        <v>1303</v>
      </c>
      <c r="G200" s="68"/>
      <c r="H200" s="45"/>
      <c r="I200" s="15">
        <f t="shared" si="15"/>
        <v>2008</v>
      </c>
      <c r="J200">
        <f t="shared" si="16"/>
        <v>2023</v>
      </c>
      <c r="AX200">
        <v>2008</v>
      </c>
      <c r="AY200">
        <v>2009</v>
      </c>
      <c r="AZ200">
        <v>2010</v>
      </c>
      <c r="BA200">
        <v>2011</v>
      </c>
      <c r="BB200">
        <v>2012</v>
      </c>
      <c r="BC200">
        <v>2013</v>
      </c>
      <c r="BD200">
        <v>2014</v>
      </c>
      <c r="BE200">
        <v>2015</v>
      </c>
      <c r="BF200">
        <v>2016</v>
      </c>
      <c r="BG200">
        <v>2017</v>
      </c>
      <c r="BH200">
        <v>2018</v>
      </c>
      <c r="BI200">
        <v>2019</v>
      </c>
      <c r="BJ200">
        <v>2020</v>
      </c>
      <c r="BK200">
        <v>2021</v>
      </c>
      <c r="BL200">
        <v>2022</v>
      </c>
      <c r="BM200">
        <v>2023</v>
      </c>
    </row>
    <row r="201" spans="1:65" ht="15" customHeight="1" x14ac:dyDescent="0.25">
      <c r="A201" t="s">
        <v>3366</v>
      </c>
      <c r="C201" s="76"/>
      <c r="D201" s="68" t="s">
        <v>3391</v>
      </c>
      <c r="E201" s="45" t="s">
        <v>3419</v>
      </c>
      <c r="F201" s="7"/>
      <c r="G201" s="45"/>
      <c r="H201" s="45"/>
      <c r="I201" s="15">
        <f t="shared" si="15"/>
        <v>2008</v>
      </c>
      <c r="J201">
        <f t="shared" si="16"/>
        <v>2023</v>
      </c>
      <c r="AX201">
        <v>2008</v>
      </c>
      <c r="AY201">
        <v>2009</v>
      </c>
      <c r="AZ201">
        <v>2010</v>
      </c>
      <c r="BA201">
        <v>2011</v>
      </c>
      <c r="BB201">
        <v>2012</v>
      </c>
      <c r="BC201">
        <v>2013</v>
      </c>
      <c r="BD201">
        <v>2014</v>
      </c>
      <c r="BE201">
        <v>2015</v>
      </c>
      <c r="BF201">
        <v>2016</v>
      </c>
      <c r="BG201">
        <v>2017</v>
      </c>
      <c r="BH201">
        <v>2018</v>
      </c>
      <c r="BI201">
        <v>2019</v>
      </c>
      <c r="BJ201">
        <v>2020</v>
      </c>
      <c r="BK201">
        <v>2021</v>
      </c>
      <c r="BL201">
        <v>2022</v>
      </c>
      <c r="BM201">
        <v>2023</v>
      </c>
    </row>
    <row r="202" spans="1:65" ht="15" customHeight="1" x14ac:dyDescent="0.25">
      <c r="A202" t="s">
        <v>3366</v>
      </c>
      <c r="C202" s="76"/>
      <c r="D202" s="68" t="s">
        <v>3392</v>
      </c>
      <c r="E202" s="45" t="s">
        <v>3420</v>
      </c>
      <c r="F202" s="7"/>
      <c r="G202" s="45"/>
      <c r="H202" s="45"/>
      <c r="I202">
        <v>2020</v>
      </c>
      <c r="J202">
        <f t="shared" si="16"/>
        <v>2023</v>
      </c>
      <c r="AX202">
        <v>2008</v>
      </c>
      <c r="AY202">
        <v>2009</v>
      </c>
      <c r="AZ202">
        <v>2010</v>
      </c>
      <c r="BA202">
        <v>2011</v>
      </c>
      <c r="BB202">
        <v>2012</v>
      </c>
      <c r="BC202">
        <v>2013</v>
      </c>
      <c r="BD202">
        <v>2014</v>
      </c>
      <c r="BE202">
        <v>2015</v>
      </c>
      <c r="BF202">
        <v>2016</v>
      </c>
      <c r="BG202">
        <v>2017</v>
      </c>
      <c r="BH202">
        <v>2018</v>
      </c>
      <c r="BI202">
        <v>2019</v>
      </c>
      <c r="BJ202">
        <v>2020</v>
      </c>
      <c r="BK202">
        <v>2021</v>
      </c>
      <c r="BL202">
        <v>2022</v>
      </c>
      <c r="BM202">
        <v>2023</v>
      </c>
    </row>
    <row r="203" spans="1:65" ht="15" customHeight="1" x14ac:dyDescent="0.25">
      <c r="A203" t="s">
        <v>3366</v>
      </c>
      <c r="C203" s="76"/>
      <c r="D203" s="68" t="s">
        <v>3393</v>
      </c>
      <c r="E203" s="45" t="s">
        <v>3421</v>
      </c>
      <c r="F203" s="7"/>
      <c r="G203" s="45"/>
      <c r="H203" s="45"/>
      <c r="I203">
        <f t="shared" si="15"/>
        <v>2008</v>
      </c>
      <c r="J203">
        <f t="shared" si="16"/>
        <v>2023</v>
      </c>
      <c r="AX203">
        <v>2008</v>
      </c>
      <c r="AY203">
        <v>2009</v>
      </c>
      <c r="AZ203">
        <v>2010</v>
      </c>
      <c r="BA203">
        <v>2011</v>
      </c>
      <c r="BB203">
        <v>2012</v>
      </c>
      <c r="BC203">
        <v>2013</v>
      </c>
      <c r="BD203">
        <v>2014</v>
      </c>
      <c r="BE203">
        <v>2015</v>
      </c>
      <c r="BF203">
        <v>2016</v>
      </c>
      <c r="BG203">
        <v>2017</v>
      </c>
      <c r="BH203">
        <v>2018</v>
      </c>
      <c r="BI203">
        <v>2019</v>
      </c>
      <c r="BJ203">
        <v>2020</v>
      </c>
      <c r="BK203">
        <v>2021</v>
      </c>
      <c r="BL203">
        <v>2022</v>
      </c>
      <c r="BM203">
        <v>2023</v>
      </c>
    </row>
    <row r="204" spans="1:65" ht="15" customHeight="1" x14ac:dyDescent="0.25">
      <c r="A204" t="s">
        <v>3366</v>
      </c>
      <c r="C204" s="76"/>
      <c r="D204" s="68" t="s">
        <v>3394</v>
      </c>
      <c r="E204" s="45" t="s">
        <v>3422</v>
      </c>
      <c r="F204" s="7"/>
      <c r="G204" s="45"/>
      <c r="H204" s="45"/>
      <c r="I204">
        <f t="shared" si="15"/>
        <v>2008</v>
      </c>
      <c r="J204">
        <f t="shared" si="16"/>
        <v>2023</v>
      </c>
      <c r="AX204">
        <v>2008</v>
      </c>
      <c r="AY204">
        <v>2009</v>
      </c>
      <c r="AZ204">
        <v>2010</v>
      </c>
      <c r="BA204">
        <v>2011</v>
      </c>
      <c r="BB204">
        <v>2012</v>
      </c>
      <c r="BC204">
        <v>2013</v>
      </c>
      <c r="BD204">
        <v>2014</v>
      </c>
      <c r="BE204">
        <v>2015</v>
      </c>
      <c r="BF204">
        <v>2016</v>
      </c>
      <c r="BG204">
        <v>2017</v>
      </c>
      <c r="BH204">
        <v>2018</v>
      </c>
      <c r="BI204">
        <v>2019</v>
      </c>
      <c r="BJ204">
        <v>2020</v>
      </c>
      <c r="BK204">
        <v>2021</v>
      </c>
      <c r="BL204">
        <v>2022</v>
      </c>
      <c r="BM204">
        <v>2023</v>
      </c>
    </row>
    <row r="205" spans="1:65" ht="15" customHeight="1" x14ac:dyDescent="0.25">
      <c r="A205" t="s">
        <v>3366</v>
      </c>
      <c r="C205" s="77"/>
      <c r="D205" s="68" t="s">
        <v>3395</v>
      </c>
      <c r="E205" s="45" t="s">
        <v>3423</v>
      </c>
      <c r="F205" s="7"/>
      <c r="G205" s="45"/>
      <c r="H205" s="45"/>
      <c r="I205">
        <f t="shared" si="15"/>
        <v>2008</v>
      </c>
      <c r="J205">
        <f t="shared" si="16"/>
        <v>2023</v>
      </c>
      <c r="AX205">
        <v>2008</v>
      </c>
      <c r="AY205">
        <v>2009</v>
      </c>
      <c r="AZ205">
        <v>2010</v>
      </c>
      <c r="BA205">
        <v>2011</v>
      </c>
      <c r="BB205">
        <v>2012</v>
      </c>
      <c r="BC205">
        <v>2013</v>
      </c>
      <c r="BD205">
        <v>2014</v>
      </c>
      <c r="BE205">
        <v>2015</v>
      </c>
      <c r="BF205">
        <v>2016</v>
      </c>
      <c r="BG205">
        <v>2017</v>
      </c>
      <c r="BH205">
        <v>2018</v>
      </c>
      <c r="BI205">
        <v>2019</v>
      </c>
      <c r="BJ205">
        <v>2020</v>
      </c>
      <c r="BK205">
        <v>2021</v>
      </c>
      <c r="BL205">
        <v>2022</v>
      </c>
      <c r="BM205">
        <v>2023</v>
      </c>
    </row>
    <row r="206" spans="1:65" ht="15" customHeight="1" x14ac:dyDescent="0.25">
      <c r="C206" s="64"/>
      <c r="D206" s="68"/>
      <c r="E206" s="45"/>
      <c r="F206" s="7"/>
      <c r="G206" s="45"/>
      <c r="H206" s="45"/>
    </row>
    <row r="207" spans="1:65" ht="15" customHeight="1" x14ac:dyDescent="0.25">
      <c r="A207" t="s">
        <v>2815</v>
      </c>
      <c r="B207" s="1" t="str">
        <f>A207&amp;MIN(I207:I216)&amp;"(-"&amp;MAX(J207:J216)&amp;")"</f>
        <v>BOERNFB2015(-2021)</v>
      </c>
      <c r="C207" s="78"/>
      <c r="D207" t="s">
        <v>2823</v>
      </c>
      <c r="E207" s="45" t="s">
        <v>2833</v>
      </c>
      <c r="G207" s="45" t="s">
        <v>2833</v>
      </c>
      <c r="H207" s="45" t="s">
        <v>2842</v>
      </c>
      <c r="I207">
        <f>MIN(L207:BT207)</f>
        <v>2017</v>
      </c>
      <c r="J207">
        <f t="shared" ref="J207:J212" si="17">MAX(L207:BT207)</f>
        <v>2021</v>
      </c>
      <c r="K207" s="2" t="str">
        <f t="shared" ref="K207:K225" si="18">IF(J207-I207+1-COUNTA(L207:BT207)=0, "-", "Yes")</f>
        <v>-</v>
      </c>
      <c r="BG207">
        <v>2017</v>
      </c>
      <c r="BH207">
        <v>2018</v>
      </c>
      <c r="BI207">
        <v>2019</v>
      </c>
      <c r="BJ207">
        <v>2020</v>
      </c>
      <c r="BK207">
        <v>2021</v>
      </c>
    </row>
    <row r="208" spans="1:65" ht="15" customHeight="1" x14ac:dyDescent="0.25">
      <c r="A208" t="s">
        <v>2815</v>
      </c>
      <c r="C208" s="78"/>
      <c r="D208" t="s">
        <v>2824</v>
      </c>
      <c r="E208" s="45" t="s">
        <v>2834</v>
      </c>
      <c r="G208" s="45" t="s">
        <v>2834</v>
      </c>
      <c r="H208" s="45" t="s">
        <v>2843</v>
      </c>
      <c r="I208">
        <f>MIN(L208:BT208)</f>
        <v>2017</v>
      </c>
      <c r="J208">
        <f t="shared" si="17"/>
        <v>2021</v>
      </c>
      <c r="K208" s="2" t="str">
        <f t="shared" si="18"/>
        <v>-</v>
      </c>
      <c r="BG208">
        <v>2017</v>
      </c>
      <c r="BH208">
        <v>2018</v>
      </c>
      <c r="BI208">
        <v>2019</v>
      </c>
      <c r="BJ208">
        <v>2020</v>
      </c>
      <c r="BK208">
        <v>2021</v>
      </c>
    </row>
    <row r="209" spans="1:63" ht="15" customHeight="1" x14ac:dyDescent="0.25">
      <c r="A209" t="s">
        <v>2815</v>
      </c>
      <c r="C209" s="78"/>
      <c r="D209" t="s">
        <v>73</v>
      </c>
      <c r="E209" s="45" t="s">
        <v>59</v>
      </c>
      <c r="G209" s="45" t="s">
        <v>59</v>
      </c>
      <c r="H209" s="45" t="s">
        <v>1731</v>
      </c>
      <c r="I209">
        <f>MIN(L209:BT209)</f>
        <v>2015</v>
      </c>
      <c r="J209">
        <f t="shared" si="17"/>
        <v>2021</v>
      </c>
      <c r="K209" s="2" t="str">
        <f t="shared" si="18"/>
        <v>Yes</v>
      </c>
      <c r="BE209">
        <v>2015</v>
      </c>
      <c r="BF209">
        <v>2016</v>
      </c>
      <c r="BG209">
        <v>2017</v>
      </c>
      <c r="BH209">
        <v>2018</v>
      </c>
      <c r="BJ209">
        <v>2020</v>
      </c>
      <c r="BK209">
        <v>2021</v>
      </c>
    </row>
    <row r="210" spans="1:63" ht="15" customHeight="1" x14ac:dyDescent="0.25">
      <c r="A210" t="s">
        <v>2815</v>
      </c>
      <c r="C210" s="78"/>
      <c r="D210" s="15" t="s">
        <v>425</v>
      </c>
      <c r="E210" s="48" t="s">
        <v>12</v>
      </c>
      <c r="F210" s="49" t="s">
        <v>3533</v>
      </c>
      <c r="G210" s="48"/>
      <c r="H210" s="48"/>
      <c r="I210" s="51">
        <f>MIN(L210:BT210)</f>
        <v>2017</v>
      </c>
      <c r="J210" s="51">
        <f t="shared" si="17"/>
        <v>2017</v>
      </c>
      <c r="K210" s="2" t="str">
        <f t="shared" si="18"/>
        <v>-</v>
      </c>
      <c r="BG210">
        <v>2017</v>
      </c>
    </row>
    <row r="211" spans="1:63" ht="15" customHeight="1" x14ac:dyDescent="0.25">
      <c r="A211" t="s">
        <v>2815</v>
      </c>
      <c r="C211" s="78"/>
      <c r="D211" s="15" t="s">
        <v>2829</v>
      </c>
      <c r="E211" s="48" t="s">
        <v>12</v>
      </c>
      <c r="F211" s="49" t="s">
        <v>3533</v>
      </c>
      <c r="G211" s="48"/>
      <c r="H211" s="48"/>
      <c r="I211" s="51">
        <f>MIN(L211:BT211)</f>
        <v>2018</v>
      </c>
      <c r="J211" s="51">
        <f t="shared" si="17"/>
        <v>2019</v>
      </c>
      <c r="K211" s="2" t="str">
        <f t="shared" si="18"/>
        <v>-</v>
      </c>
      <c r="BH211">
        <v>2018</v>
      </c>
      <c r="BI211">
        <v>2019</v>
      </c>
    </row>
    <row r="212" spans="1:63" ht="15" customHeight="1" x14ac:dyDescent="0.25">
      <c r="A212" t="s">
        <v>2815</v>
      </c>
      <c r="C212" s="78"/>
      <c r="D212" t="s">
        <v>2957</v>
      </c>
      <c r="E212" s="45" t="s">
        <v>2958</v>
      </c>
      <c r="G212" s="45"/>
      <c r="H212" s="45"/>
      <c r="I212">
        <v>2021</v>
      </c>
      <c r="J212">
        <f t="shared" si="17"/>
        <v>2021</v>
      </c>
      <c r="K212" s="2" t="str">
        <f>IF(J212-I212+1-COUNTA(L212:BT212)=0, "-", "Yes")</f>
        <v>-</v>
      </c>
      <c r="BK212">
        <v>2021</v>
      </c>
    </row>
    <row r="213" spans="1:63" ht="15" customHeight="1" x14ac:dyDescent="0.25">
      <c r="A213" t="s">
        <v>2815</v>
      </c>
      <c r="C213" s="78"/>
      <c r="D213" t="s">
        <v>2825</v>
      </c>
      <c r="E213" s="45" t="s">
        <v>2835</v>
      </c>
      <c r="G213" s="45" t="s">
        <v>2835</v>
      </c>
      <c r="H213" s="45" t="s">
        <v>2844</v>
      </c>
      <c r="I213">
        <f t="shared" ref="I213:I225" si="19">MIN(L213:BT213)</f>
        <v>2015</v>
      </c>
      <c r="J213">
        <f t="shared" ref="J213:J225" si="20">MAX(L213:BT213)</f>
        <v>2021</v>
      </c>
      <c r="K213" s="2" t="str">
        <f t="shared" si="18"/>
        <v>-</v>
      </c>
      <c r="BE213">
        <v>2015</v>
      </c>
      <c r="BF213">
        <v>2016</v>
      </c>
      <c r="BG213">
        <v>2017</v>
      </c>
      <c r="BH213">
        <v>2018</v>
      </c>
      <c r="BI213">
        <v>2019</v>
      </c>
      <c r="BJ213">
        <v>2020</v>
      </c>
      <c r="BK213">
        <v>2021</v>
      </c>
    </row>
    <row r="214" spans="1:63" ht="15" customHeight="1" x14ac:dyDescent="0.25">
      <c r="A214" t="s">
        <v>2815</v>
      </c>
      <c r="C214" s="78"/>
      <c r="D214" t="s">
        <v>2826</v>
      </c>
      <c r="E214" s="45" t="s">
        <v>2836</v>
      </c>
      <c r="G214" s="45" t="s">
        <v>2845</v>
      </c>
      <c r="H214" s="45" t="s">
        <v>2846</v>
      </c>
      <c r="I214">
        <f t="shared" si="19"/>
        <v>2015</v>
      </c>
      <c r="J214">
        <f t="shared" si="20"/>
        <v>2021</v>
      </c>
      <c r="K214" s="2" t="str">
        <f t="shared" si="18"/>
        <v>-</v>
      </c>
      <c r="BE214">
        <v>2015</v>
      </c>
      <c r="BF214">
        <v>2016</v>
      </c>
      <c r="BG214">
        <v>2017</v>
      </c>
      <c r="BH214">
        <v>2018</v>
      </c>
      <c r="BI214">
        <v>2019</v>
      </c>
      <c r="BJ214">
        <v>2020</v>
      </c>
      <c r="BK214">
        <v>2021</v>
      </c>
    </row>
    <row r="215" spans="1:63" ht="15" customHeight="1" x14ac:dyDescent="0.25">
      <c r="A215" t="s">
        <v>2815</v>
      </c>
      <c r="C215" s="78"/>
      <c r="D215" t="s">
        <v>21</v>
      </c>
      <c r="E215" s="45" t="s">
        <v>733</v>
      </c>
      <c r="F215" s="7" t="s">
        <v>1303</v>
      </c>
      <c r="G215" s="45" t="s">
        <v>733</v>
      </c>
      <c r="H215" s="45" t="s">
        <v>1569</v>
      </c>
      <c r="I215">
        <f t="shared" si="19"/>
        <v>2015</v>
      </c>
      <c r="J215">
        <f t="shared" si="20"/>
        <v>2021</v>
      </c>
      <c r="K215" s="2" t="str">
        <f t="shared" si="18"/>
        <v>-</v>
      </c>
      <c r="BE215">
        <v>2015</v>
      </c>
      <c r="BF215">
        <v>2016</v>
      </c>
      <c r="BG215">
        <v>2017</v>
      </c>
      <c r="BH215">
        <v>2018</v>
      </c>
      <c r="BI215">
        <v>2019</v>
      </c>
      <c r="BJ215">
        <v>2020</v>
      </c>
      <c r="BK215">
        <v>2021</v>
      </c>
    </row>
    <row r="216" spans="1:63" ht="15" customHeight="1" x14ac:dyDescent="0.25">
      <c r="A216" t="s">
        <v>2815</v>
      </c>
      <c r="C216" s="78"/>
      <c r="D216" t="s">
        <v>2827</v>
      </c>
      <c r="E216" s="45" t="s">
        <v>2837</v>
      </c>
      <c r="G216" s="45" t="s">
        <v>2837</v>
      </c>
      <c r="H216" s="45" t="s">
        <v>2847</v>
      </c>
      <c r="I216">
        <f t="shared" si="19"/>
        <v>2017</v>
      </c>
      <c r="J216">
        <f t="shared" si="20"/>
        <v>2021</v>
      </c>
      <c r="K216" s="2" t="str">
        <f t="shared" si="18"/>
        <v>-</v>
      </c>
      <c r="BG216">
        <v>2017</v>
      </c>
      <c r="BH216">
        <v>2018</v>
      </c>
      <c r="BI216">
        <v>2019</v>
      </c>
      <c r="BJ216">
        <v>2020</v>
      </c>
      <c r="BK216">
        <v>2021</v>
      </c>
    </row>
    <row r="217" spans="1:63" ht="15" customHeight="1" x14ac:dyDescent="0.25">
      <c r="C217" s="64"/>
      <c r="E217" s="45"/>
      <c r="G217" s="45"/>
      <c r="H217" s="45"/>
    </row>
    <row r="218" spans="1:63" ht="15" customHeight="1" x14ac:dyDescent="0.25">
      <c r="A218" t="s">
        <v>2816</v>
      </c>
      <c r="B218" s="1" t="str">
        <f>A218&amp;MIN(I218:I225)&amp;"(-"&amp;MAX(J218:J225)&amp;")"</f>
        <v>BOERNSB2015(-2021)</v>
      </c>
      <c r="C218" s="78"/>
      <c r="D218" t="s">
        <v>2828</v>
      </c>
      <c r="E218" s="45" t="s">
        <v>2838</v>
      </c>
      <c r="G218" s="45" t="s">
        <v>2838</v>
      </c>
      <c r="H218" s="45" t="s">
        <v>2848</v>
      </c>
      <c r="I218">
        <f t="shared" si="19"/>
        <v>2015</v>
      </c>
      <c r="J218">
        <f t="shared" si="20"/>
        <v>2021</v>
      </c>
      <c r="K218" s="2" t="str">
        <f t="shared" si="18"/>
        <v>-</v>
      </c>
      <c r="BE218">
        <v>2015</v>
      </c>
      <c r="BF218">
        <v>2016</v>
      </c>
      <c r="BG218">
        <v>2017</v>
      </c>
      <c r="BH218">
        <v>2018</v>
      </c>
      <c r="BI218">
        <v>2019</v>
      </c>
      <c r="BJ218">
        <v>2020</v>
      </c>
      <c r="BK218">
        <v>2021</v>
      </c>
    </row>
    <row r="219" spans="1:63" ht="15" customHeight="1" x14ac:dyDescent="0.25">
      <c r="A219" t="s">
        <v>2816</v>
      </c>
      <c r="C219" s="78"/>
      <c r="D219" t="s">
        <v>151</v>
      </c>
      <c r="E219" s="45" t="s">
        <v>1074</v>
      </c>
      <c r="G219" s="45" t="s">
        <v>1074</v>
      </c>
      <c r="H219" s="45" t="s">
        <v>2849</v>
      </c>
      <c r="I219">
        <f t="shared" si="19"/>
        <v>2015</v>
      </c>
      <c r="J219">
        <f t="shared" si="20"/>
        <v>2021</v>
      </c>
      <c r="K219" s="2" t="str">
        <f t="shared" si="18"/>
        <v>-</v>
      </c>
      <c r="BE219">
        <v>2015</v>
      </c>
      <c r="BF219">
        <v>2016</v>
      </c>
      <c r="BG219">
        <v>2017</v>
      </c>
      <c r="BH219">
        <v>2018</v>
      </c>
      <c r="BI219">
        <v>2019</v>
      </c>
      <c r="BJ219">
        <v>2020</v>
      </c>
      <c r="BK219">
        <v>2021</v>
      </c>
    </row>
    <row r="220" spans="1:63" ht="15" customHeight="1" x14ac:dyDescent="0.25">
      <c r="A220" t="s">
        <v>2816</v>
      </c>
      <c r="C220" s="78"/>
      <c r="D220" t="s">
        <v>2829</v>
      </c>
      <c r="E220" s="45" t="s">
        <v>2839</v>
      </c>
      <c r="G220" s="45"/>
      <c r="H220" s="45"/>
      <c r="I220">
        <f t="shared" si="19"/>
        <v>2015</v>
      </c>
      <c r="J220">
        <f t="shared" si="20"/>
        <v>2021</v>
      </c>
      <c r="K220" s="2" t="str">
        <f t="shared" si="18"/>
        <v>-</v>
      </c>
      <c r="BE220">
        <v>2015</v>
      </c>
      <c r="BF220">
        <v>2016</v>
      </c>
      <c r="BG220">
        <v>2017</v>
      </c>
      <c r="BH220">
        <v>2018</v>
      </c>
      <c r="BI220">
        <v>2019</v>
      </c>
      <c r="BJ220">
        <v>2020</v>
      </c>
      <c r="BK220">
        <v>2021</v>
      </c>
    </row>
    <row r="221" spans="1:63" ht="15" customHeight="1" x14ac:dyDescent="0.25">
      <c r="A221" t="s">
        <v>2816</v>
      </c>
      <c r="C221" s="78"/>
      <c r="D221" t="s">
        <v>2830</v>
      </c>
      <c r="E221" s="45" t="s">
        <v>439</v>
      </c>
      <c r="G221" s="45" t="s">
        <v>439</v>
      </c>
      <c r="H221" s="45" t="s">
        <v>1662</v>
      </c>
      <c r="I221">
        <f t="shared" si="19"/>
        <v>2015</v>
      </c>
      <c r="J221">
        <f t="shared" si="20"/>
        <v>2021</v>
      </c>
      <c r="K221" s="2" t="str">
        <f t="shared" si="18"/>
        <v>-</v>
      </c>
      <c r="BE221">
        <v>2015</v>
      </c>
      <c r="BF221">
        <v>2016</v>
      </c>
      <c r="BG221">
        <v>2017</v>
      </c>
      <c r="BH221">
        <v>2018</v>
      </c>
      <c r="BI221">
        <v>2019</v>
      </c>
      <c r="BJ221">
        <v>2020</v>
      </c>
      <c r="BK221">
        <v>2021</v>
      </c>
    </row>
    <row r="222" spans="1:63" ht="15" customHeight="1" x14ac:dyDescent="0.25">
      <c r="A222" t="s">
        <v>2816</v>
      </c>
      <c r="C222" s="78"/>
      <c r="D222" t="s">
        <v>2831</v>
      </c>
      <c r="E222" s="45" t="s">
        <v>2840</v>
      </c>
      <c r="G222" s="45" t="s">
        <v>2851</v>
      </c>
      <c r="H222" s="45" t="s">
        <v>2850</v>
      </c>
      <c r="I222">
        <f t="shared" si="19"/>
        <v>2015</v>
      </c>
      <c r="J222">
        <f t="shared" si="20"/>
        <v>2021</v>
      </c>
      <c r="K222" s="2" t="str">
        <f t="shared" si="18"/>
        <v>-</v>
      </c>
      <c r="BE222">
        <v>2015</v>
      </c>
      <c r="BF222">
        <v>2016</v>
      </c>
      <c r="BG222">
        <v>2017</v>
      </c>
      <c r="BH222">
        <v>2018</v>
      </c>
      <c r="BI222">
        <v>2019</v>
      </c>
      <c r="BJ222">
        <v>2020</v>
      </c>
      <c r="BK222">
        <v>2021</v>
      </c>
    </row>
    <row r="223" spans="1:63" ht="15" customHeight="1" x14ac:dyDescent="0.25">
      <c r="A223" t="s">
        <v>2816</v>
      </c>
      <c r="C223" s="78"/>
      <c r="D223" t="s">
        <v>47</v>
      </c>
      <c r="E223" s="45" t="s">
        <v>2841</v>
      </c>
      <c r="G223" s="45" t="s">
        <v>2841</v>
      </c>
      <c r="H223" s="45" t="s">
        <v>2852</v>
      </c>
      <c r="I223">
        <f t="shared" si="19"/>
        <v>2015</v>
      </c>
      <c r="J223">
        <f t="shared" si="20"/>
        <v>2021</v>
      </c>
      <c r="K223" s="2" t="str">
        <f t="shared" si="18"/>
        <v>-</v>
      </c>
      <c r="BE223">
        <v>2015</v>
      </c>
      <c r="BF223">
        <v>2016</v>
      </c>
      <c r="BG223">
        <v>2017</v>
      </c>
      <c r="BH223">
        <v>2018</v>
      </c>
      <c r="BI223">
        <v>2019</v>
      </c>
      <c r="BJ223">
        <v>2020</v>
      </c>
      <c r="BK223">
        <v>2021</v>
      </c>
    </row>
    <row r="224" spans="1:63" ht="15" customHeight="1" x14ac:dyDescent="0.25">
      <c r="A224" t="s">
        <v>2816</v>
      </c>
      <c r="C224" s="78"/>
      <c r="D224" t="s">
        <v>21</v>
      </c>
      <c r="E224" s="45" t="s">
        <v>733</v>
      </c>
      <c r="F224" s="7" t="s">
        <v>1303</v>
      </c>
      <c r="G224" s="45" t="s">
        <v>733</v>
      </c>
      <c r="H224" s="45" t="s">
        <v>1569</v>
      </c>
      <c r="I224">
        <f t="shared" si="19"/>
        <v>2015</v>
      </c>
      <c r="J224">
        <f t="shared" si="20"/>
        <v>2021</v>
      </c>
      <c r="K224" s="2" t="str">
        <f t="shared" si="18"/>
        <v>-</v>
      </c>
      <c r="BE224">
        <v>2015</v>
      </c>
      <c r="BF224">
        <v>2016</v>
      </c>
      <c r="BG224">
        <v>2017</v>
      </c>
      <c r="BH224">
        <v>2018</v>
      </c>
      <c r="BI224">
        <v>2019</v>
      </c>
      <c r="BJ224">
        <v>2020</v>
      </c>
      <c r="BK224">
        <v>2021</v>
      </c>
    </row>
    <row r="225" spans="1:63" ht="15" customHeight="1" x14ac:dyDescent="0.25">
      <c r="A225" t="s">
        <v>2816</v>
      </c>
      <c r="C225" s="78"/>
      <c r="D225" t="s">
        <v>2832</v>
      </c>
      <c r="E225" s="45" t="s">
        <v>682</v>
      </c>
      <c r="G225" s="45" t="s">
        <v>682</v>
      </c>
      <c r="H225" s="45" t="s">
        <v>2853</v>
      </c>
      <c r="I225">
        <f t="shared" si="19"/>
        <v>2015</v>
      </c>
      <c r="J225">
        <f t="shared" si="20"/>
        <v>2021</v>
      </c>
      <c r="K225" s="2" t="str">
        <f t="shared" si="18"/>
        <v>-</v>
      </c>
      <c r="BE225">
        <v>2015</v>
      </c>
      <c r="BF225">
        <v>2016</v>
      </c>
      <c r="BG225">
        <v>2017</v>
      </c>
      <c r="BH225">
        <v>2018</v>
      </c>
      <c r="BI225">
        <v>2019</v>
      </c>
      <c r="BJ225">
        <v>2020</v>
      </c>
      <c r="BK225">
        <v>2021</v>
      </c>
    </row>
    <row r="226" spans="1:63" ht="15" customHeight="1" x14ac:dyDescent="0.25">
      <c r="C226" s="64"/>
      <c r="E226" s="45"/>
      <c r="G226" s="45"/>
      <c r="H226" s="45"/>
    </row>
    <row r="227" spans="1:63" ht="15" customHeight="1" x14ac:dyDescent="0.25">
      <c r="A227" t="s">
        <v>1230</v>
      </c>
      <c r="B227" s="1" t="str">
        <f>A227&amp;MIN(I227:I238)&amp;"(-"&amp;MAX(J227:J238)&amp;")"</f>
        <v>BOL1981(-2017)</v>
      </c>
      <c r="C227" s="78"/>
      <c r="D227" t="s">
        <v>51</v>
      </c>
      <c r="E227" s="45" t="s">
        <v>759</v>
      </c>
      <c r="G227" s="45" t="s">
        <v>759</v>
      </c>
      <c r="H227" s="45" t="s">
        <v>1905</v>
      </c>
      <c r="I227">
        <f t="shared" ref="I227:I238" si="21">MIN(L227:BT227)</f>
        <v>1981</v>
      </c>
      <c r="J227">
        <f t="shared" ref="J227:J248" si="22">MAX(L227:BT227)</f>
        <v>2017</v>
      </c>
      <c r="K227" s="2" t="str">
        <f t="shared" ref="K227:K238" si="23">IF(J227-I227+1-COUNTA(L227:BT227)=0, "-", "Yes")</f>
        <v>-</v>
      </c>
      <c r="W227">
        <v>1981</v>
      </c>
      <c r="X227">
        <v>1982</v>
      </c>
      <c r="Y227">
        <v>1983</v>
      </c>
      <c r="Z227">
        <v>1984</v>
      </c>
      <c r="AA227">
        <v>1985</v>
      </c>
      <c r="AB227">
        <v>1986</v>
      </c>
      <c r="AC227">
        <v>1987</v>
      </c>
      <c r="AD227">
        <v>1988</v>
      </c>
      <c r="AE227">
        <v>1989</v>
      </c>
      <c r="AF227">
        <v>1990</v>
      </c>
      <c r="AG227">
        <v>1991</v>
      </c>
      <c r="AH227">
        <v>1992</v>
      </c>
      <c r="AI227">
        <v>1993</v>
      </c>
      <c r="AJ227">
        <v>1994</v>
      </c>
      <c r="AK227">
        <v>1995</v>
      </c>
      <c r="AL227">
        <v>1996</v>
      </c>
      <c r="AM227">
        <v>1997</v>
      </c>
      <c r="AN227">
        <v>1998</v>
      </c>
      <c r="AO227">
        <v>1999</v>
      </c>
      <c r="AP227">
        <v>2000</v>
      </c>
      <c r="AQ227">
        <v>2001</v>
      </c>
      <c r="AR227">
        <v>2002</v>
      </c>
      <c r="AS227">
        <v>2003</v>
      </c>
      <c r="AT227">
        <v>2004</v>
      </c>
      <c r="AU227">
        <v>2005</v>
      </c>
      <c r="AV227">
        <v>2006</v>
      </c>
      <c r="AW227">
        <v>2007</v>
      </c>
      <c r="AX227">
        <v>2008</v>
      </c>
      <c r="AY227">
        <v>2009</v>
      </c>
      <c r="AZ227">
        <v>2010</v>
      </c>
      <c r="BA227">
        <v>2011</v>
      </c>
      <c r="BB227">
        <v>2012</v>
      </c>
      <c r="BC227">
        <v>2013</v>
      </c>
      <c r="BD227">
        <v>2014</v>
      </c>
      <c r="BE227">
        <v>2015</v>
      </c>
      <c r="BF227">
        <v>2016</v>
      </c>
      <c r="BG227">
        <v>2017</v>
      </c>
    </row>
    <row r="228" spans="1:63" ht="15" customHeight="1" x14ac:dyDescent="0.25">
      <c r="A228" t="s">
        <v>1230</v>
      </c>
      <c r="C228" s="78"/>
      <c r="D228" t="s">
        <v>52</v>
      </c>
      <c r="E228" s="45" t="s">
        <v>53</v>
      </c>
      <c r="G228" s="45" t="s">
        <v>1906</v>
      </c>
      <c r="H228" s="45" t="s">
        <v>1907</v>
      </c>
      <c r="I228">
        <f t="shared" si="21"/>
        <v>1981</v>
      </c>
      <c r="J228">
        <f t="shared" si="22"/>
        <v>2004</v>
      </c>
      <c r="K228" s="2" t="str">
        <f t="shared" si="23"/>
        <v>-</v>
      </c>
      <c r="W228">
        <v>1981</v>
      </c>
      <c r="X228">
        <v>1982</v>
      </c>
      <c r="Y228">
        <v>1983</v>
      </c>
      <c r="Z228">
        <v>1984</v>
      </c>
      <c r="AA228">
        <v>1985</v>
      </c>
      <c r="AB228">
        <v>1986</v>
      </c>
      <c r="AC228">
        <v>1987</v>
      </c>
      <c r="AD228">
        <v>1988</v>
      </c>
      <c r="AE228">
        <v>1989</v>
      </c>
      <c r="AF228">
        <v>1990</v>
      </c>
      <c r="AG228">
        <v>1991</v>
      </c>
      <c r="AH228">
        <v>1992</v>
      </c>
      <c r="AI228">
        <v>1993</v>
      </c>
      <c r="AJ228">
        <v>1994</v>
      </c>
      <c r="AK228">
        <v>1995</v>
      </c>
      <c r="AL228">
        <v>1996</v>
      </c>
      <c r="AM228">
        <v>1997</v>
      </c>
      <c r="AN228">
        <v>1998</v>
      </c>
      <c r="AO228">
        <v>1999</v>
      </c>
      <c r="AP228">
        <v>2000</v>
      </c>
      <c r="AQ228">
        <v>2001</v>
      </c>
      <c r="AR228">
        <v>2002</v>
      </c>
      <c r="AS228">
        <v>2003</v>
      </c>
      <c r="AT228">
        <v>2004</v>
      </c>
    </row>
    <row r="229" spans="1:63" ht="15" customHeight="1" x14ac:dyDescent="0.25">
      <c r="A229" t="s">
        <v>1230</v>
      </c>
      <c r="C229" s="78"/>
      <c r="D229" t="s">
        <v>54</v>
      </c>
      <c r="E229" s="45" t="s">
        <v>53</v>
      </c>
      <c r="G229" s="45" t="s">
        <v>1906</v>
      </c>
      <c r="H229" s="45" t="s">
        <v>1907</v>
      </c>
      <c r="I229">
        <f t="shared" si="21"/>
        <v>1986</v>
      </c>
      <c r="J229">
        <f t="shared" si="22"/>
        <v>2009</v>
      </c>
      <c r="K229" s="2" t="str">
        <f t="shared" si="23"/>
        <v>-</v>
      </c>
      <c r="AB229">
        <v>1986</v>
      </c>
      <c r="AC229">
        <v>1987</v>
      </c>
      <c r="AD229">
        <v>1988</v>
      </c>
      <c r="AE229">
        <v>1989</v>
      </c>
      <c r="AF229">
        <v>1990</v>
      </c>
      <c r="AG229">
        <v>1991</v>
      </c>
      <c r="AH229">
        <v>1992</v>
      </c>
      <c r="AI229">
        <v>1993</v>
      </c>
      <c r="AJ229">
        <v>1994</v>
      </c>
      <c r="AK229">
        <v>1995</v>
      </c>
      <c r="AL229">
        <v>1996</v>
      </c>
      <c r="AM229">
        <v>1997</v>
      </c>
      <c r="AN229">
        <v>1998</v>
      </c>
      <c r="AO229">
        <v>1999</v>
      </c>
      <c r="AP229">
        <v>2000</v>
      </c>
      <c r="AQ229">
        <v>2001</v>
      </c>
      <c r="AR229">
        <v>2002</v>
      </c>
      <c r="AS229">
        <v>2003</v>
      </c>
      <c r="AT229">
        <v>2004</v>
      </c>
      <c r="AU229">
        <v>2005</v>
      </c>
      <c r="AV229">
        <v>2006</v>
      </c>
      <c r="AW229">
        <v>2007</v>
      </c>
      <c r="AX229">
        <v>2008</v>
      </c>
      <c r="AY229">
        <v>2009</v>
      </c>
    </row>
    <row r="230" spans="1:63" ht="15" customHeight="1" x14ac:dyDescent="0.25">
      <c r="A230" t="s">
        <v>1230</v>
      </c>
      <c r="C230" s="78"/>
      <c r="D230" t="s">
        <v>55</v>
      </c>
      <c r="E230" s="45" t="s">
        <v>961</v>
      </c>
      <c r="G230" s="46" t="s">
        <v>1919</v>
      </c>
      <c r="H230" s="47" t="s">
        <v>1920</v>
      </c>
      <c r="I230">
        <f t="shared" si="21"/>
        <v>1981</v>
      </c>
      <c r="J230">
        <f t="shared" si="22"/>
        <v>2017</v>
      </c>
      <c r="K230" s="2" t="str">
        <f t="shared" si="23"/>
        <v>-</v>
      </c>
      <c r="W230">
        <v>1981</v>
      </c>
      <c r="X230">
        <v>1982</v>
      </c>
      <c r="Y230">
        <v>1983</v>
      </c>
      <c r="Z230">
        <v>1984</v>
      </c>
      <c r="AA230">
        <v>1985</v>
      </c>
      <c r="AB230">
        <v>1986</v>
      </c>
      <c r="AC230">
        <v>1987</v>
      </c>
      <c r="AD230">
        <v>1988</v>
      </c>
      <c r="AE230">
        <v>1989</v>
      </c>
      <c r="AF230">
        <v>1990</v>
      </c>
      <c r="AG230">
        <v>1991</v>
      </c>
      <c r="AH230">
        <v>1992</v>
      </c>
      <c r="AI230">
        <v>1993</v>
      </c>
      <c r="AJ230">
        <v>1994</v>
      </c>
      <c r="AK230">
        <v>1995</v>
      </c>
      <c r="AL230">
        <v>1996</v>
      </c>
      <c r="AM230">
        <v>1997</v>
      </c>
      <c r="AN230">
        <v>1998</v>
      </c>
      <c r="AO230">
        <v>1999</v>
      </c>
      <c r="AP230">
        <v>2000</v>
      </c>
      <c r="AQ230">
        <v>2001</v>
      </c>
      <c r="AR230">
        <v>2002</v>
      </c>
      <c r="AS230">
        <v>2003</v>
      </c>
      <c r="AT230">
        <v>2004</v>
      </c>
      <c r="AU230">
        <v>2005</v>
      </c>
      <c r="AV230">
        <v>2006</v>
      </c>
      <c r="AW230">
        <v>2007</v>
      </c>
      <c r="AX230">
        <v>2008</v>
      </c>
      <c r="AY230">
        <v>2009</v>
      </c>
      <c r="AZ230">
        <v>2010</v>
      </c>
      <c r="BA230">
        <v>2011</v>
      </c>
      <c r="BB230">
        <v>2012</v>
      </c>
      <c r="BC230">
        <v>2013</v>
      </c>
      <c r="BD230">
        <v>2014</v>
      </c>
      <c r="BE230">
        <v>2015</v>
      </c>
      <c r="BF230">
        <v>2016</v>
      </c>
      <c r="BG230">
        <v>2017</v>
      </c>
    </row>
    <row r="231" spans="1:63" ht="15" customHeight="1" x14ac:dyDescent="0.25">
      <c r="A231" t="s">
        <v>1230</v>
      </c>
      <c r="C231" s="78"/>
      <c r="D231" t="s">
        <v>33</v>
      </c>
      <c r="E231" s="45" t="s">
        <v>34</v>
      </c>
      <c r="F231" s="7" t="s">
        <v>1303</v>
      </c>
      <c r="G231" s="45" t="s">
        <v>34</v>
      </c>
      <c r="H231" s="45" t="s">
        <v>1908</v>
      </c>
      <c r="I231">
        <f t="shared" si="21"/>
        <v>1981</v>
      </c>
      <c r="J231">
        <f t="shared" si="22"/>
        <v>2017</v>
      </c>
      <c r="K231" s="2" t="str">
        <f t="shared" si="23"/>
        <v>-</v>
      </c>
      <c r="W231">
        <v>1981</v>
      </c>
      <c r="X231">
        <v>1982</v>
      </c>
      <c r="Y231">
        <v>1983</v>
      </c>
      <c r="Z231">
        <v>1984</v>
      </c>
      <c r="AA231">
        <v>1985</v>
      </c>
      <c r="AB231">
        <v>1986</v>
      </c>
      <c r="AC231">
        <v>1987</v>
      </c>
      <c r="AD231">
        <v>1988</v>
      </c>
      <c r="AE231">
        <v>1989</v>
      </c>
      <c r="AF231">
        <v>1990</v>
      </c>
      <c r="AG231">
        <v>1991</v>
      </c>
      <c r="AH231">
        <v>1992</v>
      </c>
      <c r="AI231">
        <v>1993</v>
      </c>
      <c r="AJ231">
        <v>1994</v>
      </c>
      <c r="AK231">
        <v>1995</v>
      </c>
      <c r="AL231">
        <v>1996</v>
      </c>
      <c r="AM231">
        <v>1997</v>
      </c>
      <c r="AN231">
        <v>1998</v>
      </c>
      <c r="AO231">
        <v>1999</v>
      </c>
      <c r="AP231">
        <v>2000</v>
      </c>
      <c r="AQ231">
        <v>2001</v>
      </c>
      <c r="AR231">
        <v>2002</v>
      </c>
      <c r="AS231">
        <v>2003</v>
      </c>
      <c r="AT231">
        <v>2004</v>
      </c>
      <c r="AU231">
        <v>2005</v>
      </c>
      <c r="AV231">
        <v>2006</v>
      </c>
      <c r="AW231">
        <v>2007</v>
      </c>
      <c r="AX231">
        <v>2008</v>
      </c>
      <c r="AY231">
        <v>2009</v>
      </c>
      <c r="AZ231">
        <v>2010</v>
      </c>
      <c r="BA231">
        <v>2011</v>
      </c>
      <c r="BB231">
        <v>2012</v>
      </c>
      <c r="BC231">
        <v>2013</v>
      </c>
      <c r="BD231">
        <v>2014</v>
      </c>
      <c r="BE231">
        <v>2015</v>
      </c>
      <c r="BF231">
        <v>2016</v>
      </c>
      <c r="BG231">
        <v>2017</v>
      </c>
    </row>
    <row r="232" spans="1:63" ht="15" customHeight="1" x14ac:dyDescent="0.25">
      <c r="A232" t="s">
        <v>1230</v>
      </c>
      <c r="C232" s="78"/>
      <c r="D232" s="15" t="s">
        <v>56</v>
      </c>
      <c r="E232" s="48" t="s">
        <v>57</v>
      </c>
      <c r="F232" s="49" t="s">
        <v>3533</v>
      </c>
      <c r="G232" s="48" t="s">
        <v>1909</v>
      </c>
      <c r="H232" s="48" t="s">
        <v>1910</v>
      </c>
      <c r="I232" s="51">
        <f t="shared" si="21"/>
        <v>1992</v>
      </c>
      <c r="J232" s="51">
        <f t="shared" si="22"/>
        <v>2004</v>
      </c>
      <c r="K232" s="2" t="str">
        <f t="shared" si="23"/>
        <v>-</v>
      </c>
      <c r="AH232">
        <v>1992</v>
      </c>
      <c r="AI232">
        <v>1993</v>
      </c>
      <c r="AJ232">
        <v>1994</v>
      </c>
      <c r="AK232">
        <v>1995</v>
      </c>
      <c r="AL232">
        <v>1996</v>
      </c>
      <c r="AM232">
        <v>1997</v>
      </c>
      <c r="AN232">
        <v>1998</v>
      </c>
      <c r="AO232">
        <v>1999</v>
      </c>
      <c r="AP232">
        <v>2000</v>
      </c>
      <c r="AQ232">
        <v>2001</v>
      </c>
      <c r="AR232">
        <v>2002</v>
      </c>
      <c r="AS232">
        <v>2003</v>
      </c>
      <c r="AT232">
        <v>2004</v>
      </c>
    </row>
    <row r="233" spans="1:63" ht="15" customHeight="1" x14ac:dyDescent="0.25">
      <c r="A233" t="s">
        <v>1230</v>
      </c>
      <c r="C233" s="78"/>
      <c r="D233" t="s">
        <v>58</v>
      </c>
      <c r="E233" s="45" t="s">
        <v>962</v>
      </c>
      <c r="G233" s="45" t="s">
        <v>1911</v>
      </c>
      <c r="H233" s="45" t="s">
        <v>1912</v>
      </c>
      <c r="I233">
        <f t="shared" si="21"/>
        <v>1981</v>
      </c>
      <c r="J233">
        <f t="shared" si="22"/>
        <v>2017</v>
      </c>
      <c r="K233" s="2" t="str">
        <f t="shared" si="23"/>
        <v>-</v>
      </c>
      <c r="W233">
        <v>1981</v>
      </c>
      <c r="X233">
        <v>1982</v>
      </c>
      <c r="Y233">
        <v>1983</v>
      </c>
      <c r="Z233">
        <v>1984</v>
      </c>
      <c r="AA233">
        <v>1985</v>
      </c>
      <c r="AB233">
        <v>1986</v>
      </c>
      <c r="AC233">
        <v>1987</v>
      </c>
      <c r="AD233">
        <v>1988</v>
      </c>
      <c r="AE233">
        <v>1989</v>
      </c>
      <c r="AF233">
        <v>1990</v>
      </c>
      <c r="AG233">
        <v>1991</v>
      </c>
      <c r="AH233">
        <v>1992</v>
      </c>
      <c r="AI233">
        <v>1993</v>
      </c>
      <c r="AJ233">
        <v>1994</v>
      </c>
      <c r="AK233">
        <v>1995</v>
      </c>
      <c r="AL233">
        <v>1996</v>
      </c>
      <c r="AM233">
        <v>1997</v>
      </c>
      <c r="AN233">
        <v>1998</v>
      </c>
      <c r="AO233">
        <v>1999</v>
      </c>
      <c r="AP233">
        <v>2000</v>
      </c>
      <c r="AQ233">
        <v>2001</v>
      </c>
      <c r="AR233">
        <v>2002</v>
      </c>
      <c r="AS233">
        <v>2003</v>
      </c>
      <c r="AT233">
        <v>2004</v>
      </c>
      <c r="AU233">
        <v>2005</v>
      </c>
      <c r="AV233">
        <v>2006</v>
      </c>
      <c r="AW233">
        <v>2007</v>
      </c>
      <c r="AX233">
        <v>2008</v>
      </c>
      <c r="AY233">
        <v>2009</v>
      </c>
      <c r="AZ233">
        <v>2010</v>
      </c>
      <c r="BA233">
        <v>2011</v>
      </c>
      <c r="BB233">
        <v>2012</v>
      </c>
      <c r="BC233">
        <v>2013</v>
      </c>
      <c r="BD233">
        <v>2014</v>
      </c>
      <c r="BE233">
        <v>2015</v>
      </c>
      <c r="BF233">
        <v>2016</v>
      </c>
      <c r="BG233">
        <v>2017</v>
      </c>
    </row>
    <row r="234" spans="1:63" ht="15" customHeight="1" x14ac:dyDescent="0.25">
      <c r="A234" t="s">
        <v>1230</v>
      </c>
      <c r="C234" s="78"/>
      <c r="D234" t="s">
        <v>47</v>
      </c>
      <c r="E234" s="45" t="s">
        <v>963</v>
      </c>
      <c r="G234" s="45" t="s">
        <v>59</v>
      </c>
      <c r="H234" s="45" t="s">
        <v>1594</v>
      </c>
      <c r="I234">
        <f t="shared" si="21"/>
        <v>1981</v>
      </c>
      <c r="J234">
        <f t="shared" si="22"/>
        <v>2017</v>
      </c>
      <c r="K234" s="2" t="str">
        <f t="shared" si="23"/>
        <v>-</v>
      </c>
      <c r="W234">
        <v>1981</v>
      </c>
      <c r="X234">
        <v>1982</v>
      </c>
      <c r="Y234">
        <v>1983</v>
      </c>
      <c r="Z234">
        <v>1984</v>
      </c>
      <c r="AA234">
        <v>1985</v>
      </c>
      <c r="AB234">
        <v>1986</v>
      </c>
      <c r="AC234">
        <v>1987</v>
      </c>
      <c r="AD234">
        <v>1988</v>
      </c>
      <c r="AE234">
        <v>1989</v>
      </c>
      <c r="AF234">
        <v>1990</v>
      </c>
      <c r="AG234">
        <v>1991</v>
      </c>
      <c r="AH234">
        <v>1992</v>
      </c>
      <c r="AI234">
        <v>1993</v>
      </c>
      <c r="AJ234">
        <v>1994</v>
      </c>
      <c r="AK234">
        <v>1995</v>
      </c>
      <c r="AL234">
        <v>1996</v>
      </c>
      <c r="AM234">
        <v>1997</v>
      </c>
      <c r="AN234">
        <v>1998</v>
      </c>
      <c r="AO234">
        <v>1999</v>
      </c>
      <c r="AP234">
        <v>2000</v>
      </c>
      <c r="AQ234">
        <v>2001</v>
      </c>
      <c r="AR234">
        <v>2002</v>
      </c>
      <c r="AS234">
        <v>2003</v>
      </c>
      <c r="AT234">
        <v>2004</v>
      </c>
      <c r="AU234">
        <v>2005</v>
      </c>
      <c r="AV234">
        <v>2006</v>
      </c>
      <c r="AW234">
        <v>2007</v>
      </c>
      <c r="AX234">
        <v>2008</v>
      </c>
      <c r="AY234">
        <v>2009</v>
      </c>
      <c r="AZ234">
        <v>2010</v>
      </c>
      <c r="BA234">
        <v>2011</v>
      </c>
      <c r="BB234">
        <v>2012</v>
      </c>
      <c r="BC234">
        <v>2013</v>
      </c>
      <c r="BD234">
        <v>2014</v>
      </c>
      <c r="BE234">
        <v>2015</v>
      </c>
      <c r="BF234">
        <v>2016</v>
      </c>
      <c r="BG234">
        <v>2017</v>
      </c>
    </row>
    <row r="235" spans="1:63" ht="15" customHeight="1" x14ac:dyDescent="0.25">
      <c r="A235" t="s">
        <v>1230</v>
      </c>
      <c r="C235" s="78"/>
      <c r="D235" t="s">
        <v>964</v>
      </c>
      <c r="E235" s="45" t="s">
        <v>760</v>
      </c>
      <c r="F235" s="49"/>
      <c r="G235" s="45"/>
      <c r="H235" s="45"/>
      <c r="I235">
        <f t="shared" si="21"/>
        <v>2015</v>
      </c>
      <c r="J235">
        <f t="shared" si="22"/>
        <v>2017</v>
      </c>
      <c r="K235" s="2" t="str">
        <f t="shared" si="23"/>
        <v>-</v>
      </c>
      <c r="BE235">
        <v>2015</v>
      </c>
      <c r="BF235">
        <v>2016</v>
      </c>
      <c r="BG235">
        <v>2017</v>
      </c>
    </row>
    <row r="236" spans="1:63" ht="15" customHeight="1" x14ac:dyDescent="0.25">
      <c r="A236" t="s">
        <v>1230</v>
      </c>
      <c r="C236" s="78"/>
      <c r="D236" t="s">
        <v>60</v>
      </c>
      <c r="E236" s="45" t="s">
        <v>61</v>
      </c>
      <c r="G236" s="45" t="s">
        <v>1913</v>
      </c>
      <c r="H236" s="45" t="s">
        <v>1914</v>
      </c>
      <c r="I236">
        <f t="shared" si="21"/>
        <v>1981</v>
      </c>
      <c r="J236">
        <f t="shared" si="22"/>
        <v>2014</v>
      </c>
      <c r="K236" s="2" t="str">
        <f t="shared" si="23"/>
        <v>Yes</v>
      </c>
      <c r="W236">
        <v>1981</v>
      </c>
      <c r="X236">
        <v>1982</v>
      </c>
      <c r="Y236">
        <v>1983</v>
      </c>
      <c r="Z236">
        <v>1984</v>
      </c>
      <c r="AA236">
        <v>1985</v>
      </c>
      <c r="AB236">
        <v>1986</v>
      </c>
      <c r="AC236">
        <v>1987</v>
      </c>
      <c r="AD236">
        <v>1988</v>
      </c>
      <c r="AE236">
        <v>1989</v>
      </c>
      <c r="AF236">
        <v>1990</v>
      </c>
      <c r="AG236">
        <v>1991</v>
      </c>
      <c r="AH236">
        <v>1992</v>
      </c>
      <c r="AI236">
        <v>1993</v>
      </c>
      <c r="AJ236">
        <v>1994</v>
      </c>
      <c r="AK236">
        <v>1995</v>
      </c>
      <c r="AL236">
        <v>1996</v>
      </c>
      <c r="AM236">
        <v>1997</v>
      </c>
      <c r="AN236">
        <v>1998</v>
      </c>
      <c r="AO236">
        <v>1999</v>
      </c>
      <c r="AP236">
        <v>2000</v>
      </c>
      <c r="AQ236">
        <v>2001</v>
      </c>
      <c r="AR236">
        <v>2002</v>
      </c>
      <c r="AS236">
        <v>2003</v>
      </c>
      <c r="AT236">
        <v>2004</v>
      </c>
      <c r="BD236">
        <v>2014</v>
      </c>
    </row>
    <row r="237" spans="1:63" ht="15" customHeight="1" x14ac:dyDescent="0.25">
      <c r="A237" t="s">
        <v>1230</v>
      </c>
      <c r="C237" s="78"/>
      <c r="D237" t="s">
        <v>62</v>
      </c>
      <c r="E237" s="45" t="s">
        <v>12</v>
      </c>
      <c r="F237" s="7" t="s">
        <v>1303</v>
      </c>
      <c r="G237" s="45" t="s">
        <v>1915</v>
      </c>
      <c r="H237" s="45" t="s">
        <v>1916</v>
      </c>
      <c r="I237">
        <f t="shared" si="21"/>
        <v>1981</v>
      </c>
      <c r="J237">
        <f t="shared" si="22"/>
        <v>2017</v>
      </c>
      <c r="K237" s="2" t="str">
        <f t="shared" si="23"/>
        <v>-</v>
      </c>
      <c r="W237">
        <v>1981</v>
      </c>
      <c r="X237">
        <v>1982</v>
      </c>
      <c r="Y237">
        <v>1983</v>
      </c>
      <c r="Z237">
        <v>1984</v>
      </c>
      <c r="AA237">
        <v>1985</v>
      </c>
      <c r="AB237">
        <v>1986</v>
      </c>
      <c r="AC237">
        <v>1987</v>
      </c>
      <c r="AD237">
        <v>1988</v>
      </c>
      <c r="AE237">
        <v>1989</v>
      </c>
      <c r="AF237">
        <v>1990</v>
      </c>
      <c r="AG237">
        <v>1991</v>
      </c>
      <c r="AH237">
        <v>1992</v>
      </c>
      <c r="AI237">
        <v>1993</v>
      </c>
      <c r="AJ237">
        <v>1994</v>
      </c>
      <c r="AK237">
        <v>1995</v>
      </c>
      <c r="AL237">
        <v>1996</v>
      </c>
      <c r="AM237">
        <v>1997</v>
      </c>
      <c r="AN237">
        <v>1998</v>
      </c>
      <c r="AO237">
        <v>1999</v>
      </c>
      <c r="AP237">
        <v>2000</v>
      </c>
      <c r="AQ237">
        <v>2001</v>
      </c>
      <c r="AR237">
        <v>2002</v>
      </c>
      <c r="AS237">
        <v>2003</v>
      </c>
      <c r="AT237">
        <v>2004</v>
      </c>
      <c r="AU237">
        <v>2005</v>
      </c>
      <c r="AV237">
        <v>2006</v>
      </c>
      <c r="AW237">
        <v>2007</v>
      </c>
      <c r="AX237">
        <v>2008</v>
      </c>
      <c r="AY237">
        <v>2009</v>
      </c>
      <c r="AZ237">
        <v>2010</v>
      </c>
      <c r="BA237">
        <v>2011</v>
      </c>
      <c r="BB237">
        <v>2012</v>
      </c>
      <c r="BC237">
        <v>2013</v>
      </c>
      <c r="BD237">
        <v>2014</v>
      </c>
      <c r="BE237">
        <v>2015</v>
      </c>
      <c r="BF237">
        <v>2016</v>
      </c>
      <c r="BG237">
        <v>2017</v>
      </c>
    </row>
    <row r="238" spans="1:63" ht="15" customHeight="1" x14ac:dyDescent="0.25">
      <c r="A238" t="s">
        <v>1230</v>
      </c>
      <c r="C238" s="78"/>
      <c r="D238" t="s">
        <v>63</v>
      </c>
      <c r="E238" s="45" t="s">
        <v>965</v>
      </c>
      <c r="G238" s="45" t="s">
        <v>1917</v>
      </c>
      <c r="H238" s="45" t="s">
        <v>1918</v>
      </c>
      <c r="I238">
        <f t="shared" si="21"/>
        <v>1981</v>
      </c>
      <c r="J238">
        <f t="shared" si="22"/>
        <v>2017</v>
      </c>
      <c r="K238" s="2" t="str">
        <f t="shared" si="23"/>
        <v>-</v>
      </c>
      <c r="W238">
        <v>1981</v>
      </c>
      <c r="X238">
        <v>1982</v>
      </c>
      <c r="Y238">
        <v>1983</v>
      </c>
      <c r="Z238">
        <v>1984</v>
      </c>
      <c r="AA238">
        <v>1985</v>
      </c>
      <c r="AB238">
        <v>1986</v>
      </c>
      <c r="AC238">
        <v>1987</v>
      </c>
      <c r="AD238">
        <v>1988</v>
      </c>
      <c r="AE238">
        <v>1989</v>
      </c>
      <c r="AF238">
        <v>1990</v>
      </c>
      <c r="AG238">
        <v>1991</v>
      </c>
      <c r="AH238">
        <v>1992</v>
      </c>
      <c r="AI238">
        <v>1993</v>
      </c>
      <c r="AJ238">
        <v>1994</v>
      </c>
      <c r="AK238">
        <v>1995</v>
      </c>
      <c r="AL238">
        <v>1996</v>
      </c>
      <c r="AM238">
        <v>1997</v>
      </c>
      <c r="AN238">
        <v>1998</v>
      </c>
      <c r="AO238">
        <v>1999</v>
      </c>
      <c r="AP238">
        <v>2000</v>
      </c>
      <c r="AQ238">
        <v>2001</v>
      </c>
      <c r="AR238">
        <v>2002</v>
      </c>
      <c r="AS238">
        <v>2003</v>
      </c>
      <c r="AT238">
        <v>2004</v>
      </c>
      <c r="AU238">
        <v>2005</v>
      </c>
      <c r="AV238">
        <v>2006</v>
      </c>
      <c r="AW238">
        <v>2007</v>
      </c>
      <c r="AX238">
        <v>2008</v>
      </c>
      <c r="AY238">
        <v>2009</v>
      </c>
      <c r="AZ238">
        <v>2010</v>
      </c>
      <c r="BA238">
        <v>2011</v>
      </c>
      <c r="BB238">
        <v>2012</v>
      </c>
      <c r="BC238">
        <v>2013</v>
      </c>
      <c r="BD238">
        <v>2014</v>
      </c>
      <c r="BE238">
        <v>2015</v>
      </c>
      <c r="BF238">
        <v>2016</v>
      </c>
      <c r="BG238">
        <v>2017</v>
      </c>
    </row>
    <row r="239" spans="1:63" ht="15" customHeight="1" x14ac:dyDescent="0.25">
      <c r="C239" s="64"/>
      <c r="E239" s="45"/>
      <c r="G239" s="45"/>
      <c r="H239" s="45"/>
    </row>
    <row r="240" spans="1:63" ht="15" customHeight="1" x14ac:dyDescent="0.25">
      <c r="A240" t="s">
        <v>1272</v>
      </c>
      <c r="B240" s="1" t="str">
        <f>A240&amp;J240</f>
        <v>BUA2015</v>
      </c>
      <c r="C240" s="78"/>
      <c r="D240" t="s">
        <v>761</v>
      </c>
      <c r="E240" s="45" t="s">
        <v>762</v>
      </c>
      <c r="G240" s="45" t="s">
        <v>1711</v>
      </c>
      <c r="H240" s="45" t="s">
        <v>1712</v>
      </c>
      <c r="J240">
        <f t="shared" si="22"/>
        <v>2015</v>
      </c>
      <c r="BE240">
        <v>2015</v>
      </c>
    </row>
    <row r="241" spans="1:65" ht="15" customHeight="1" x14ac:dyDescent="0.25">
      <c r="A241" t="s">
        <v>1272</v>
      </c>
      <c r="C241" s="78"/>
      <c r="D241" t="s">
        <v>763</v>
      </c>
      <c r="E241" s="45" t="s">
        <v>764</v>
      </c>
      <c r="G241" s="45" t="s">
        <v>1713</v>
      </c>
      <c r="H241" s="45" t="s">
        <v>1714</v>
      </c>
      <c r="J241">
        <f t="shared" si="22"/>
        <v>2015</v>
      </c>
      <c r="BE241">
        <v>2015</v>
      </c>
    </row>
    <row r="242" spans="1:65" ht="15" customHeight="1" x14ac:dyDescent="0.25">
      <c r="A242" t="s">
        <v>1272</v>
      </c>
      <c r="C242" s="78"/>
      <c r="D242" t="s">
        <v>765</v>
      </c>
      <c r="E242" s="45" t="s">
        <v>766</v>
      </c>
      <c r="G242" s="45" t="s">
        <v>1715</v>
      </c>
      <c r="H242" s="45" t="s">
        <v>1716</v>
      </c>
      <c r="J242">
        <f t="shared" si="22"/>
        <v>2015</v>
      </c>
      <c r="BE242">
        <v>2015</v>
      </c>
    </row>
    <row r="243" spans="1:65" ht="15" customHeight="1" x14ac:dyDescent="0.25">
      <c r="A243" t="s">
        <v>1272</v>
      </c>
      <c r="C243" s="78"/>
      <c r="D243" t="s">
        <v>767</v>
      </c>
      <c r="E243" s="45" t="s">
        <v>12</v>
      </c>
      <c r="G243" s="45" t="s">
        <v>768</v>
      </c>
      <c r="H243" s="45" t="s">
        <v>1717</v>
      </c>
      <c r="J243">
        <f t="shared" si="22"/>
        <v>2015</v>
      </c>
      <c r="BE243">
        <v>2015</v>
      </c>
    </row>
    <row r="244" spans="1:65" ht="15" customHeight="1" x14ac:dyDescent="0.25">
      <c r="A244" t="s">
        <v>1272</v>
      </c>
      <c r="C244" s="78"/>
      <c r="D244" t="s">
        <v>769</v>
      </c>
      <c r="E244" s="45" t="s">
        <v>770</v>
      </c>
      <c r="G244" s="45" t="s">
        <v>1724</v>
      </c>
      <c r="H244" s="45" t="s">
        <v>1725</v>
      </c>
      <c r="J244">
        <f t="shared" si="22"/>
        <v>2015</v>
      </c>
      <c r="BE244">
        <v>2015</v>
      </c>
    </row>
    <row r="245" spans="1:65" ht="15" customHeight="1" x14ac:dyDescent="0.25">
      <c r="A245" t="s">
        <v>1272</v>
      </c>
      <c r="C245" s="78"/>
      <c r="D245" t="s">
        <v>21</v>
      </c>
      <c r="E245" s="45" t="s">
        <v>12</v>
      </c>
      <c r="F245" s="7" t="s">
        <v>1303</v>
      </c>
      <c r="G245" s="45" t="s">
        <v>733</v>
      </c>
      <c r="H245" s="45" t="s">
        <v>1718</v>
      </c>
      <c r="J245">
        <f t="shared" si="22"/>
        <v>2015</v>
      </c>
      <c r="BE245">
        <v>2015</v>
      </c>
    </row>
    <row r="246" spans="1:65" ht="15" customHeight="1" x14ac:dyDescent="0.25">
      <c r="A246" t="s">
        <v>1272</v>
      </c>
      <c r="C246" s="78"/>
      <c r="D246" t="s">
        <v>771</v>
      </c>
      <c r="E246" s="45" t="s">
        <v>772</v>
      </c>
      <c r="G246" s="45" t="s">
        <v>772</v>
      </c>
      <c r="H246" s="45" t="s">
        <v>1719</v>
      </c>
      <c r="J246">
        <f t="shared" si="22"/>
        <v>2015</v>
      </c>
      <c r="BE246">
        <v>2015</v>
      </c>
    </row>
    <row r="247" spans="1:65" ht="15" customHeight="1" x14ac:dyDescent="0.25">
      <c r="A247" t="s">
        <v>1272</v>
      </c>
      <c r="C247" s="78"/>
      <c r="D247" t="s">
        <v>773</v>
      </c>
      <c r="E247" s="45" t="s">
        <v>774</v>
      </c>
      <c r="G247" s="45" t="s">
        <v>774</v>
      </c>
      <c r="H247" s="45" t="s">
        <v>1720</v>
      </c>
      <c r="J247">
        <f t="shared" si="22"/>
        <v>2015</v>
      </c>
      <c r="BE247">
        <v>2015</v>
      </c>
    </row>
    <row r="248" spans="1:65" ht="15" customHeight="1" x14ac:dyDescent="0.25">
      <c r="A248" t="s">
        <v>1272</v>
      </c>
      <c r="C248" s="78"/>
      <c r="D248" t="s">
        <v>775</v>
      </c>
      <c r="E248" s="45" t="s">
        <v>776</v>
      </c>
      <c r="G248" s="45" t="s">
        <v>776</v>
      </c>
      <c r="H248" s="45" t="s">
        <v>1721</v>
      </c>
      <c r="J248">
        <f t="shared" si="22"/>
        <v>2015</v>
      </c>
      <c r="BE248">
        <v>2015</v>
      </c>
    </row>
    <row r="249" spans="1:65" ht="15" customHeight="1" x14ac:dyDescent="0.25">
      <c r="A249" t="s">
        <v>1272</v>
      </c>
      <c r="C249" s="78"/>
      <c r="D249" t="s">
        <v>777</v>
      </c>
      <c r="E249" s="45" t="s">
        <v>778</v>
      </c>
      <c r="G249" s="45" t="s">
        <v>1722</v>
      </c>
      <c r="H249" s="45" t="s">
        <v>1723</v>
      </c>
      <c r="J249">
        <f>MAX(L249:BT249)</f>
        <v>2015</v>
      </c>
      <c r="BE249">
        <v>2015</v>
      </c>
    </row>
    <row r="250" spans="1:65" ht="15" customHeight="1" x14ac:dyDescent="0.25">
      <c r="A250" t="s">
        <v>1272</v>
      </c>
      <c r="C250" s="78"/>
      <c r="D250" t="s">
        <v>876</v>
      </c>
      <c r="E250" s="45" t="s">
        <v>877</v>
      </c>
      <c r="G250" s="45" t="s">
        <v>877</v>
      </c>
      <c r="H250" s="45" t="s">
        <v>877</v>
      </c>
      <c r="J250">
        <f>MAX(L250:BT250)</f>
        <v>2015</v>
      </c>
      <c r="BE250">
        <v>2015</v>
      </c>
    </row>
    <row r="251" spans="1:65" ht="15" customHeight="1" x14ac:dyDescent="0.25">
      <c r="B251" s="1"/>
      <c r="C251" s="64"/>
      <c r="E251" s="45"/>
      <c r="G251" s="45"/>
      <c r="H251" s="45"/>
    </row>
    <row r="252" spans="1:65" ht="15" customHeight="1" x14ac:dyDescent="0.25">
      <c r="A252" t="s">
        <v>2399</v>
      </c>
      <c r="B252" s="39" t="str">
        <f>A252&amp;J252</f>
        <v>BUAH2023</v>
      </c>
      <c r="C252" s="78"/>
      <c r="D252" t="s">
        <v>2401</v>
      </c>
      <c r="E252" s="45" t="s">
        <v>2402</v>
      </c>
      <c r="G252" s="45" t="s">
        <v>2522</v>
      </c>
      <c r="H252" s="45" t="s">
        <v>2531</v>
      </c>
      <c r="J252">
        <f t="shared" ref="J252:J316" si="24">MAX(L252:BT252)</f>
        <v>2023</v>
      </c>
      <c r="BM252">
        <v>2023</v>
      </c>
    </row>
    <row r="253" spans="1:65" ht="15" customHeight="1" x14ac:dyDescent="0.25">
      <c r="A253" t="s">
        <v>2399</v>
      </c>
      <c r="C253" s="78"/>
      <c r="D253" t="s">
        <v>2403</v>
      </c>
      <c r="E253" s="45" t="s">
        <v>2404</v>
      </c>
      <c r="G253" s="45" t="s">
        <v>2523</v>
      </c>
      <c r="H253" s="45" t="s">
        <v>2530</v>
      </c>
      <c r="J253">
        <f t="shared" si="24"/>
        <v>2023</v>
      </c>
      <c r="BM253">
        <v>2023</v>
      </c>
    </row>
    <row r="254" spans="1:65" ht="15" customHeight="1" x14ac:dyDescent="0.25">
      <c r="A254" t="s">
        <v>2399</v>
      </c>
      <c r="C254" s="78"/>
      <c r="D254" t="s">
        <v>2405</v>
      </c>
      <c r="E254" s="45" t="s">
        <v>2406</v>
      </c>
      <c r="G254" s="45" t="s">
        <v>2524</v>
      </c>
      <c r="H254" s="45" t="s">
        <v>2529</v>
      </c>
      <c r="J254">
        <f t="shared" si="24"/>
        <v>2023</v>
      </c>
      <c r="BM254">
        <v>2023</v>
      </c>
    </row>
    <row r="255" spans="1:65" ht="15" customHeight="1" x14ac:dyDescent="0.25">
      <c r="A255" t="s">
        <v>2399</v>
      </c>
      <c r="C255" s="78"/>
      <c r="D255" t="s">
        <v>2407</v>
      </c>
      <c r="E255" s="45" t="s">
        <v>2408</v>
      </c>
      <c r="G255" s="45" t="s">
        <v>2525</v>
      </c>
      <c r="H255" s="45" t="s">
        <v>2527</v>
      </c>
      <c r="J255">
        <f t="shared" si="24"/>
        <v>2023</v>
      </c>
      <c r="BM255">
        <v>2023</v>
      </c>
    </row>
    <row r="256" spans="1:65" ht="15" customHeight="1" x14ac:dyDescent="0.25">
      <c r="A256" t="s">
        <v>2399</v>
      </c>
      <c r="C256" s="78"/>
      <c r="D256" t="s">
        <v>2409</v>
      </c>
      <c r="E256" s="45" t="s">
        <v>2410</v>
      </c>
      <c r="G256" s="45" t="s">
        <v>2410</v>
      </c>
      <c r="H256" s="45" t="s">
        <v>2556</v>
      </c>
      <c r="J256">
        <f t="shared" si="24"/>
        <v>2023</v>
      </c>
      <c r="BM256">
        <v>2023</v>
      </c>
    </row>
    <row r="257" spans="1:65" ht="15" customHeight="1" x14ac:dyDescent="0.25">
      <c r="A257" t="s">
        <v>2399</v>
      </c>
      <c r="C257" s="78"/>
      <c r="D257" t="s">
        <v>2411</v>
      </c>
      <c r="E257" s="45" t="s">
        <v>2412</v>
      </c>
      <c r="G257" s="45" t="s">
        <v>2412</v>
      </c>
      <c r="H257" s="45" t="s">
        <v>2528</v>
      </c>
      <c r="J257">
        <f t="shared" si="24"/>
        <v>2023</v>
      </c>
      <c r="BM257">
        <v>2023</v>
      </c>
    </row>
    <row r="258" spans="1:65" ht="15" customHeight="1" x14ac:dyDescent="0.25">
      <c r="A258" t="s">
        <v>2399</v>
      </c>
      <c r="C258" s="78"/>
      <c r="D258" t="s">
        <v>2792</v>
      </c>
      <c r="E258" s="45"/>
      <c r="G258" s="45"/>
      <c r="H258" s="45"/>
      <c r="J258">
        <f>MAX(L258:BT258)</f>
        <v>2023</v>
      </c>
      <c r="BM258">
        <v>2023</v>
      </c>
    </row>
    <row r="259" spans="1:65" ht="15" customHeight="1" x14ac:dyDescent="0.25">
      <c r="A259" t="s">
        <v>2399</v>
      </c>
      <c r="C259" s="78"/>
      <c r="D259" t="s">
        <v>763</v>
      </c>
      <c r="E259" s="45" t="s">
        <v>764</v>
      </c>
      <c r="G259" s="45" t="s">
        <v>764</v>
      </c>
      <c r="H259" s="45" t="s">
        <v>1714</v>
      </c>
      <c r="J259">
        <f t="shared" si="24"/>
        <v>2023</v>
      </c>
      <c r="BM259">
        <v>2023</v>
      </c>
    </row>
    <row r="260" spans="1:65" ht="15" customHeight="1" x14ac:dyDescent="0.25">
      <c r="A260" t="s">
        <v>2399</v>
      </c>
      <c r="C260" s="78"/>
      <c r="D260" t="s">
        <v>765</v>
      </c>
      <c r="E260" s="45" t="s">
        <v>766</v>
      </c>
      <c r="G260" s="45" t="s">
        <v>766</v>
      </c>
      <c r="H260" s="45" t="s">
        <v>1716</v>
      </c>
      <c r="J260">
        <f t="shared" si="24"/>
        <v>2023</v>
      </c>
      <c r="BM260">
        <v>2023</v>
      </c>
    </row>
    <row r="261" spans="1:65" ht="15" customHeight="1" x14ac:dyDescent="0.25">
      <c r="A261" t="s">
        <v>2399</v>
      </c>
      <c r="C261" s="78"/>
      <c r="D261" t="s">
        <v>2413</v>
      </c>
      <c r="E261" s="45" t="s">
        <v>2414</v>
      </c>
      <c r="G261" s="45" t="s">
        <v>2495</v>
      </c>
      <c r="H261" s="45" t="s">
        <v>2532</v>
      </c>
      <c r="J261">
        <f t="shared" si="24"/>
        <v>2023</v>
      </c>
      <c r="BM261">
        <v>2023</v>
      </c>
    </row>
    <row r="262" spans="1:65" ht="15" customHeight="1" x14ac:dyDescent="0.25">
      <c r="A262" t="s">
        <v>2399</v>
      </c>
      <c r="C262" s="78"/>
      <c r="D262" t="s">
        <v>2415</v>
      </c>
      <c r="E262" s="45" t="s">
        <v>2416</v>
      </c>
      <c r="G262" s="45" t="s">
        <v>2533</v>
      </c>
      <c r="H262" s="45" t="s">
        <v>2538</v>
      </c>
      <c r="J262">
        <f t="shared" si="24"/>
        <v>2023</v>
      </c>
      <c r="BM262">
        <v>2023</v>
      </c>
    </row>
    <row r="263" spans="1:65" ht="15" customHeight="1" x14ac:dyDescent="0.25">
      <c r="A263" t="s">
        <v>2399</v>
      </c>
      <c r="C263" s="78"/>
      <c r="D263" t="s">
        <v>2417</v>
      </c>
      <c r="E263" s="45" t="s">
        <v>2418</v>
      </c>
      <c r="G263" s="45" t="s">
        <v>2534</v>
      </c>
      <c r="H263" s="45" t="s">
        <v>2539</v>
      </c>
      <c r="J263">
        <f t="shared" si="24"/>
        <v>2023</v>
      </c>
      <c r="BM263">
        <v>2023</v>
      </c>
    </row>
    <row r="264" spans="1:65" ht="15" customHeight="1" x14ac:dyDescent="0.25">
      <c r="A264" t="s">
        <v>2399</v>
      </c>
      <c r="C264" s="78"/>
      <c r="D264" t="s">
        <v>2419</v>
      </c>
      <c r="E264" s="45" t="s">
        <v>2420</v>
      </c>
      <c r="G264" s="45" t="s">
        <v>2535</v>
      </c>
      <c r="H264" s="45" t="s">
        <v>2540</v>
      </c>
      <c r="J264">
        <f t="shared" si="24"/>
        <v>2023</v>
      </c>
      <c r="BM264">
        <v>2023</v>
      </c>
    </row>
    <row r="265" spans="1:65" ht="15" customHeight="1" x14ac:dyDescent="0.25">
      <c r="A265" t="s">
        <v>2399</v>
      </c>
      <c r="C265" s="78"/>
      <c r="D265" t="s">
        <v>2421</v>
      </c>
      <c r="E265" s="45" t="s">
        <v>2422</v>
      </c>
      <c r="G265" s="45" t="s">
        <v>2536</v>
      </c>
      <c r="H265" s="45" t="s">
        <v>2541</v>
      </c>
      <c r="J265">
        <f t="shared" si="24"/>
        <v>2023</v>
      </c>
      <c r="BM265">
        <v>2023</v>
      </c>
    </row>
    <row r="266" spans="1:65" ht="15" customHeight="1" x14ac:dyDescent="0.25">
      <c r="A266" t="s">
        <v>2399</v>
      </c>
      <c r="C266" s="78"/>
      <c r="D266" t="s">
        <v>2423</v>
      </c>
      <c r="E266" s="45" t="s">
        <v>2424</v>
      </c>
      <c r="G266" s="45" t="s">
        <v>2537</v>
      </c>
      <c r="H266" s="45" t="s">
        <v>2542</v>
      </c>
      <c r="J266">
        <f t="shared" si="24"/>
        <v>2023</v>
      </c>
      <c r="BM266">
        <v>2023</v>
      </c>
    </row>
    <row r="267" spans="1:65" ht="15" customHeight="1" x14ac:dyDescent="0.25">
      <c r="A267" t="s">
        <v>2399</v>
      </c>
      <c r="C267" s="78"/>
      <c r="D267" t="s">
        <v>2425</v>
      </c>
      <c r="E267" s="45" t="s">
        <v>2426</v>
      </c>
      <c r="G267" s="45" t="s">
        <v>2426</v>
      </c>
      <c r="H267" s="45" t="s">
        <v>2543</v>
      </c>
      <c r="J267">
        <f t="shared" si="24"/>
        <v>2023</v>
      </c>
      <c r="BM267">
        <v>2023</v>
      </c>
    </row>
    <row r="268" spans="1:65" ht="15" customHeight="1" x14ac:dyDescent="0.25">
      <c r="A268" t="s">
        <v>2399</v>
      </c>
      <c r="C268" s="78"/>
      <c r="D268" t="s">
        <v>2428</v>
      </c>
      <c r="E268" s="45" t="s">
        <v>2429</v>
      </c>
      <c r="G268" s="45" t="s">
        <v>2521</v>
      </c>
      <c r="H268" s="45" t="s">
        <v>2557</v>
      </c>
      <c r="J268">
        <f t="shared" si="24"/>
        <v>2023</v>
      </c>
      <c r="BM268">
        <v>2023</v>
      </c>
    </row>
    <row r="269" spans="1:65" ht="15" customHeight="1" x14ac:dyDescent="0.25">
      <c r="A269" t="s">
        <v>2399</v>
      </c>
      <c r="C269" s="78"/>
      <c r="D269" t="s">
        <v>2430</v>
      </c>
      <c r="E269" s="45" t="s">
        <v>2431</v>
      </c>
      <c r="G269" s="45" t="s">
        <v>2431</v>
      </c>
      <c r="H269" s="45" t="s">
        <v>2544</v>
      </c>
      <c r="J269">
        <f t="shared" si="24"/>
        <v>2023</v>
      </c>
      <c r="BM269">
        <v>2023</v>
      </c>
    </row>
    <row r="270" spans="1:65" ht="15" customHeight="1" x14ac:dyDescent="0.25">
      <c r="A270" t="s">
        <v>2399</v>
      </c>
      <c r="C270" s="78"/>
      <c r="D270" t="s">
        <v>2432</v>
      </c>
      <c r="E270" s="45" t="s">
        <v>2433</v>
      </c>
      <c r="G270" s="45" t="s">
        <v>2514</v>
      </c>
      <c r="H270" s="45" t="s">
        <v>2545</v>
      </c>
      <c r="J270">
        <f t="shared" si="24"/>
        <v>2023</v>
      </c>
      <c r="BM270">
        <v>2023</v>
      </c>
    </row>
    <row r="271" spans="1:65" ht="15" customHeight="1" x14ac:dyDescent="0.25">
      <c r="A271" t="s">
        <v>2399</v>
      </c>
      <c r="C271" s="78"/>
      <c r="D271" t="s">
        <v>2434</v>
      </c>
      <c r="E271" s="45" t="s">
        <v>2435</v>
      </c>
      <c r="G271" s="45" t="s">
        <v>2515</v>
      </c>
      <c r="H271" s="45" t="s">
        <v>2546</v>
      </c>
      <c r="J271">
        <f t="shared" si="24"/>
        <v>2023</v>
      </c>
      <c r="BM271">
        <v>2023</v>
      </c>
    </row>
    <row r="272" spans="1:65" ht="15" customHeight="1" x14ac:dyDescent="0.25">
      <c r="A272" t="s">
        <v>2399</v>
      </c>
      <c r="C272" s="78"/>
      <c r="D272" t="s">
        <v>2436</v>
      </c>
      <c r="E272" s="45" t="s">
        <v>2437</v>
      </c>
      <c r="G272" s="45" t="s">
        <v>2516</v>
      </c>
      <c r="H272" s="45" t="s">
        <v>2547</v>
      </c>
      <c r="J272">
        <f t="shared" si="24"/>
        <v>2023</v>
      </c>
      <c r="BM272">
        <v>2023</v>
      </c>
    </row>
    <row r="273" spans="1:65" ht="15" customHeight="1" x14ac:dyDescent="0.25">
      <c r="A273" t="s">
        <v>2399</v>
      </c>
      <c r="C273" s="78"/>
      <c r="D273" t="s">
        <v>2438</v>
      </c>
      <c r="E273" s="45" t="s">
        <v>2439</v>
      </c>
      <c r="G273" s="45" t="s">
        <v>2517</v>
      </c>
      <c r="H273" s="45" t="s">
        <v>2548</v>
      </c>
      <c r="J273">
        <f t="shared" si="24"/>
        <v>2023</v>
      </c>
      <c r="BM273">
        <v>2023</v>
      </c>
    </row>
    <row r="274" spans="1:65" ht="15" customHeight="1" x14ac:dyDescent="0.25">
      <c r="A274" t="s">
        <v>2399</v>
      </c>
      <c r="C274" s="78"/>
      <c r="D274" t="s">
        <v>2440</v>
      </c>
      <c r="E274" s="45" t="s">
        <v>2441</v>
      </c>
      <c r="G274" s="45" t="s">
        <v>2518</v>
      </c>
      <c r="H274" s="45" t="s">
        <v>2549</v>
      </c>
      <c r="J274">
        <f t="shared" si="24"/>
        <v>2023</v>
      </c>
      <c r="BM274">
        <v>2023</v>
      </c>
    </row>
    <row r="275" spans="1:65" ht="15" customHeight="1" x14ac:dyDescent="0.25">
      <c r="A275" t="s">
        <v>2399</v>
      </c>
      <c r="C275" s="78"/>
      <c r="D275" t="s">
        <v>2442</v>
      </c>
      <c r="E275" s="45" t="s">
        <v>2443</v>
      </c>
      <c r="G275" s="45" t="s">
        <v>2519</v>
      </c>
      <c r="H275" s="45" t="s">
        <v>2550</v>
      </c>
      <c r="J275">
        <f t="shared" si="24"/>
        <v>2023</v>
      </c>
      <c r="BM275">
        <v>2023</v>
      </c>
    </row>
    <row r="276" spans="1:65" ht="15" customHeight="1" x14ac:dyDescent="0.25">
      <c r="A276" t="s">
        <v>2399</v>
      </c>
      <c r="C276" s="78"/>
      <c r="D276" t="s">
        <v>2444</v>
      </c>
      <c r="E276" s="45" t="s">
        <v>2445</v>
      </c>
      <c r="G276" s="45" t="s">
        <v>2520</v>
      </c>
      <c r="H276" s="45" t="s">
        <v>2551</v>
      </c>
      <c r="J276">
        <f t="shared" si="24"/>
        <v>2023</v>
      </c>
      <c r="BM276">
        <v>2023</v>
      </c>
    </row>
    <row r="277" spans="1:65" ht="15" customHeight="1" x14ac:dyDescent="0.25">
      <c r="A277" t="s">
        <v>2399</v>
      </c>
      <c r="C277" s="78"/>
      <c r="D277" t="s">
        <v>2446</v>
      </c>
      <c r="E277" s="45" t="s">
        <v>2447</v>
      </c>
      <c r="G277" s="45" t="s">
        <v>2447</v>
      </c>
      <c r="H277" s="45" t="s">
        <v>2552</v>
      </c>
      <c r="J277">
        <f t="shared" si="24"/>
        <v>2023</v>
      </c>
      <c r="BM277">
        <v>2023</v>
      </c>
    </row>
    <row r="278" spans="1:65" ht="15" customHeight="1" x14ac:dyDescent="0.25">
      <c r="A278" t="s">
        <v>2399</v>
      </c>
      <c r="C278" s="78"/>
      <c r="D278" t="s">
        <v>2448</v>
      </c>
      <c r="E278" s="45" t="s">
        <v>2449</v>
      </c>
      <c r="G278" s="45" t="s">
        <v>2494</v>
      </c>
      <c r="H278" s="45" t="s">
        <v>2553</v>
      </c>
      <c r="J278">
        <f t="shared" si="24"/>
        <v>2023</v>
      </c>
      <c r="BM278">
        <v>2023</v>
      </c>
    </row>
    <row r="279" spans="1:65" ht="15" customHeight="1" x14ac:dyDescent="0.25">
      <c r="A279" t="s">
        <v>2399</v>
      </c>
      <c r="C279" s="78"/>
      <c r="D279" t="s">
        <v>21</v>
      </c>
      <c r="E279" s="45" t="s">
        <v>733</v>
      </c>
      <c r="F279" s="7" t="s">
        <v>1303</v>
      </c>
      <c r="G279" s="45" t="s">
        <v>733</v>
      </c>
      <c r="H279" s="45" t="s">
        <v>1718</v>
      </c>
      <c r="J279">
        <f t="shared" si="24"/>
        <v>2023</v>
      </c>
      <c r="BM279">
        <v>2023</v>
      </c>
    </row>
    <row r="280" spans="1:65" ht="15" customHeight="1" x14ac:dyDescent="0.25">
      <c r="A280" t="s">
        <v>2399</v>
      </c>
      <c r="C280" s="78"/>
      <c r="D280" t="s">
        <v>2451</v>
      </c>
      <c r="E280" s="45" t="s">
        <v>2452</v>
      </c>
      <c r="G280" s="45" t="s">
        <v>2554</v>
      </c>
      <c r="H280" s="45" t="s">
        <v>2555</v>
      </c>
      <c r="J280">
        <f t="shared" si="24"/>
        <v>2023</v>
      </c>
      <c r="BM280">
        <v>2023</v>
      </c>
    </row>
    <row r="281" spans="1:65" ht="15" customHeight="1" x14ac:dyDescent="0.25">
      <c r="A281" t="s">
        <v>2399</v>
      </c>
      <c r="C281" s="78"/>
      <c r="D281" t="s">
        <v>2453</v>
      </c>
      <c r="E281" s="45" t="s">
        <v>2454</v>
      </c>
      <c r="G281" s="45" t="s">
        <v>2496</v>
      </c>
      <c r="H281" s="45" t="s">
        <v>2558</v>
      </c>
      <c r="J281">
        <f t="shared" si="24"/>
        <v>2023</v>
      </c>
      <c r="BM281">
        <v>2023</v>
      </c>
    </row>
    <row r="282" spans="1:65" ht="15" customHeight="1" x14ac:dyDescent="0.25">
      <c r="A282" t="s">
        <v>2399</v>
      </c>
      <c r="C282" s="78"/>
      <c r="D282" t="s">
        <v>2455</v>
      </c>
      <c r="E282" s="45" t="s">
        <v>2456</v>
      </c>
      <c r="G282" s="45" t="s">
        <v>2497</v>
      </c>
      <c r="H282" s="45" t="s">
        <v>2559</v>
      </c>
      <c r="J282">
        <f t="shared" si="24"/>
        <v>2023</v>
      </c>
      <c r="BM282">
        <v>2023</v>
      </c>
    </row>
    <row r="283" spans="1:65" ht="15" customHeight="1" x14ac:dyDescent="0.25">
      <c r="A283" t="s">
        <v>2399</v>
      </c>
      <c r="C283" s="78"/>
      <c r="D283" t="s">
        <v>2457</v>
      </c>
      <c r="E283" s="45" t="s">
        <v>2458</v>
      </c>
      <c r="G283" s="45" t="s">
        <v>2498</v>
      </c>
      <c r="H283" s="45" t="s">
        <v>2561</v>
      </c>
      <c r="J283">
        <f t="shared" si="24"/>
        <v>2023</v>
      </c>
      <c r="BM283">
        <v>2023</v>
      </c>
    </row>
    <row r="284" spans="1:65" ht="15" customHeight="1" x14ac:dyDescent="0.25">
      <c r="A284" t="s">
        <v>2399</v>
      </c>
      <c r="C284" s="78"/>
      <c r="D284" t="s">
        <v>2459</v>
      </c>
      <c r="E284" s="45" t="s">
        <v>2460</v>
      </c>
      <c r="G284" s="45" t="s">
        <v>2499</v>
      </c>
      <c r="H284" s="45" t="s">
        <v>2560</v>
      </c>
      <c r="J284">
        <f t="shared" si="24"/>
        <v>2023</v>
      </c>
      <c r="BM284">
        <v>2023</v>
      </c>
    </row>
    <row r="285" spans="1:65" ht="15" customHeight="1" x14ac:dyDescent="0.25">
      <c r="A285" t="s">
        <v>2399</v>
      </c>
      <c r="C285" s="78"/>
      <c r="D285" t="s">
        <v>2461</v>
      </c>
      <c r="E285" s="45" t="s">
        <v>2462</v>
      </c>
      <c r="G285" s="45" t="s">
        <v>2500</v>
      </c>
      <c r="H285" s="45" t="s">
        <v>2562</v>
      </c>
      <c r="J285">
        <f t="shared" si="24"/>
        <v>2023</v>
      </c>
      <c r="BM285">
        <v>2023</v>
      </c>
    </row>
    <row r="286" spans="1:65" ht="15" customHeight="1" x14ac:dyDescent="0.25">
      <c r="A286" t="s">
        <v>2399</v>
      </c>
      <c r="C286" s="78"/>
      <c r="D286" t="s">
        <v>2463</v>
      </c>
      <c r="E286" s="45" t="s">
        <v>2464</v>
      </c>
      <c r="G286" s="45" t="s">
        <v>2501</v>
      </c>
      <c r="H286" s="45" t="s">
        <v>2563</v>
      </c>
      <c r="J286">
        <f t="shared" si="24"/>
        <v>2023</v>
      </c>
      <c r="BM286">
        <v>2023</v>
      </c>
    </row>
    <row r="287" spans="1:65" ht="15" customHeight="1" x14ac:dyDescent="0.25">
      <c r="A287" t="s">
        <v>2399</v>
      </c>
      <c r="C287" s="78"/>
      <c r="D287" t="s">
        <v>2465</v>
      </c>
      <c r="E287" s="45" t="s">
        <v>2466</v>
      </c>
      <c r="G287" s="45" t="s">
        <v>2502</v>
      </c>
      <c r="H287" s="45" t="s">
        <v>2564</v>
      </c>
      <c r="J287">
        <f t="shared" si="24"/>
        <v>2023</v>
      </c>
      <c r="BM287">
        <v>2023</v>
      </c>
    </row>
    <row r="288" spans="1:65" ht="15" customHeight="1" x14ac:dyDescent="0.25">
      <c r="A288" t="s">
        <v>2399</v>
      </c>
      <c r="C288" s="78"/>
      <c r="D288" t="s">
        <v>2467</v>
      </c>
      <c r="E288" s="45" t="s">
        <v>2468</v>
      </c>
      <c r="G288" s="45" t="s">
        <v>2503</v>
      </c>
      <c r="H288" s="45" t="s">
        <v>2570</v>
      </c>
      <c r="J288">
        <f t="shared" si="24"/>
        <v>2023</v>
      </c>
      <c r="BM288">
        <v>2023</v>
      </c>
    </row>
    <row r="289" spans="1:65" ht="15" customHeight="1" x14ac:dyDescent="0.25">
      <c r="A289" t="s">
        <v>2399</v>
      </c>
      <c r="C289" s="78"/>
      <c r="D289" t="s">
        <v>2469</v>
      </c>
      <c r="E289" s="45" t="s">
        <v>2470</v>
      </c>
      <c r="G289" s="45" t="s">
        <v>2504</v>
      </c>
      <c r="H289" s="45" t="s">
        <v>2565</v>
      </c>
      <c r="J289">
        <f t="shared" si="24"/>
        <v>2023</v>
      </c>
      <c r="BM289">
        <v>2023</v>
      </c>
    </row>
    <row r="290" spans="1:65" ht="15" customHeight="1" x14ac:dyDescent="0.25">
      <c r="A290" t="s">
        <v>2399</v>
      </c>
      <c r="C290" s="78"/>
      <c r="D290" t="s">
        <v>2471</v>
      </c>
      <c r="E290" s="45" t="s">
        <v>2472</v>
      </c>
      <c r="G290" s="45" t="s">
        <v>2505</v>
      </c>
      <c r="H290" s="45" t="s">
        <v>2566</v>
      </c>
      <c r="J290">
        <f t="shared" si="24"/>
        <v>2023</v>
      </c>
      <c r="BM290">
        <v>2023</v>
      </c>
    </row>
    <row r="291" spans="1:65" ht="15" customHeight="1" x14ac:dyDescent="0.25">
      <c r="A291" t="s">
        <v>2399</v>
      </c>
      <c r="C291" s="78"/>
      <c r="D291" t="s">
        <v>2473</v>
      </c>
      <c r="E291" s="45" t="s">
        <v>2474</v>
      </c>
      <c r="G291" s="45" t="s">
        <v>2506</v>
      </c>
      <c r="H291" s="45" t="s">
        <v>2567</v>
      </c>
      <c r="J291">
        <f t="shared" si="24"/>
        <v>2023</v>
      </c>
      <c r="BM291">
        <v>2023</v>
      </c>
    </row>
    <row r="292" spans="1:65" ht="15" customHeight="1" x14ac:dyDescent="0.25">
      <c r="A292" t="s">
        <v>2399</v>
      </c>
      <c r="C292" s="78"/>
      <c r="D292" t="s">
        <v>2475</v>
      </c>
      <c r="E292" s="45" t="s">
        <v>2476</v>
      </c>
      <c r="G292" s="45" t="s">
        <v>2507</v>
      </c>
      <c r="H292" s="45" t="s">
        <v>2568</v>
      </c>
      <c r="J292">
        <f t="shared" si="24"/>
        <v>2023</v>
      </c>
      <c r="BM292">
        <v>2023</v>
      </c>
    </row>
    <row r="293" spans="1:65" ht="15" customHeight="1" x14ac:dyDescent="0.25">
      <c r="A293" t="s">
        <v>2399</v>
      </c>
      <c r="C293" s="78"/>
      <c r="D293" t="s">
        <v>2477</v>
      </c>
      <c r="E293" s="45" t="s">
        <v>2478</v>
      </c>
      <c r="G293" s="45" t="s">
        <v>2508</v>
      </c>
      <c r="H293" s="45" t="s">
        <v>2569</v>
      </c>
      <c r="J293">
        <f t="shared" si="24"/>
        <v>2023</v>
      </c>
      <c r="BM293">
        <v>2023</v>
      </c>
    </row>
    <row r="294" spans="1:65" ht="15" customHeight="1" x14ac:dyDescent="0.25">
      <c r="A294" t="s">
        <v>2399</v>
      </c>
      <c r="C294" s="78"/>
      <c r="D294" t="s">
        <v>2479</v>
      </c>
      <c r="E294" s="45" t="s">
        <v>2480</v>
      </c>
      <c r="G294" s="45" t="s">
        <v>2509</v>
      </c>
      <c r="H294" s="45" t="s">
        <v>2571</v>
      </c>
      <c r="J294">
        <f t="shared" si="24"/>
        <v>2023</v>
      </c>
      <c r="BM294">
        <v>2023</v>
      </c>
    </row>
    <row r="295" spans="1:65" ht="15" customHeight="1" x14ac:dyDescent="0.25">
      <c r="A295" t="s">
        <v>2399</v>
      </c>
      <c r="C295" s="78"/>
      <c r="D295" t="s">
        <v>2481</v>
      </c>
      <c r="E295" s="45" t="s">
        <v>2482</v>
      </c>
      <c r="G295" s="45" t="s">
        <v>2510</v>
      </c>
      <c r="H295" s="45" t="s">
        <v>2572</v>
      </c>
      <c r="J295">
        <f t="shared" si="24"/>
        <v>2023</v>
      </c>
      <c r="BM295">
        <v>2023</v>
      </c>
    </row>
    <row r="296" spans="1:65" ht="15" customHeight="1" x14ac:dyDescent="0.25">
      <c r="A296" t="s">
        <v>2399</v>
      </c>
      <c r="C296" s="78"/>
      <c r="D296" t="s">
        <v>2483</v>
      </c>
      <c r="E296" s="45" t="s">
        <v>2483</v>
      </c>
      <c r="G296" s="45" t="s">
        <v>2511</v>
      </c>
      <c r="H296" s="45" t="s">
        <v>2574</v>
      </c>
      <c r="J296">
        <f t="shared" si="24"/>
        <v>2023</v>
      </c>
      <c r="BM296">
        <v>2023</v>
      </c>
    </row>
    <row r="297" spans="1:65" ht="15" customHeight="1" x14ac:dyDescent="0.25">
      <c r="A297" t="s">
        <v>2399</v>
      </c>
      <c r="C297" s="78"/>
      <c r="D297" t="s">
        <v>2484</v>
      </c>
      <c r="E297" s="45" t="s">
        <v>2512</v>
      </c>
      <c r="G297" s="45" t="s">
        <v>2513</v>
      </c>
      <c r="H297" s="45" t="s">
        <v>2573</v>
      </c>
      <c r="J297">
        <f t="shared" si="24"/>
        <v>2023</v>
      </c>
      <c r="BM297">
        <v>2023</v>
      </c>
    </row>
    <row r="298" spans="1:65" ht="15" customHeight="1" x14ac:dyDescent="0.25">
      <c r="A298" t="s">
        <v>2399</v>
      </c>
      <c r="C298" s="78"/>
      <c r="D298" t="s">
        <v>876</v>
      </c>
      <c r="E298" s="45" t="s">
        <v>877</v>
      </c>
      <c r="G298" s="45" t="s">
        <v>877</v>
      </c>
      <c r="H298" s="45" t="s">
        <v>877</v>
      </c>
      <c r="J298">
        <f t="shared" si="24"/>
        <v>2023</v>
      </c>
      <c r="BM298">
        <v>2023</v>
      </c>
    </row>
    <row r="299" spans="1:65" ht="15" customHeight="1" x14ac:dyDescent="0.25">
      <c r="B299" s="1"/>
      <c r="C299" s="64"/>
      <c r="E299" s="45"/>
      <c r="G299" s="45"/>
      <c r="H299" s="45"/>
    </row>
    <row r="300" spans="1:65" ht="15" customHeight="1" x14ac:dyDescent="0.25">
      <c r="A300" t="s">
        <v>2400</v>
      </c>
      <c r="B300" s="1" t="str">
        <f>A300&amp;MIN(I300:I312)&amp;"(-"&amp;MAX(J300:J312)&amp;")"</f>
        <v>BUAS2010(-2021)</v>
      </c>
      <c r="C300" s="78"/>
      <c r="D300" t="s">
        <v>2485</v>
      </c>
      <c r="E300" s="45" t="s">
        <v>2486</v>
      </c>
      <c r="G300" s="45" t="s">
        <v>2486</v>
      </c>
      <c r="H300" s="45" t="s">
        <v>2575</v>
      </c>
      <c r="I300">
        <f t="shared" ref="I300:I312" si="25">MIN(L300:BT300)</f>
        <v>2010</v>
      </c>
      <c r="J300">
        <f t="shared" si="24"/>
        <v>2021</v>
      </c>
      <c r="K300" s="2" t="str">
        <f t="shared" ref="K300:K312" si="26">IF(J300-I300+1-COUNTA(L300:BT300)=0, "-", "Yes")</f>
        <v>-</v>
      </c>
      <c r="AZ300">
        <v>2010</v>
      </c>
      <c r="BA300">
        <v>2011</v>
      </c>
      <c r="BB300">
        <v>2012</v>
      </c>
      <c r="BC300">
        <v>2013</v>
      </c>
      <c r="BD300">
        <v>2014</v>
      </c>
      <c r="BE300">
        <v>2015</v>
      </c>
      <c r="BF300">
        <v>2016</v>
      </c>
      <c r="BG300">
        <v>2017</v>
      </c>
      <c r="BH300">
        <v>2018</v>
      </c>
      <c r="BI300">
        <v>2019</v>
      </c>
      <c r="BJ300">
        <v>2020</v>
      </c>
      <c r="BK300">
        <v>2021</v>
      </c>
    </row>
    <row r="301" spans="1:65" ht="15" customHeight="1" x14ac:dyDescent="0.25">
      <c r="A301" t="s">
        <v>2400</v>
      </c>
      <c r="C301" s="78"/>
      <c r="D301" t="s">
        <v>2945</v>
      </c>
      <c r="E301" s="45" t="s">
        <v>2946</v>
      </c>
      <c r="G301" s="45"/>
      <c r="H301" s="45"/>
      <c r="I301">
        <f t="shared" si="25"/>
        <v>2021</v>
      </c>
      <c r="J301">
        <f>MAX(L301:BT301)</f>
        <v>2021</v>
      </c>
      <c r="K301" s="2" t="str">
        <f>IF(J301-I301+1-COUNTA(L301:BT301)=0, "-", "Yes")</f>
        <v>-</v>
      </c>
      <c r="BK301">
        <v>2021</v>
      </c>
    </row>
    <row r="302" spans="1:65" ht="15" customHeight="1" x14ac:dyDescent="0.25">
      <c r="A302" t="s">
        <v>2400</v>
      </c>
      <c r="C302" s="78"/>
      <c r="D302" t="s">
        <v>2411</v>
      </c>
      <c r="E302" s="45" t="s">
        <v>2412</v>
      </c>
      <c r="G302" s="45" t="s">
        <v>2412</v>
      </c>
      <c r="H302" s="45" t="s">
        <v>2528</v>
      </c>
      <c r="I302">
        <f t="shared" si="25"/>
        <v>2010</v>
      </c>
      <c r="J302">
        <f t="shared" si="24"/>
        <v>2021</v>
      </c>
      <c r="K302" s="2" t="str">
        <f t="shared" si="26"/>
        <v>-</v>
      </c>
      <c r="AZ302">
        <v>2010</v>
      </c>
      <c r="BA302">
        <v>2011</v>
      </c>
      <c r="BB302">
        <v>2012</v>
      </c>
      <c r="BC302">
        <v>2013</v>
      </c>
      <c r="BD302">
        <v>2014</v>
      </c>
      <c r="BE302">
        <v>2015</v>
      </c>
      <c r="BF302">
        <v>2016</v>
      </c>
      <c r="BG302">
        <v>2017</v>
      </c>
      <c r="BH302">
        <v>2018</v>
      </c>
      <c r="BI302">
        <v>2019</v>
      </c>
      <c r="BJ302">
        <v>2020</v>
      </c>
      <c r="BK302">
        <v>2021</v>
      </c>
    </row>
    <row r="303" spans="1:65" ht="15" customHeight="1" x14ac:dyDescent="0.25">
      <c r="A303" t="s">
        <v>2400</v>
      </c>
      <c r="C303" s="78"/>
      <c r="D303" t="s">
        <v>2792</v>
      </c>
      <c r="E303" s="45"/>
      <c r="G303" s="45"/>
      <c r="H303" s="45"/>
      <c r="I303">
        <f>MIN(L303:BT303)</f>
        <v>2018</v>
      </c>
      <c r="J303">
        <f>MAX(L303:BT303)</f>
        <v>2021</v>
      </c>
      <c r="K303" s="2" t="str">
        <f>IF(J303-I303+1-COUNTA(L303:BT303)=0, "-", "Yes")</f>
        <v>-</v>
      </c>
      <c r="BH303">
        <v>2018</v>
      </c>
      <c r="BI303">
        <v>2019</v>
      </c>
      <c r="BJ303">
        <v>2020</v>
      </c>
      <c r="BK303">
        <v>2021</v>
      </c>
    </row>
    <row r="304" spans="1:65" ht="15" customHeight="1" x14ac:dyDescent="0.25">
      <c r="A304" t="s">
        <v>2400</v>
      </c>
      <c r="C304" s="78"/>
      <c r="D304" t="s">
        <v>763</v>
      </c>
      <c r="E304" s="45" t="s">
        <v>764</v>
      </c>
      <c r="G304" s="45" t="s">
        <v>764</v>
      </c>
      <c r="H304" s="45" t="s">
        <v>1714</v>
      </c>
      <c r="I304">
        <f t="shared" si="25"/>
        <v>2010</v>
      </c>
      <c r="J304">
        <f t="shared" si="24"/>
        <v>2021</v>
      </c>
      <c r="K304" s="2" t="str">
        <f t="shared" si="26"/>
        <v>-</v>
      </c>
      <c r="AZ304">
        <v>2010</v>
      </c>
      <c r="BA304">
        <v>2011</v>
      </c>
      <c r="BB304">
        <v>2012</v>
      </c>
      <c r="BC304">
        <v>2013</v>
      </c>
      <c r="BD304">
        <v>2014</v>
      </c>
      <c r="BE304">
        <v>2015</v>
      </c>
      <c r="BF304">
        <v>2016</v>
      </c>
      <c r="BG304">
        <v>2017</v>
      </c>
      <c r="BH304">
        <v>2018</v>
      </c>
      <c r="BI304">
        <v>2019</v>
      </c>
      <c r="BJ304">
        <v>2020</v>
      </c>
      <c r="BK304">
        <v>2021</v>
      </c>
    </row>
    <row r="305" spans="1:65" ht="15" customHeight="1" x14ac:dyDescent="0.25">
      <c r="A305" t="s">
        <v>2400</v>
      </c>
      <c r="C305" s="78"/>
      <c r="D305" t="s">
        <v>765</v>
      </c>
      <c r="E305" s="45" t="s">
        <v>766</v>
      </c>
      <c r="G305" s="45" t="s">
        <v>766</v>
      </c>
      <c r="H305" s="45" t="s">
        <v>1716</v>
      </c>
      <c r="I305">
        <f t="shared" si="25"/>
        <v>2010</v>
      </c>
      <c r="J305">
        <f t="shared" si="24"/>
        <v>2021</v>
      </c>
      <c r="K305" s="2" t="str">
        <f t="shared" si="26"/>
        <v>-</v>
      </c>
      <c r="AZ305">
        <v>2010</v>
      </c>
      <c r="BA305">
        <v>2011</v>
      </c>
      <c r="BB305">
        <v>2012</v>
      </c>
      <c r="BC305">
        <v>2013</v>
      </c>
      <c r="BD305">
        <v>2014</v>
      </c>
      <c r="BE305">
        <v>2015</v>
      </c>
      <c r="BF305">
        <v>2016</v>
      </c>
      <c r="BG305">
        <v>2017</v>
      </c>
      <c r="BH305">
        <v>2018</v>
      </c>
      <c r="BI305">
        <v>2019</v>
      </c>
      <c r="BJ305">
        <v>2020</v>
      </c>
      <c r="BK305">
        <v>2021</v>
      </c>
    </row>
    <row r="306" spans="1:65" ht="15" customHeight="1" x14ac:dyDescent="0.25">
      <c r="A306" t="s">
        <v>2400</v>
      </c>
      <c r="C306" s="78"/>
      <c r="D306" t="s">
        <v>2427</v>
      </c>
      <c r="E306" s="45"/>
      <c r="G306" s="45" t="s">
        <v>754</v>
      </c>
      <c r="H306" s="45" t="s">
        <v>1589</v>
      </c>
      <c r="I306">
        <f t="shared" si="25"/>
        <v>2017</v>
      </c>
      <c r="J306">
        <f t="shared" si="24"/>
        <v>2017</v>
      </c>
      <c r="K306" s="2" t="str">
        <f t="shared" si="26"/>
        <v>-</v>
      </c>
      <c r="BG306">
        <v>2017</v>
      </c>
    </row>
    <row r="307" spans="1:65" ht="15" customHeight="1" x14ac:dyDescent="0.25">
      <c r="A307" t="s">
        <v>2400</v>
      </c>
      <c r="C307" s="78"/>
      <c r="D307" t="s">
        <v>756</v>
      </c>
      <c r="E307" s="45" t="s">
        <v>184</v>
      </c>
      <c r="G307" s="45" t="s">
        <v>184</v>
      </c>
      <c r="H307" s="45" t="s">
        <v>1593</v>
      </c>
      <c r="I307">
        <f t="shared" si="25"/>
        <v>2010</v>
      </c>
      <c r="J307">
        <f t="shared" si="24"/>
        <v>2021</v>
      </c>
      <c r="K307" s="2" t="str">
        <f t="shared" si="26"/>
        <v>Yes</v>
      </c>
      <c r="AZ307">
        <v>2010</v>
      </c>
      <c r="BA307">
        <v>2011</v>
      </c>
      <c r="BB307">
        <v>2012</v>
      </c>
      <c r="BC307">
        <v>2013</v>
      </c>
      <c r="BD307">
        <v>2014</v>
      </c>
      <c r="BE307">
        <v>2015</v>
      </c>
      <c r="BF307">
        <v>2016</v>
      </c>
      <c r="BH307">
        <v>2018</v>
      </c>
      <c r="BI307">
        <v>2019</v>
      </c>
      <c r="BJ307">
        <v>2020</v>
      </c>
      <c r="BK307">
        <v>2021</v>
      </c>
    </row>
    <row r="308" spans="1:65" ht="15" customHeight="1" x14ac:dyDescent="0.25">
      <c r="A308" t="s">
        <v>2400</v>
      </c>
      <c r="C308" s="78"/>
      <c r="D308" t="s">
        <v>2448</v>
      </c>
      <c r="E308" s="45" t="s">
        <v>2449</v>
      </c>
      <c r="G308" s="45" t="s">
        <v>2494</v>
      </c>
      <c r="H308" s="45" t="s">
        <v>2553</v>
      </c>
      <c r="I308">
        <f t="shared" si="25"/>
        <v>2010</v>
      </c>
      <c r="J308">
        <f t="shared" si="24"/>
        <v>2021</v>
      </c>
      <c r="K308" s="2" t="str">
        <f t="shared" si="26"/>
        <v>-</v>
      </c>
      <c r="AZ308">
        <v>2010</v>
      </c>
      <c r="BA308">
        <v>2011</v>
      </c>
      <c r="BB308">
        <v>2012</v>
      </c>
      <c r="BC308">
        <v>2013</v>
      </c>
      <c r="BD308">
        <v>2014</v>
      </c>
      <c r="BE308">
        <v>2015</v>
      </c>
      <c r="BF308">
        <v>2016</v>
      </c>
      <c r="BG308">
        <v>2017</v>
      </c>
      <c r="BH308">
        <v>2018</v>
      </c>
      <c r="BI308">
        <v>2019</v>
      </c>
      <c r="BJ308">
        <v>2020</v>
      </c>
      <c r="BK308">
        <v>2021</v>
      </c>
    </row>
    <row r="309" spans="1:65" ht="15" customHeight="1" x14ac:dyDescent="0.25">
      <c r="A309" t="s">
        <v>2400</v>
      </c>
      <c r="C309" s="78"/>
      <c r="D309" t="s">
        <v>2450</v>
      </c>
      <c r="E309" s="45" t="s">
        <v>733</v>
      </c>
      <c r="F309" s="7" t="s">
        <v>1303</v>
      </c>
      <c r="G309" s="45" t="s">
        <v>733</v>
      </c>
      <c r="H309" s="45" t="s">
        <v>1718</v>
      </c>
      <c r="I309">
        <f t="shared" si="25"/>
        <v>2010</v>
      </c>
      <c r="J309">
        <f t="shared" si="24"/>
        <v>2021</v>
      </c>
      <c r="K309" s="2" t="str">
        <f t="shared" si="26"/>
        <v>-</v>
      </c>
      <c r="AZ309">
        <v>2010</v>
      </c>
      <c r="BA309">
        <v>2011</v>
      </c>
      <c r="BB309">
        <v>2012</v>
      </c>
      <c r="BC309">
        <v>2013</v>
      </c>
      <c r="BD309">
        <v>2014</v>
      </c>
      <c r="BE309">
        <v>2015</v>
      </c>
      <c r="BF309">
        <v>2016</v>
      </c>
      <c r="BG309">
        <v>2017</v>
      </c>
      <c r="BH309">
        <v>2018</v>
      </c>
      <c r="BI309">
        <v>2019</v>
      </c>
      <c r="BJ309">
        <v>2020</v>
      </c>
      <c r="BK309">
        <v>2021</v>
      </c>
    </row>
    <row r="310" spans="1:65" ht="15" customHeight="1" x14ac:dyDescent="0.25">
      <c r="A310" t="s">
        <v>2400</v>
      </c>
      <c r="C310" s="78"/>
      <c r="D310" t="s">
        <v>2487</v>
      </c>
      <c r="E310" s="45" t="s">
        <v>2487</v>
      </c>
      <c r="G310" s="45" t="s">
        <v>2526</v>
      </c>
      <c r="H310" s="45" t="s">
        <v>2576</v>
      </c>
      <c r="I310">
        <f t="shared" si="25"/>
        <v>2010</v>
      </c>
      <c r="J310">
        <f t="shared" si="24"/>
        <v>2021</v>
      </c>
      <c r="K310" s="2" t="str">
        <f t="shared" si="26"/>
        <v>-</v>
      </c>
      <c r="AZ310">
        <v>2010</v>
      </c>
      <c r="BA310">
        <v>2011</v>
      </c>
      <c r="BB310">
        <v>2012</v>
      </c>
      <c r="BC310">
        <v>2013</v>
      </c>
      <c r="BD310">
        <v>2014</v>
      </c>
      <c r="BE310">
        <v>2015</v>
      </c>
      <c r="BF310">
        <v>2016</v>
      </c>
      <c r="BG310">
        <v>2017</v>
      </c>
      <c r="BH310">
        <v>2018</v>
      </c>
      <c r="BI310">
        <v>2019</v>
      </c>
      <c r="BJ310">
        <v>2020</v>
      </c>
      <c r="BK310">
        <v>2021</v>
      </c>
    </row>
    <row r="311" spans="1:65" ht="15" customHeight="1" x14ac:dyDescent="0.25">
      <c r="A311" t="s">
        <v>2400</v>
      </c>
      <c r="C311" s="78"/>
      <c r="D311" t="s">
        <v>2451</v>
      </c>
      <c r="E311" s="45" t="s">
        <v>2452</v>
      </c>
      <c r="G311" s="45" t="s">
        <v>2554</v>
      </c>
      <c r="H311" s="45" t="s">
        <v>2555</v>
      </c>
      <c r="I311">
        <f t="shared" si="25"/>
        <v>2010</v>
      </c>
      <c r="J311">
        <f t="shared" si="24"/>
        <v>2021</v>
      </c>
      <c r="K311" s="2" t="str">
        <f t="shared" si="26"/>
        <v>-</v>
      </c>
      <c r="AZ311">
        <v>2010</v>
      </c>
      <c r="BA311">
        <v>2011</v>
      </c>
      <c r="BB311">
        <v>2012</v>
      </c>
      <c r="BC311">
        <v>2013</v>
      </c>
      <c r="BD311">
        <v>2014</v>
      </c>
      <c r="BE311">
        <v>2015</v>
      </c>
      <c r="BF311">
        <v>2016</v>
      </c>
      <c r="BG311">
        <v>2017</v>
      </c>
      <c r="BH311">
        <v>2018</v>
      </c>
      <c r="BI311">
        <v>2019</v>
      </c>
      <c r="BJ311">
        <v>2020</v>
      </c>
      <c r="BK311">
        <v>2021</v>
      </c>
    </row>
    <row r="312" spans="1:65" ht="15" customHeight="1" x14ac:dyDescent="0.25">
      <c r="A312" t="s">
        <v>2400</v>
      </c>
      <c r="C312" s="78"/>
      <c r="D312" t="s">
        <v>876</v>
      </c>
      <c r="E312" s="45" t="s">
        <v>877</v>
      </c>
      <c r="G312" s="45" t="s">
        <v>877</v>
      </c>
      <c r="H312" s="45" t="s">
        <v>877</v>
      </c>
      <c r="I312">
        <f t="shared" si="25"/>
        <v>2010</v>
      </c>
      <c r="J312">
        <f t="shared" si="24"/>
        <v>2021</v>
      </c>
      <c r="K312" s="2" t="str">
        <f t="shared" si="26"/>
        <v>-</v>
      </c>
      <c r="AZ312">
        <v>2010</v>
      </c>
      <c r="BA312">
        <v>2011</v>
      </c>
      <c r="BB312">
        <v>2012</v>
      </c>
      <c r="BC312">
        <v>2013</v>
      </c>
      <c r="BD312">
        <v>2014</v>
      </c>
      <c r="BE312">
        <v>2015</v>
      </c>
      <c r="BF312">
        <v>2016</v>
      </c>
      <c r="BG312">
        <v>2017</v>
      </c>
      <c r="BH312">
        <v>2018</v>
      </c>
      <c r="BI312">
        <v>2019</v>
      </c>
      <c r="BJ312">
        <v>2020</v>
      </c>
      <c r="BK312">
        <v>2021</v>
      </c>
    </row>
    <row r="313" spans="1:65" ht="15" customHeight="1" x14ac:dyDescent="0.25">
      <c r="C313" s="64"/>
      <c r="E313" s="45"/>
      <c r="G313" s="45"/>
      <c r="H313" s="45"/>
    </row>
    <row r="314" spans="1:65" ht="15" customHeight="1" x14ac:dyDescent="0.25">
      <c r="A314" t="s">
        <v>1273</v>
      </c>
      <c r="B314" s="1" t="str">
        <f>A314&amp;J314</f>
        <v>BUFO2023</v>
      </c>
      <c r="C314" s="78"/>
      <c r="D314" t="s">
        <v>761</v>
      </c>
      <c r="E314" s="45" t="s">
        <v>779</v>
      </c>
      <c r="G314" s="45" t="s">
        <v>1726</v>
      </c>
      <c r="H314" s="45" t="s">
        <v>1727</v>
      </c>
      <c r="J314">
        <f t="shared" si="24"/>
        <v>2023</v>
      </c>
      <c r="BM314">
        <v>2023</v>
      </c>
    </row>
    <row r="315" spans="1:65" ht="15" customHeight="1" x14ac:dyDescent="0.25">
      <c r="A315" t="s">
        <v>1273</v>
      </c>
      <c r="B315" s="1"/>
      <c r="C315" s="78"/>
      <c r="D315" t="s">
        <v>763</v>
      </c>
      <c r="E315" s="45" t="s">
        <v>764</v>
      </c>
      <c r="G315" s="45" t="s">
        <v>1713</v>
      </c>
      <c r="H315" s="45" t="s">
        <v>1714</v>
      </c>
      <c r="J315">
        <f t="shared" si="24"/>
        <v>2023</v>
      </c>
      <c r="BM315">
        <v>2023</v>
      </c>
    </row>
    <row r="316" spans="1:65" ht="15" customHeight="1" x14ac:dyDescent="0.25">
      <c r="A316" t="s">
        <v>1273</v>
      </c>
      <c r="B316" s="1"/>
      <c r="C316" s="78"/>
      <c r="D316" t="s">
        <v>765</v>
      </c>
      <c r="E316" s="45" t="s">
        <v>766</v>
      </c>
      <c r="G316" s="45" t="s">
        <v>1715</v>
      </c>
      <c r="H316" s="45" t="s">
        <v>1716</v>
      </c>
      <c r="J316">
        <f t="shared" si="24"/>
        <v>2023</v>
      </c>
      <c r="BM316">
        <v>2023</v>
      </c>
    </row>
    <row r="317" spans="1:65" ht="15" customHeight="1" x14ac:dyDescent="0.25">
      <c r="A317" t="s">
        <v>1273</v>
      </c>
      <c r="C317" s="78"/>
      <c r="D317" t="s">
        <v>767</v>
      </c>
      <c r="E317" s="45" t="s">
        <v>768</v>
      </c>
      <c r="G317" s="45" t="s">
        <v>1728</v>
      </c>
      <c r="H317" s="45" t="s">
        <v>1717</v>
      </c>
      <c r="J317">
        <f t="shared" ref="J317:J322" si="27">MAX(L317:BT317)</f>
        <v>2023</v>
      </c>
      <c r="BM317">
        <v>2023</v>
      </c>
    </row>
    <row r="318" spans="1:65" ht="15" customHeight="1" x14ac:dyDescent="0.25">
      <c r="A318" t="s">
        <v>1273</v>
      </c>
      <c r="C318" s="78"/>
      <c r="D318" t="s">
        <v>769</v>
      </c>
      <c r="E318" s="45" t="s">
        <v>770</v>
      </c>
      <c r="G318" s="45" t="s">
        <v>1730</v>
      </c>
      <c r="H318" s="45" t="s">
        <v>1725</v>
      </c>
      <c r="J318">
        <f t="shared" si="27"/>
        <v>2023</v>
      </c>
      <c r="BM318">
        <v>2023</v>
      </c>
    </row>
    <row r="319" spans="1:65" ht="15" customHeight="1" x14ac:dyDescent="0.25">
      <c r="A319" t="s">
        <v>1273</v>
      </c>
      <c r="C319" s="78"/>
      <c r="D319" t="s">
        <v>21</v>
      </c>
      <c r="E319" s="45" t="s">
        <v>733</v>
      </c>
      <c r="F319" s="7" t="s">
        <v>1303</v>
      </c>
      <c r="G319" s="45" t="s">
        <v>733</v>
      </c>
      <c r="H319" s="45" t="s">
        <v>1729</v>
      </c>
      <c r="J319">
        <f t="shared" si="27"/>
        <v>2023</v>
      </c>
      <c r="BM319">
        <v>2023</v>
      </c>
    </row>
    <row r="320" spans="1:65" ht="15" customHeight="1" x14ac:dyDescent="0.25">
      <c r="A320" t="s">
        <v>1273</v>
      </c>
      <c r="C320" s="78"/>
      <c r="D320" t="s">
        <v>771</v>
      </c>
      <c r="E320" s="45" t="s">
        <v>772</v>
      </c>
      <c r="G320" s="45" t="s">
        <v>772</v>
      </c>
      <c r="H320" s="45" t="s">
        <v>1719</v>
      </c>
      <c r="J320">
        <f t="shared" si="27"/>
        <v>2023</v>
      </c>
      <c r="BM320">
        <v>2023</v>
      </c>
    </row>
    <row r="321" spans="1:66" ht="15" customHeight="1" x14ac:dyDescent="0.25">
      <c r="A321" t="s">
        <v>1273</v>
      </c>
      <c r="C321" s="78"/>
      <c r="D321" t="s">
        <v>773</v>
      </c>
      <c r="E321" s="45" t="s">
        <v>774</v>
      </c>
      <c r="G321" s="45" t="s">
        <v>774</v>
      </c>
      <c r="H321" s="45" t="s">
        <v>1720</v>
      </c>
      <c r="J321">
        <f t="shared" si="27"/>
        <v>2023</v>
      </c>
      <c r="BM321">
        <v>2023</v>
      </c>
    </row>
    <row r="322" spans="1:66" ht="15" customHeight="1" x14ac:dyDescent="0.25">
      <c r="A322" t="s">
        <v>1273</v>
      </c>
      <c r="C322" s="78"/>
      <c r="D322" t="s">
        <v>876</v>
      </c>
      <c r="E322" s="45" t="s">
        <v>877</v>
      </c>
      <c r="G322" s="45" t="s">
        <v>877</v>
      </c>
      <c r="H322" s="45" t="s">
        <v>877</v>
      </c>
      <c r="J322">
        <f t="shared" si="27"/>
        <v>2023</v>
      </c>
      <c r="BM322">
        <v>2023</v>
      </c>
    </row>
    <row r="323" spans="1:66" ht="15" customHeight="1" x14ac:dyDescent="0.25">
      <c r="C323" s="64"/>
      <c r="E323" s="45"/>
      <c r="F323" s="7"/>
      <c r="G323" s="45"/>
      <c r="H323" s="45"/>
    </row>
    <row r="324" spans="1:66" ht="15" customHeight="1" x14ac:dyDescent="0.25">
      <c r="A324" t="s">
        <v>1231</v>
      </c>
      <c r="B324" s="1" t="str">
        <f>A324&amp;MIN(I324:I329)&amp;"(-"&amp;MAX(J324:J329)&amp;")"</f>
        <v>DAGI1995(-2014)</v>
      </c>
      <c r="C324" s="78"/>
      <c r="D324" t="s">
        <v>73</v>
      </c>
      <c r="E324" s="45" t="s">
        <v>966</v>
      </c>
      <c r="G324" s="45" t="s">
        <v>59</v>
      </c>
      <c r="H324" s="45" t="s">
        <v>1731</v>
      </c>
      <c r="I324">
        <f t="shared" ref="I324:I329" si="28">MIN(L324:BT324)</f>
        <v>1995</v>
      </c>
      <c r="J324">
        <f>MAX(L324:BT324)</f>
        <v>2014</v>
      </c>
      <c r="K324" s="2" t="str">
        <f t="shared" ref="K324:K331" si="29">IF(J324-I324+1-COUNTA(L324:BT324)=0, "-", "Yes")</f>
        <v>-</v>
      </c>
      <c r="AK324">
        <v>1995</v>
      </c>
      <c r="AL324">
        <v>1996</v>
      </c>
      <c r="AM324">
        <v>1997</v>
      </c>
      <c r="AN324">
        <v>1998</v>
      </c>
      <c r="AO324">
        <v>1999</v>
      </c>
      <c r="AP324">
        <v>2000</v>
      </c>
      <c r="AQ324">
        <v>2001</v>
      </c>
      <c r="AR324">
        <v>2002</v>
      </c>
      <c r="AS324">
        <v>2003</v>
      </c>
      <c r="AT324">
        <v>2004</v>
      </c>
      <c r="AU324">
        <v>2005</v>
      </c>
      <c r="AV324">
        <v>2006</v>
      </c>
      <c r="AW324">
        <v>2007</v>
      </c>
      <c r="AX324">
        <v>2008</v>
      </c>
      <c r="AY324">
        <v>2009</v>
      </c>
      <c r="AZ324">
        <v>2010</v>
      </c>
      <c r="BA324">
        <v>2011</v>
      </c>
      <c r="BB324">
        <v>2012</v>
      </c>
      <c r="BC324">
        <v>2013</v>
      </c>
      <c r="BD324">
        <v>2014</v>
      </c>
    </row>
    <row r="325" spans="1:66" ht="15" customHeight="1" x14ac:dyDescent="0.25">
      <c r="A325" t="s">
        <v>1231</v>
      </c>
      <c r="C325" s="78"/>
      <c r="D325" t="s">
        <v>74</v>
      </c>
      <c r="E325" s="45" t="s">
        <v>75</v>
      </c>
      <c r="G325" s="45" t="s">
        <v>1732</v>
      </c>
      <c r="H325" s="45" t="s">
        <v>1733</v>
      </c>
      <c r="I325">
        <f t="shared" si="28"/>
        <v>2005</v>
      </c>
      <c r="J325">
        <f>MAX(L325:BT325)</f>
        <v>2014</v>
      </c>
      <c r="K325" s="2" t="str">
        <f t="shared" si="29"/>
        <v>-</v>
      </c>
      <c r="AU325">
        <v>2005</v>
      </c>
      <c r="AV325">
        <v>2006</v>
      </c>
      <c r="AW325">
        <v>2007</v>
      </c>
      <c r="AX325">
        <v>2008</v>
      </c>
      <c r="AY325">
        <v>2009</v>
      </c>
      <c r="AZ325">
        <v>2010</v>
      </c>
      <c r="BA325">
        <v>2011</v>
      </c>
      <c r="BB325">
        <v>2012</v>
      </c>
      <c r="BC325">
        <v>2013</v>
      </c>
      <c r="BD325">
        <v>2014</v>
      </c>
    </row>
    <row r="326" spans="1:66" ht="15" customHeight="1" x14ac:dyDescent="0.25">
      <c r="A326" t="s">
        <v>1231</v>
      </c>
      <c r="C326" s="78"/>
      <c r="D326" t="s">
        <v>76</v>
      </c>
      <c r="E326" s="45" t="s">
        <v>780</v>
      </c>
      <c r="G326" s="45" t="s">
        <v>1737</v>
      </c>
      <c r="H326" s="45" t="s">
        <v>1734</v>
      </c>
      <c r="I326">
        <f t="shared" si="28"/>
        <v>2005</v>
      </c>
      <c r="J326">
        <f t="shared" ref="J326:J418" si="30">MAX(L326:BT326)</f>
        <v>2014</v>
      </c>
      <c r="K326" s="2" t="str">
        <f t="shared" si="29"/>
        <v>-</v>
      </c>
      <c r="AU326">
        <v>2005</v>
      </c>
      <c r="AV326">
        <v>2006</v>
      </c>
      <c r="AW326">
        <v>2007</v>
      </c>
      <c r="AX326">
        <v>2008</v>
      </c>
      <c r="AY326">
        <v>2009</v>
      </c>
      <c r="AZ326">
        <v>2010</v>
      </c>
      <c r="BA326">
        <v>2011</v>
      </c>
      <c r="BB326">
        <v>2012</v>
      </c>
      <c r="BC326">
        <v>2013</v>
      </c>
      <c r="BD326">
        <v>2014</v>
      </c>
    </row>
    <row r="327" spans="1:66" ht="15" customHeight="1" x14ac:dyDescent="0.25">
      <c r="A327" t="s">
        <v>1231</v>
      </c>
      <c r="C327" s="78"/>
      <c r="D327" t="s">
        <v>21</v>
      </c>
      <c r="E327" s="45" t="s">
        <v>12</v>
      </c>
      <c r="F327" s="7" t="s">
        <v>1303</v>
      </c>
      <c r="G327" s="45" t="s">
        <v>733</v>
      </c>
      <c r="H327" s="45" t="s">
        <v>1569</v>
      </c>
      <c r="I327">
        <f t="shared" si="28"/>
        <v>1995</v>
      </c>
      <c r="J327">
        <f t="shared" si="30"/>
        <v>2014</v>
      </c>
      <c r="K327" s="2" t="str">
        <f t="shared" si="29"/>
        <v>-</v>
      </c>
      <c r="AK327">
        <v>1995</v>
      </c>
      <c r="AL327">
        <v>1996</v>
      </c>
      <c r="AM327">
        <v>1997</v>
      </c>
      <c r="AN327">
        <v>1998</v>
      </c>
      <c r="AO327">
        <v>1999</v>
      </c>
      <c r="AP327">
        <v>2000</v>
      </c>
      <c r="AQ327">
        <v>2001</v>
      </c>
      <c r="AR327">
        <v>2002</v>
      </c>
      <c r="AS327">
        <v>2003</v>
      </c>
      <c r="AT327">
        <v>2004</v>
      </c>
      <c r="AU327">
        <v>2005</v>
      </c>
      <c r="AV327">
        <v>2006</v>
      </c>
      <c r="AW327">
        <v>2007</v>
      </c>
      <c r="AX327">
        <v>2008</v>
      </c>
      <c r="AY327">
        <v>2009</v>
      </c>
      <c r="AZ327">
        <v>2010</v>
      </c>
      <c r="BA327">
        <v>2011</v>
      </c>
      <c r="BB327">
        <v>2012</v>
      </c>
      <c r="BC327">
        <v>2013</v>
      </c>
      <c r="BD327">
        <v>2014</v>
      </c>
    </row>
    <row r="328" spans="1:66" ht="15" customHeight="1" x14ac:dyDescent="0.25">
      <c r="A328" t="s">
        <v>1231</v>
      </c>
      <c r="C328" s="78"/>
      <c r="D328" t="s">
        <v>77</v>
      </c>
      <c r="E328" s="45" t="s">
        <v>78</v>
      </c>
      <c r="G328" s="45" t="s">
        <v>78</v>
      </c>
      <c r="H328" s="45" t="s">
        <v>1735</v>
      </c>
      <c r="I328">
        <f t="shared" si="28"/>
        <v>2005</v>
      </c>
      <c r="J328">
        <f t="shared" si="30"/>
        <v>2014</v>
      </c>
      <c r="K328" s="2" t="str">
        <f t="shared" si="29"/>
        <v>-</v>
      </c>
      <c r="AU328">
        <v>2005</v>
      </c>
      <c r="AV328">
        <v>2006</v>
      </c>
      <c r="AW328">
        <v>2007</v>
      </c>
      <c r="AX328">
        <v>2008</v>
      </c>
      <c r="AY328">
        <v>2009</v>
      </c>
      <c r="AZ328">
        <v>2010</v>
      </c>
      <c r="BA328">
        <v>2011</v>
      </c>
      <c r="BB328">
        <v>2012</v>
      </c>
      <c r="BC328">
        <v>2013</v>
      </c>
      <c r="BD328">
        <v>2014</v>
      </c>
    </row>
    <row r="329" spans="1:66" ht="15" customHeight="1" x14ac:dyDescent="0.25">
      <c r="A329" t="s">
        <v>1231</v>
      </c>
      <c r="C329" s="78"/>
      <c r="D329" t="s">
        <v>79</v>
      </c>
      <c r="E329" s="45" t="s">
        <v>80</v>
      </c>
      <c r="G329" s="45" t="s">
        <v>80</v>
      </c>
      <c r="H329" s="45" t="s">
        <v>1736</v>
      </c>
      <c r="I329">
        <f t="shared" si="28"/>
        <v>1995</v>
      </c>
      <c r="J329">
        <f t="shared" si="30"/>
        <v>2014</v>
      </c>
      <c r="K329" s="2" t="str">
        <f t="shared" si="29"/>
        <v>-</v>
      </c>
      <c r="AK329">
        <v>1995</v>
      </c>
      <c r="AL329">
        <v>1996</v>
      </c>
      <c r="AM329">
        <v>1997</v>
      </c>
      <c r="AN329">
        <v>1998</v>
      </c>
      <c r="AO329">
        <v>1999</v>
      </c>
      <c r="AP329">
        <v>2000</v>
      </c>
      <c r="AQ329">
        <v>2001</v>
      </c>
      <c r="AR329">
        <v>2002</v>
      </c>
      <c r="AS329">
        <v>2003</v>
      </c>
      <c r="AT329">
        <v>2004</v>
      </c>
      <c r="AU329">
        <v>2005</v>
      </c>
      <c r="AV329">
        <v>2006</v>
      </c>
      <c r="AW329">
        <v>2007</v>
      </c>
      <c r="AX329">
        <v>2008</v>
      </c>
      <c r="AY329">
        <v>2009</v>
      </c>
      <c r="AZ329">
        <v>2010</v>
      </c>
      <c r="BA329">
        <v>2011</v>
      </c>
      <c r="BB329">
        <v>2012</v>
      </c>
      <c r="BC329">
        <v>2013</v>
      </c>
      <c r="BD329">
        <v>2014</v>
      </c>
    </row>
    <row r="330" spans="1:66" ht="15" customHeight="1" x14ac:dyDescent="0.25">
      <c r="C330" s="64"/>
      <c r="E330" s="45"/>
      <c r="G330" s="45"/>
      <c r="H330" s="45"/>
    </row>
    <row r="331" spans="1:66" ht="15" customHeight="1" x14ac:dyDescent="0.25">
      <c r="A331" t="s">
        <v>2878</v>
      </c>
      <c r="B331" s="1" t="str">
        <f>A331&amp;J331</f>
        <v>DAR2024</v>
      </c>
      <c r="C331" s="78"/>
      <c r="D331" s="15" t="s">
        <v>2879</v>
      </c>
      <c r="E331" s="45" t="s">
        <v>12</v>
      </c>
      <c r="G331" s="45"/>
      <c r="H331" s="45"/>
      <c r="J331">
        <f>MAX(L331:BT331)</f>
        <v>2024</v>
      </c>
      <c r="BN331">
        <v>2024</v>
      </c>
    </row>
    <row r="332" spans="1:66" ht="15" customHeight="1" x14ac:dyDescent="0.25">
      <c r="A332" t="s">
        <v>2878</v>
      </c>
      <c r="C332" s="78"/>
      <c r="D332" s="15" t="s">
        <v>735</v>
      </c>
      <c r="E332" s="45" t="s">
        <v>12</v>
      </c>
      <c r="G332" s="45"/>
      <c r="H332" s="45"/>
      <c r="J332">
        <v>2021</v>
      </c>
      <c r="BN332">
        <v>2024</v>
      </c>
    </row>
    <row r="333" spans="1:66" ht="15" customHeight="1" x14ac:dyDescent="0.25">
      <c r="A333" t="s">
        <v>2878</v>
      </c>
      <c r="C333" s="78"/>
      <c r="D333" s="15" t="s">
        <v>2880</v>
      </c>
      <c r="E333" s="45" t="s">
        <v>12</v>
      </c>
      <c r="G333" s="45"/>
      <c r="H333" s="45"/>
      <c r="J333">
        <v>2021</v>
      </c>
      <c r="BN333">
        <v>2024</v>
      </c>
    </row>
    <row r="334" spans="1:66" ht="15" customHeight="1" x14ac:dyDescent="0.25">
      <c r="A334" t="s">
        <v>2878</v>
      </c>
      <c r="C334" s="78"/>
      <c r="D334" s="15" t="s">
        <v>2881</v>
      </c>
      <c r="E334" s="45" t="s">
        <v>12</v>
      </c>
      <c r="G334" s="45"/>
      <c r="H334" s="45"/>
      <c r="J334">
        <f>MAX(L334:BT334)</f>
        <v>2024</v>
      </c>
      <c r="BN334">
        <v>2024</v>
      </c>
    </row>
    <row r="335" spans="1:66" ht="15" customHeight="1" x14ac:dyDescent="0.25">
      <c r="A335" t="s">
        <v>2878</v>
      </c>
      <c r="C335" s="78"/>
      <c r="D335" s="15" t="s">
        <v>47</v>
      </c>
      <c r="E335" s="45" t="s">
        <v>48</v>
      </c>
      <c r="G335" s="45"/>
      <c r="H335" s="45"/>
      <c r="J335">
        <v>2021</v>
      </c>
      <c r="BN335">
        <v>2024</v>
      </c>
    </row>
    <row r="336" spans="1:66" ht="15" customHeight="1" x14ac:dyDescent="0.25">
      <c r="A336" t="s">
        <v>2878</v>
      </c>
      <c r="C336" s="78"/>
      <c r="D336" s="15" t="s">
        <v>2882</v>
      </c>
      <c r="E336" s="45" t="s">
        <v>2883</v>
      </c>
      <c r="G336" s="45"/>
      <c r="H336" s="45"/>
      <c r="J336">
        <v>2021</v>
      </c>
      <c r="BN336">
        <v>2024</v>
      </c>
    </row>
    <row r="337" spans="1:66" ht="15" customHeight="1" x14ac:dyDescent="0.25">
      <c r="A337" t="s">
        <v>2878</v>
      </c>
      <c r="C337" s="78"/>
      <c r="D337" s="15" t="s">
        <v>2884</v>
      </c>
      <c r="E337" s="45" t="s">
        <v>12</v>
      </c>
      <c r="G337" s="45"/>
      <c r="H337" s="45"/>
      <c r="J337">
        <f>MAX(L337:BT337)</f>
        <v>2024</v>
      </c>
      <c r="BN337">
        <v>2024</v>
      </c>
    </row>
    <row r="338" spans="1:66" ht="15" customHeight="1" x14ac:dyDescent="0.25">
      <c r="A338" t="s">
        <v>2878</v>
      </c>
      <c r="C338" s="78"/>
      <c r="D338" s="15" t="s">
        <v>2885</v>
      </c>
      <c r="E338" s="45" t="s">
        <v>12</v>
      </c>
      <c r="G338" s="45"/>
      <c r="H338" s="45"/>
      <c r="J338">
        <f>MAX(L338:BT338)</f>
        <v>2024</v>
      </c>
      <c r="BN338">
        <v>2024</v>
      </c>
    </row>
    <row r="339" spans="1:66" ht="15" customHeight="1" x14ac:dyDescent="0.25">
      <c r="A339" t="s">
        <v>2878</v>
      </c>
      <c r="C339" s="78"/>
      <c r="D339" s="15" t="s">
        <v>2886</v>
      </c>
      <c r="E339" s="45" t="s">
        <v>12</v>
      </c>
      <c r="G339" s="45"/>
      <c r="H339" s="45"/>
      <c r="J339">
        <v>2021</v>
      </c>
      <c r="BN339">
        <v>2024</v>
      </c>
    </row>
    <row r="340" spans="1:66" ht="15" customHeight="1" x14ac:dyDescent="0.25">
      <c r="A340" t="s">
        <v>2878</v>
      </c>
      <c r="C340" s="78"/>
      <c r="D340" s="15" t="s">
        <v>2887</v>
      </c>
      <c r="E340" s="45" t="s">
        <v>12</v>
      </c>
      <c r="G340" s="45"/>
      <c r="H340" s="45"/>
      <c r="J340">
        <f>MAX(L340:BT340)</f>
        <v>2024</v>
      </c>
      <c r="BN340">
        <v>2024</v>
      </c>
    </row>
    <row r="341" spans="1:66" ht="15" customHeight="1" x14ac:dyDescent="0.25">
      <c r="A341" t="s">
        <v>2878</v>
      </c>
      <c r="C341" s="78"/>
      <c r="D341" s="15" t="s">
        <v>62</v>
      </c>
      <c r="E341" s="45" t="s">
        <v>12</v>
      </c>
      <c r="G341" s="45"/>
      <c r="H341" s="45"/>
      <c r="J341">
        <v>2021</v>
      </c>
      <c r="BN341">
        <v>2024</v>
      </c>
    </row>
    <row r="342" spans="1:66" ht="15" customHeight="1" x14ac:dyDescent="0.25">
      <c r="A342" t="s">
        <v>2878</v>
      </c>
      <c r="C342" s="78"/>
      <c r="D342" s="15" t="s">
        <v>2888</v>
      </c>
      <c r="E342" s="45" t="s">
        <v>12</v>
      </c>
      <c r="G342" s="45"/>
      <c r="H342" s="45"/>
      <c r="J342">
        <v>2021</v>
      </c>
      <c r="BN342">
        <v>2024</v>
      </c>
    </row>
    <row r="343" spans="1:66" ht="15" customHeight="1" x14ac:dyDescent="0.25">
      <c r="A343" t="s">
        <v>2878</v>
      </c>
      <c r="C343" s="78"/>
      <c r="D343" s="15" t="s">
        <v>2889</v>
      </c>
      <c r="E343" s="45" t="s">
        <v>12</v>
      </c>
      <c r="G343" s="45"/>
      <c r="H343" s="45"/>
      <c r="J343">
        <v>2021</v>
      </c>
      <c r="BN343">
        <v>2024</v>
      </c>
    </row>
    <row r="344" spans="1:66" ht="15" customHeight="1" x14ac:dyDescent="0.25">
      <c r="A344" t="s">
        <v>2878</v>
      </c>
      <c r="C344" s="78"/>
      <c r="D344" s="15" t="s">
        <v>2890</v>
      </c>
      <c r="E344" s="45" t="s">
        <v>12</v>
      </c>
      <c r="G344" s="45"/>
      <c r="H344" s="45"/>
      <c r="J344">
        <v>2021</v>
      </c>
      <c r="BN344">
        <v>2024</v>
      </c>
    </row>
    <row r="345" spans="1:66" ht="15" customHeight="1" x14ac:dyDescent="0.25">
      <c r="A345" t="s">
        <v>2878</v>
      </c>
      <c r="C345" s="78"/>
      <c r="D345" s="15" t="s">
        <v>2891</v>
      </c>
      <c r="E345" s="45" t="s">
        <v>12</v>
      </c>
      <c r="G345" s="45"/>
      <c r="H345" s="45"/>
      <c r="J345">
        <v>2021</v>
      </c>
      <c r="BN345">
        <v>2024</v>
      </c>
    </row>
    <row r="346" spans="1:66" ht="15" customHeight="1" x14ac:dyDescent="0.25">
      <c r="A346" t="s">
        <v>2878</v>
      </c>
      <c r="C346" s="78"/>
      <c r="D346" s="15" t="s">
        <v>443</v>
      </c>
      <c r="E346" s="45" t="s">
        <v>1075</v>
      </c>
      <c r="G346" s="45"/>
      <c r="H346" s="45"/>
      <c r="J346">
        <v>2021</v>
      </c>
      <c r="BN346">
        <v>2024</v>
      </c>
    </row>
    <row r="347" spans="1:66" ht="15" customHeight="1" x14ac:dyDescent="0.25">
      <c r="A347" t="s">
        <v>2878</v>
      </c>
      <c r="C347" s="78"/>
      <c r="D347" s="15" t="s">
        <v>2892</v>
      </c>
      <c r="E347" s="45" t="s">
        <v>12</v>
      </c>
      <c r="G347" s="45"/>
      <c r="H347" s="45"/>
      <c r="J347">
        <v>2021</v>
      </c>
      <c r="BN347">
        <v>2024</v>
      </c>
    </row>
    <row r="348" spans="1:66" ht="15" customHeight="1" x14ac:dyDescent="0.25">
      <c r="A348" t="s">
        <v>2878</v>
      </c>
      <c r="C348" s="78"/>
      <c r="D348" s="15" t="s">
        <v>2893</v>
      </c>
      <c r="E348" s="45" t="s">
        <v>12</v>
      </c>
      <c r="G348" s="45"/>
      <c r="H348" s="45"/>
      <c r="J348">
        <v>2021</v>
      </c>
      <c r="BN348">
        <v>2024</v>
      </c>
    </row>
    <row r="349" spans="1:66" ht="15" customHeight="1" x14ac:dyDescent="0.25">
      <c r="A349" t="s">
        <v>2878</v>
      </c>
      <c r="C349" s="78"/>
      <c r="D349" s="15" t="s">
        <v>2894</v>
      </c>
      <c r="E349" s="45" t="s">
        <v>12</v>
      </c>
      <c r="G349" s="45"/>
      <c r="H349" s="45"/>
      <c r="J349">
        <v>2021</v>
      </c>
      <c r="BN349">
        <v>2024</v>
      </c>
    </row>
    <row r="350" spans="1:66" ht="15" customHeight="1" x14ac:dyDescent="0.25">
      <c r="A350" t="s">
        <v>2878</v>
      </c>
      <c r="C350" s="78"/>
      <c r="D350" s="15" t="s">
        <v>2895</v>
      </c>
      <c r="E350" s="45" t="s">
        <v>12</v>
      </c>
      <c r="G350" s="45"/>
      <c r="H350" s="45"/>
      <c r="J350">
        <v>2021</v>
      </c>
      <c r="BN350">
        <v>2024</v>
      </c>
    </row>
    <row r="351" spans="1:66" ht="15" customHeight="1" x14ac:dyDescent="0.25">
      <c r="A351" t="s">
        <v>2878</v>
      </c>
      <c r="C351" s="78"/>
      <c r="D351" s="15" t="s">
        <v>2896</v>
      </c>
      <c r="E351" s="45" t="s">
        <v>12</v>
      </c>
      <c r="G351" s="45"/>
      <c r="H351" s="45"/>
      <c r="J351">
        <v>2021</v>
      </c>
      <c r="BN351">
        <v>2024</v>
      </c>
    </row>
    <row r="352" spans="1:66" ht="15" customHeight="1" x14ac:dyDescent="0.25">
      <c r="A352" t="s">
        <v>2878</v>
      </c>
      <c r="C352" s="78"/>
      <c r="D352" s="15" t="s">
        <v>683</v>
      </c>
      <c r="E352" s="45" t="s">
        <v>12</v>
      </c>
      <c r="G352" s="45"/>
      <c r="H352" s="45"/>
      <c r="J352">
        <v>2021</v>
      </c>
      <c r="BN352">
        <v>2024</v>
      </c>
    </row>
    <row r="353" spans="1:66" ht="15" customHeight="1" x14ac:dyDescent="0.25">
      <c r="A353" t="s">
        <v>2878</v>
      </c>
      <c r="C353" s="78"/>
      <c r="D353" s="15" t="s">
        <v>2897</v>
      </c>
      <c r="E353" s="45" t="s">
        <v>2898</v>
      </c>
      <c r="G353" s="45"/>
      <c r="H353" s="45"/>
      <c r="J353">
        <v>2021</v>
      </c>
      <c r="BN353">
        <v>2024</v>
      </c>
    </row>
    <row r="354" spans="1:66" ht="15" customHeight="1" x14ac:dyDescent="0.25">
      <c r="A354" t="s">
        <v>2878</v>
      </c>
      <c r="C354" s="78"/>
      <c r="D354" s="15" t="s">
        <v>2899</v>
      </c>
      <c r="E354" s="45" t="s">
        <v>12</v>
      </c>
      <c r="G354" s="45"/>
      <c r="H354" s="45"/>
      <c r="J354">
        <f>MAX(L354:BT354)</f>
        <v>2024</v>
      </c>
      <c r="BN354">
        <v>2024</v>
      </c>
    </row>
    <row r="355" spans="1:66" ht="15" customHeight="1" x14ac:dyDescent="0.25">
      <c r="A355" t="s">
        <v>2878</v>
      </c>
      <c r="C355" s="78"/>
      <c r="D355" s="15" t="s">
        <v>2900</v>
      </c>
      <c r="E355" s="45" t="s">
        <v>12</v>
      </c>
      <c r="G355" s="45"/>
      <c r="H355" s="45"/>
      <c r="J355">
        <f>MAX(L355:BT355)</f>
        <v>2024</v>
      </c>
      <c r="BN355">
        <v>2024</v>
      </c>
    </row>
    <row r="356" spans="1:66" ht="15" customHeight="1" x14ac:dyDescent="0.25">
      <c r="A356" t="s">
        <v>2878</v>
      </c>
      <c r="C356" s="78"/>
      <c r="D356" s="15" t="s">
        <v>2901</v>
      </c>
      <c r="E356" s="45" t="s">
        <v>12</v>
      </c>
      <c r="G356" s="45"/>
      <c r="H356" s="45"/>
      <c r="J356">
        <f>MAX(L356:BT356)</f>
        <v>2024</v>
      </c>
      <c r="BN356">
        <v>2024</v>
      </c>
    </row>
    <row r="357" spans="1:66" ht="15" customHeight="1" x14ac:dyDescent="0.25">
      <c r="A357" t="s">
        <v>2878</v>
      </c>
      <c r="C357" s="78"/>
      <c r="D357" s="15" t="s">
        <v>2902</v>
      </c>
      <c r="E357" s="45" t="s">
        <v>12</v>
      </c>
      <c r="G357" s="45"/>
      <c r="H357" s="45"/>
      <c r="J357">
        <f>MAX(L357:BT357)</f>
        <v>2024</v>
      </c>
      <c r="BN357">
        <v>2024</v>
      </c>
    </row>
    <row r="358" spans="1:66" ht="15" customHeight="1" x14ac:dyDescent="0.25">
      <c r="A358" t="s">
        <v>2878</v>
      </c>
      <c r="C358" s="78"/>
      <c r="D358" t="s">
        <v>2903</v>
      </c>
      <c r="E358" s="45" t="s">
        <v>12</v>
      </c>
      <c r="G358" s="45"/>
      <c r="H358" s="45"/>
      <c r="J358">
        <v>2021</v>
      </c>
      <c r="BN358">
        <v>2024</v>
      </c>
    </row>
    <row r="359" spans="1:66" ht="15" customHeight="1" x14ac:dyDescent="0.25">
      <c r="C359" s="64"/>
      <c r="E359" s="45"/>
      <c r="G359" s="45"/>
      <c r="H359" s="45"/>
    </row>
    <row r="360" spans="1:66" ht="15" customHeight="1" x14ac:dyDescent="0.25">
      <c r="A360" t="s">
        <v>1232</v>
      </c>
      <c r="B360" s="1" t="str">
        <f>A360&amp;J360</f>
        <v>DOD2023</v>
      </c>
      <c r="C360" s="78"/>
      <c r="D360" t="s">
        <v>967</v>
      </c>
      <c r="E360" s="45" t="s">
        <v>968</v>
      </c>
      <c r="G360" s="45"/>
      <c r="H360" s="45"/>
      <c r="J360">
        <f t="shared" si="30"/>
        <v>2023</v>
      </c>
      <c r="BM360">
        <v>2023</v>
      </c>
    </row>
    <row r="361" spans="1:66" ht="15" customHeight="1" x14ac:dyDescent="0.25">
      <c r="A361" t="s">
        <v>1232</v>
      </c>
      <c r="C361" s="78"/>
      <c r="D361" t="s">
        <v>763</v>
      </c>
      <c r="E361" s="45" t="s">
        <v>764</v>
      </c>
      <c r="G361" s="45"/>
      <c r="H361" s="45"/>
      <c r="J361">
        <f t="shared" si="30"/>
        <v>2023</v>
      </c>
      <c r="BM361">
        <v>2023</v>
      </c>
    </row>
    <row r="362" spans="1:66" ht="15" customHeight="1" x14ac:dyDescent="0.25">
      <c r="A362" t="s">
        <v>1232</v>
      </c>
      <c r="C362" s="78"/>
      <c r="D362" t="s">
        <v>765</v>
      </c>
      <c r="E362" s="45" t="s">
        <v>766</v>
      </c>
      <c r="G362" s="45"/>
      <c r="H362" s="45"/>
      <c r="J362">
        <f t="shared" si="30"/>
        <v>2023</v>
      </c>
      <c r="BM362">
        <v>2023</v>
      </c>
    </row>
    <row r="363" spans="1:66" ht="15" customHeight="1" x14ac:dyDescent="0.25">
      <c r="A363" t="s">
        <v>1232</v>
      </c>
      <c r="C363" s="78"/>
      <c r="D363" t="s">
        <v>81</v>
      </c>
      <c r="E363" s="45" t="s">
        <v>82</v>
      </c>
      <c r="G363" s="45" t="s">
        <v>1004</v>
      </c>
      <c r="H363" s="45" t="s">
        <v>1568</v>
      </c>
      <c r="J363">
        <f t="shared" si="30"/>
        <v>2023</v>
      </c>
      <c r="BM363">
        <v>2023</v>
      </c>
    </row>
    <row r="364" spans="1:66" ht="15" customHeight="1" x14ac:dyDescent="0.25">
      <c r="A364" t="s">
        <v>1232</v>
      </c>
      <c r="C364" s="78"/>
      <c r="D364" t="s">
        <v>21</v>
      </c>
      <c r="E364" s="45" t="s">
        <v>12</v>
      </c>
      <c r="F364" s="7" t="s">
        <v>1303</v>
      </c>
      <c r="G364" s="45" t="s">
        <v>733</v>
      </c>
      <c r="H364" s="45" t="s">
        <v>1569</v>
      </c>
      <c r="J364">
        <f t="shared" si="30"/>
        <v>2023</v>
      </c>
      <c r="BM364">
        <v>2023</v>
      </c>
    </row>
    <row r="365" spans="1:66" ht="15" customHeight="1" x14ac:dyDescent="0.25">
      <c r="C365" s="64"/>
      <c r="E365" s="45"/>
      <c r="G365" s="45"/>
      <c r="H365" s="45"/>
    </row>
    <row r="366" spans="1:66" ht="15" customHeight="1" x14ac:dyDescent="0.25">
      <c r="A366" t="s">
        <v>1276</v>
      </c>
      <c r="B366" s="1" t="str">
        <f>A366&amp;J366</f>
        <v>DODSAARS2001</v>
      </c>
      <c r="C366" s="78"/>
      <c r="D366" t="s">
        <v>763</v>
      </c>
      <c r="E366" s="45" t="s">
        <v>764</v>
      </c>
      <c r="G366" s="45"/>
      <c r="H366" s="45"/>
      <c r="J366">
        <f t="shared" si="30"/>
        <v>2001</v>
      </c>
      <c r="AQ366">
        <v>2001</v>
      </c>
    </row>
    <row r="367" spans="1:66" ht="15" customHeight="1" x14ac:dyDescent="0.25">
      <c r="A367" t="s">
        <v>1276</v>
      </c>
      <c r="C367" s="78"/>
      <c r="D367" t="s">
        <v>765</v>
      </c>
      <c r="E367" s="45" t="s">
        <v>766</v>
      </c>
      <c r="G367" s="45"/>
      <c r="H367" s="45"/>
      <c r="J367">
        <f t="shared" si="30"/>
        <v>2001</v>
      </c>
      <c r="AQ367">
        <v>2001</v>
      </c>
    </row>
    <row r="368" spans="1:66" ht="15" customHeight="1" x14ac:dyDescent="0.25">
      <c r="A368" t="s">
        <v>1276</v>
      </c>
      <c r="C368" s="78"/>
      <c r="D368" t="s">
        <v>969</v>
      </c>
      <c r="E368" s="45" t="s">
        <v>970</v>
      </c>
      <c r="G368" s="45"/>
      <c r="H368" s="45"/>
      <c r="J368">
        <f t="shared" si="30"/>
        <v>2001</v>
      </c>
      <c r="AQ368">
        <v>2001</v>
      </c>
    </row>
    <row r="369" spans="1:43" ht="15" customHeight="1" x14ac:dyDescent="0.25">
      <c r="A369" t="s">
        <v>1276</v>
      </c>
      <c r="C369" s="78"/>
      <c r="D369" t="s">
        <v>971</v>
      </c>
      <c r="E369" s="45" t="s">
        <v>971</v>
      </c>
      <c r="G369" s="45"/>
      <c r="H369" s="45"/>
      <c r="J369">
        <f t="shared" si="30"/>
        <v>2001</v>
      </c>
      <c r="AQ369">
        <v>2001</v>
      </c>
    </row>
    <row r="370" spans="1:43" ht="15" customHeight="1" x14ac:dyDescent="0.25">
      <c r="A370" t="s">
        <v>1276</v>
      </c>
      <c r="C370" s="78"/>
      <c r="D370" t="s">
        <v>972</v>
      </c>
      <c r="E370" s="45" t="s">
        <v>972</v>
      </c>
      <c r="G370" s="45"/>
      <c r="H370" s="45"/>
      <c r="J370">
        <f t="shared" si="30"/>
        <v>2001</v>
      </c>
      <c r="AQ370">
        <v>2001</v>
      </c>
    </row>
    <row r="371" spans="1:43" ht="15" customHeight="1" x14ac:dyDescent="0.25">
      <c r="A371" t="s">
        <v>1276</v>
      </c>
      <c r="C371" s="78"/>
      <c r="D371" t="s">
        <v>973</v>
      </c>
      <c r="E371" s="45" t="s">
        <v>973</v>
      </c>
      <c r="G371" s="45"/>
      <c r="H371" s="45"/>
      <c r="J371">
        <f t="shared" si="30"/>
        <v>2001</v>
      </c>
      <c r="AQ371">
        <v>2001</v>
      </c>
    </row>
    <row r="372" spans="1:43" ht="15" customHeight="1" x14ac:dyDescent="0.25">
      <c r="A372" t="s">
        <v>1276</v>
      </c>
      <c r="C372" s="78"/>
      <c r="D372" t="s">
        <v>974</v>
      </c>
      <c r="E372" s="45" t="s">
        <v>974</v>
      </c>
      <c r="G372" s="45"/>
      <c r="H372" s="45"/>
      <c r="J372">
        <f t="shared" si="30"/>
        <v>2001</v>
      </c>
      <c r="AQ372">
        <v>2001</v>
      </c>
    </row>
    <row r="373" spans="1:43" ht="15" customHeight="1" x14ac:dyDescent="0.25">
      <c r="A373" t="s">
        <v>1276</v>
      </c>
      <c r="C373" s="78"/>
      <c r="D373" t="s">
        <v>975</v>
      </c>
      <c r="E373" s="45" t="s">
        <v>976</v>
      </c>
      <c r="G373" s="45"/>
      <c r="H373" s="45"/>
      <c r="J373">
        <f t="shared" si="30"/>
        <v>2001</v>
      </c>
      <c r="AQ373">
        <v>2001</v>
      </c>
    </row>
    <row r="374" spans="1:43" ht="15" customHeight="1" x14ac:dyDescent="0.25">
      <c r="A374" t="s">
        <v>1276</v>
      </c>
      <c r="C374" s="78"/>
      <c r="D374" t="s">
        <v>977</v>
      </c>
      <c r="E374" s="45" t="s">
        <v>977</v>
      </c>
      <c r="G374" s="45"/>
      <c r="H374" s="45"/>
      <c r="J374">
        <f t="shared" si="30"/>
        <v>2001</v>
      </c>
      <c r="AQ374">
        <v>2001</v>
      </c>
    </row>
    <row r="375" spans="1:43" ht="15" customHeight="1" x14ac:dyDescent="0.25">
      <c r="A375" t="s">
        <v>1276</v>
      </c>
      <c r="C375" s="78"/>
      <c r="D375" t="s">
        <v>978</v>
      </c>
      <c r="E375" s="45" t="s">
        <v>36</v>
      </c>
      <c r="G375" s="45"/>
      <c r="H375" s="45"/>
      <c r="J375">
        <f t="shared" si="30"/>
        <v>2001</v>
      </c>
      <c r="AQ375">
        <v>2001</v>
      </c>
    </row>
    <row r="376" spans="1:43" ht="15" customHeight="1" x14ac:dyDescent="0.25">
      <c r="A376" t="s">
        <v>1276</v>
      </c>
      <c r="C376" s="78"/>
      <c r="D376" t="s">
        <v>979</v>
      </c>
      <c r="E376" s="45" t="s">
        <v>979</v>
      </c>
      <c r="G376" s="45" t="s">
        <v>83</v>
      </c>
      <c r="H376" s="45" t="s">
        <v>1572</v>
      </c>
      <c r="J376">
        <f t="shared" si="30"/>
        <v>2001</v>
      </c>
      <c r="AQ376">
        <v>2001</v>
      </c>
    </row>
    <row r="377" spans="1:43" ht="15" customHeight="1" x14ac:dyDescent="0.25">
      <c r="A377" t="s">
        <v>1276</v>
      </c>
      <c r="C377" s="78"/>
      <c r="D377" t="s">
        <v>980</v>
      </c>
      <c r="E377" s="45" t="s">
        <v>980</v>
      </c>
      <c r="G377" s="45" t="s">
        <v>84</v>
      </c>
      <c r="H377" s="45" t="s">
        <v>1573</v>
      </c>
      <c r="J377">
        <f t="shared" si="30"/>
        <v>2001</v>
      </c>
      <c r="AQ377">
        <v>2001</v>
      </c>
    </row>
    <row r="378" spans="1:43" ht="15" customHeight="1" x14ac:dyDescent="0.25">
      <c r="A378" t="s">
        <v>1276</v>
      </c>
      <c r="C378" s="78"/>
      <c r="D378" t="s">
        <v>981</v>
      </c>
      <c r="E378" s="45" t="s">
        <v>981</v>
      </c>
      <c r="G378" s="45" t="s">
        <v>85</v>
      </c>
      <c r="H378" s="45" t="s">
        <v>1574</v>
      </c>
      <c r="J378">
        <f t="shared" si="30"/>
        <v>2001</v>
      </c>
      <c r="AQ378">
        <v>2001</v>
      </c>
    </row>
    <row r="379" spans="1:43" ht="15" customHeight="1" x14ac:dyDescent="0.25">
      <c r="A379" t="s">
        <v>1276</v>
      </c>
      <c r="C379" s="78"/>
      <c r="D379" t="s">
        <v>982</v>
      </c>
      <c r="E379" s="45" t="s">
        <v>982</v>
      </c>
      <c r="G379" s="45" t="s">
        <v>86</v>
      </c>
      <c r="H379" s="45" t="s">
        <v>1575</v>
      </c>
      <c r="J379">
        <f t="shared" si="30"/>
        <v>2001</v>
      </c>
      <c r="AQ379">
        <v>2001</v>
      </c>
    </row>
    <row r="380" spans="1:43" ht="15" customHeight="1" x14ac:dyDescent="0.25">
      <c r="A380" t="s">
        <v>1276</v>
      </c>
      <c r="C380" s="78"/>
      <c r="D380" t="s">
        <v>983</v>
      </c>
      <c r="E380" s="45" t="s">
        <v>984</v>
      </c>
      <c r="G380" s="45"/>
      <c r="H380" s="45"/>
      <c r="J380">
        <f t="shared" si="30"/>
        <v>2001</v>
      </c>
      <c r="AQ380">
        <v>2001</v>
      </c>
    </row>
    <row r="381" spans="1:43" ht="15" customHeight="1" x14ac:dyDescent="0.25">
      <c r="A381" t="s">
        <v>1276</v>
      </c>
      <c r="C381" s="78"/>
      <c r="D381" t="s">
        <v>985</v>
      </c>
      <c r="E381" s="45" t="s">
        <v>986</v>
      </c>
      <c r="G381" s="45" t="s">
        <v>87</v>
      </c>
      <c r="H381" s="45" t="s">
        <v>1570</v>
      </c>
      <c r="J381">
        <f t="shared" si="30"/>
        <v>2001</v>
      </c>
      <c r="AQ381">
        <v>2001</v>
      </c>
    </row>
    <row r="382" spans="1:43" ht="15" customHeight="1" x14ac:dyDescent="0.25">
      <c r="A382" t="s">
        <v>1276</v>
      </c>
      <c r="C382" s="78"/>
      <c r="D382" t="s">
        <v>987</v>
      </c>
      <c r="E382" s="45" t="s">
        <v>988</v>
      </c>
      <c r="G382" s="45" t="s">
        <v>88</v>
      </c>
      <c r="H382" s="45" t="s">
        <v>1571</v>
      </c>
      <c r="J382">
        <f t="shared" si="30"/>
        <v>2001</v>
      </c>
      <c r="AQ382">
        <v>2001</v>
      </c>
    </row>
    <row r="383" spans="1:43" ht="15" customHeight="1" x14ac:dyDescent="0.25">
      <c r="A383" t="s">
        <v>1276</v>
      </c>
      <c r="C383" s="78"/>
      <c r="D383" t="s">
        <v>989</v>
      </c>
      <c r="E383" s="45" t="s">
        <v>990</v>
      </c>
      <c r="G383" s="45"/>
      <c r="H383" s="45"/>
      <c r="J383">
        <f t="shared" si="30"/>
        <v>2001</v>
      </c>
      <c r="AQ383">
        <v>2001</v>
      </c>
    </row>
    <row r="384" spans="1:43" ht="15" customHeight="1" x14ac:dyDescent="0.25">
      <c r="A384" t="s">
        <v>1276</v>
      </c>
      <c r="C384" s="78"/>
      <c r="D384" t="s">
        <v>991</v>
      </c>
      <c r="E384" s="45" t="s">
        <v>991</v>
      </c>
      <c r="G384" s="45"/>
      <c r="H384" s="45"/>
      <c r="J384">
        <f t="shared" si="30"/>
        <v>2001</v>
      </c>
      <c r="AQ384">
        <v>2001</v>
      </c>
    </row>
    <row r="385" spans="1:43" ht="15" customHeight="1" x14ac:dyDescent="0.25">
      <c r="A385" t="s">
        <v>1276</v>
      </c>
      <c r="C385" s="78"/>
      <c r="D385" t="s">
        <v>992</v>
      </c>
      <c r="E385" s="45" t="s">
        <v>992</v>
      </c>
      <c r="G385" s="45"/>
      <c r="H385" s="45"/>
      <c r="J385">
        <f t="shared" si="30"/>
        <v>2001</v>
      </c>
      <c r="AQ385">
        <v>2001</v>
      </c>
    </row>
    <row r="386" spans="1:43" ht="15" customHeight="1" x14ac:dyDescent="0.25">
      <c r="A386" t="s">
        <v>1276</v>
      </c>
      <c r="C386" s="78"/>
      <c r="D386" t="s">
        <v>993</v>
      </c>
      <c r="E386" s="45" t="s">
        <v>993</v>
      </c>
      <c r="G386" s="45"/>
      <c r="H386" s="45"/>
      <c r="J386">
        <f t="shared" si="30"/>
        <v>2001</v>
      </c>
      <c r="AQ386">
        <v>2001</v>
      </c>
    </row>
    <row r="387" spans="1:43" ht="15" customHeight="1" x14ac:dyDescent="0.25">
      <c r="A387" t="s">
        <v>1276</v>
      </c>
      <c r="C387" s="78"/>
      <c r="D387" t="s">
        <v>994</v>
      </c>
      <c r="E387" s="45" t="s">
        <v>994</v>
      </c>
      <c r="G387" s="45"/>
      <c r="H387" s="45"/>
      <c r="J387">
        <f t="shared" si="30"/>
        <v>2001</v>
      </c>
      <c r="AQ387">
        <v>2001</v>
      </c>
    </row>
    <row r="388" spans="1:43" ht="15" customHeight="1" x14ac:dyDescent="0.25">
      <c r="A388" t="s">
        <v>1276</v>
      </c>
      <c r="C388" s="78"/>
      <c r="D388" t="s">
        <v>995</v>
      </c>
      <c r="E388" s="45" t="s">
        <v>996</v>
      </c>
      <c r="G388" s="45"/>
      <c r="H388" s="45"/>
      <c r="J388">
        <f t="shared" si="30"/>
        <v>2001</v>
      </c>
      <c r="AQ388">
        <v>2001</v>
      </c>
    </row>
    <row r="389" spans="1:43" ht="15" customHeight="1" x14ac:dyDescent="0.25">
      <c r="A389" t="s">
        <v>1276</v>
      </c>
      <c r="C389" s="78"/>
      <c r="D389" t="s">
        <v>997</v>
      </c>
      <c r="E389" s="45" t="s">
        <v>184</v>
      </c>
      <c r="G389" s="45"/>
      <c r="H389" s="45"/>
      <c r="J389">
        <f t="shared" si="30"/>
        <v>2001</v>
      </c>
      <c r="AQ389">
        <v>2001</v>
      </c>
    </row>
    <row r="390" spans="1:43" ht="15" customHeight="1" x14ac:dyDescent="0.25">
      <c r="A390" t="s">
        <v>1276</v>
      </c>
      <c r="C390" s="78"/>
      <c r="D390" t="s">
        <v>998</v>
      </c>
      <c r="E390" s="45" t="s">
        <v>999</v>
      </c>
      <c r="G390" s="45"/>
      <c r="H390" s="45"/>
      <c r="J390">
        <f t="shared" si="30"/>
        <v>2001</v>
      </c>
      <c r="AQ390">
        <v>2001</v>
      </c>
    </row>
    <row r="391" spans="1:43" ht="15" customHeight="1" x14ac:dyDescent="0.25">
      <c r="A391" t="s">
        <v>1276</v>
      </c>
      <c r="C391" s="78"/>
      <c r="D391" t="s">
        <v>1000</v>
      </c>
      <c r="E391" s="45" t="s">
        <v>1000</v>
      </c>
      <c r="G391" s="45"/>
      <c r="H391" s="45"/>
      <c r="J391">
        <f t="shared" si="30"/>
        <v>2001</v>
      </c>
      <c r="AQ391">
        <v>2001</v>
      </c>
    </row>
    <row r="392" spans="1:43" ht="15" customHeight="1" x14ac:dyDescent="0.25">
      <c r="A392" t="s">
        <v>1276</v>
      </c>
      <c r="C392" s="78"/>
      <c r="D392" t="s">
        <v>1001</v>
      </c>
      <c r="E392" s="45" t="s">
        <v>1002</v>
      </c>
      <c r="G392" s="45"/>
      <c r="H392" s="45"/>
      <c r="J392">
        <f t="shared" si="30"/>
        <v>2001</v>
      </c>
      <c r="AQ392">
        <v>2001</v>
      </c>
    </row>
    <row r="393" spans="1:43" ht="15" customHeight="1" x14ac:dyDescent="0.25">
      <c r="A393" t="s">
        <v>1276</v>
      </c>
      <c r="C393" s="78"/>
      <c r="D393" t="s">
        <v>1003</v>
      </c>
      <c r="E393" s="45" t="s">
        <v>1004</v>
      </c>
      <c r="G393" s="45" t="s">
        <v>1004</v>
      </c>
      <c r="H393" s="45" t="s">
        <v>1568</v>
      </c>
      <c r="J393">
        <f t="shared" si="30"/>
        <v>2001</v>
      </c>
      <c r="AQ393">
        <v>2001</v>
      </c>
    </row>
    <row r="394" spans="1:43" ht="15" customHeight="1" x14ac:dyDescent="0.25">
      <c r="A394" t="s">
        <v>1276</v>
      </c>
      <c r="C394" s="78"/>
      <c r="D394" t="s">
        <v>21</v>
      </c>
      <c r="E394" s="45" t="s">
        <v>12</v>
      </c>
      <c r="F394" s="7" t="s">
        <v>1303</v>
      </c>
      <c r="G394" s="45"/>
      <c r="H394" s="45"/>
      <c r="J394">
        <f t="shared" si="30"/>
        <v>2001</v>
      </c>
      <c r="AQ394">
        <v>2001</v>
      </c>
    </row>
    <row r="395" spans="1:43" ht="15" customHeight="1" x14ac:dyDescent="0.25">
      <c r="A395" t="s">
        <v>1276</v>
      </c>
      <c r="C395" s="78"/>
      <c r="D395" t="s">
        <v>1005</v>
      </c>
      <c r="E395" s="45" t="s">
        <v>799</v>
      </c>
      <c r="G395" s="45"/>
      <c r="H395" s="45"/>
      <c r="J395">
        <f t="shared" si="30"/>
        <v>2001</v>
      </c>
      <c r="AQ395">
        <v>2001</v>
      </c>
    </row>
    <row r="396" spans="1:43" ht="15" customHeight="1" x14ac:dyDescent="0.25">
      <c r="A396" t="s">
        <v>1276</v>
      </c>
      <c r="C396" s="78"/>
      <c r="D396" t="s">
        <v>1006</v>
      </c>
      <c r="E396" s="45" t="s">
        <v>1007</v>
      </c>
      <c r="G396" s="45"/>
      <c r="H396" s="45"/>
      <c r="J396">
        <f t="shared" si="30"/>
        <v>2001</v>
      </c>
      <c r="AQ396">
        <v>2001</v>
      </c>
    </row>
    <row r="397" spans="1:43" ht="15" customHeight="1" x14ac:dyDescent="0.25">
      <c r="A397" t="s">
        <v>1276</v>
      </c>
      <c r="C397" s="78"/>
      <c r="D397" t="s">
        <v>1008</v>
      </c>
      <c r="E397" s="45" t="s">
        <v>1008</v>
      </c>
      <c r="G397" s="45"/>
      <c r="H397" s="45"/>
      <c r="J397">
        <f t="shared" si="30"/>
        <v>2001</v>
      </c>
      <c r="AQ397">
        <v>2001</v>
      </c>
    </row>
    <row r="398" spans="1:43" ht="15" customHeight="1" x14ac:dyDescent="0.25">
      <c r="A398" t="s">
        <v>1276</v>
      </c>
      <c r="C398" s="78"/>
      <c r="D398" t="s">
        <v>1009</v>
      </c>
      <c r="E398" s="45" t="s">
        <v>1010</v>
      </c>
      <c r="G398" s="45"/>
      <c r="H398" s="45"/>
      <c r="J398">
        <f t="shared" si="30"/>
        <v>2001</v>
      </c>
      <c r="AQ398">
        <v>2001</v>
      </c>
    </row>
    <row r="399" spans="1:43" ht="15" customHeight="1" x14ac:dyDescent="0.25">
      <c r="A399" t="s">
        <v>1276</v>
      </c>
      <c r="C399" s="78"/>
      <c r="D399" t="s">
        <v>1011</v>
      </c>
      <c r="E399" s="45" t="s">
        <v>1012</v>
      </c>
      <c r="G399" s="45"/>
      <c r="H399" s="45"/>
      <c r="J399">
        <f t="shared" si="30"/>
        <v>2001</v>
      </c>
      <c r="AQ399">
        <v>2001</v>
      </c>
    </row>
    <row r="400" spans="1:43" ht="15" customHeight="1" x14ac:dyDescent="0.25">
      <c r="C400" s="64"/>
      <c r="E400" s="45"/>
      <c r="G400" s="45"/>
      <c r="H400" s="45"/>
    </row>
    <row r="401" spans="1:64" ht="15" customHeight="1" x14ac:dyDescent="0.25">
      <c r="A401" t="s">
        <v>1277</v>
      </c>
      <c r="B401" s="1" t="str">
        <f>A401&amp;J401</f>
        <v>DODSAASG2022</v>
      </c>
      <c r="C401" s="78"/>
      <c r="D401" t="s">
        <v>2091</v>
      </c>
      <c r="E401" s="45" t="s">
        <v>2092</v>
      </c>
      <c r="G401" s="45"/>
      <c r="H401" s="45"/>
      <c r="J401">
        <f t="shared" si="30"/>
        <v>2022</v>
      </c>
      <c r="BL401">
        <v>2022</v>
      </c>
    </row>
    <row r="402" spans="1:64" ht="15" customHeight="1" x14ac:dyDescent="0.25">
      <c r="A402" t="s">
        <v>1277</v>
      </c>
      <c r="C402" s="78"/>
      <c r="D402" t="s">
        <v>1013</v>
      </c>
      <c r="E402" s="45" t="s">
        <v>1013</v>
      </c>
      <c r="G402" s="45"/>
      <c r="H402" s="45"/>
      <c r="J402">
        <f t="shared" si="30"/>
        <v>2022</v>
      </c>
      <c r="BL402">
        <v>2022</v>
      </c>
    </row>
    <row r="403" spans="1:64" ht="15" customHeight="1" x14ac:dyDescent="0.25">
      <c r="A403" t="s">
        <v>1277</v>
      </c>
      <c r="C403" s="78"/>
      <c r="D403" t="s">
        <v>977</v>
      </c>
      <c r="E403" s="45" t="s">
        <v>977</v>
      </c>
      <c r="G403" s="45"/>
      <c r="H403" s="45"/>
      <c r="J403">
        <f t="shared" si="30"/>
        <v>2022</v>
      </c>
      <c r="BL403">
        <v>2022</v>
      </c>
    </row>
    <row r="404" spans="1:64" ht="15" customHeight="1" x14ac:dyDescent="0.25">
      <c r="A404" t="s">
        <v>1277</v>
      </c>
      <c r="C404" s="78"/>
      <c r="D404" t="s">
        <v>1014</v>
      </c>
      <c r="E404" s="45" t="s">
        <v>1014</v>
      </c>
      <c r="G404" s="45"/>
      <c r="H404" s="45"/>
      <c r="J404">
        <f t="shared" si="30"/>
        <v>2022</v>
      </c>
      <c r="BL404">
        <v>2022</v>
      </c>
    </row>
    <row r="405" spans="1:64" ht="15" customHeight="1" x14ac:dyDescent="0.25">
      <c r="A405" t="s">
        <v>1277</v>
      </c>
      <c r="C405" s="78"/>
      <c r="D405" t="s">
        <v>1017</v>
      </c>
      <c r="E405" s="45" t="s">
        <v>1017</v>
      </c>
      <c r="G405" s="45"/>
      <c r="H405" s="45"/>
      <c r="J405">
        <f t="shared" si="30"/>
        <v>2022</v>
      </c>
      <c r="BL405">
        <v>2022</v>
      </c>
    </row>
    <row r="406" spans="1:64" ht="15" customHeight="1" x14ac:dyDescent="0.25">
      <c r="A406" t="s">
        <v>1277</v>
      </c>
      <c r="C406" s="78"/>
      <c r="D406" t="s">
        <v>1018</v>
      </c>
      <c r="E406" s="45" t="s">
        <v>1018</v>
      </c>
      <c r="G406" s="45"/>
      <c r="H406" s="45"/>
      <c r="J406">
        <f t="shared" si="30"/>
        <v>2022</v>
      </c>
      <c r="BL406">
        <v>2022</v>
      </c>
    </row>
    <row r="407" spans="1:64" ht="15" customHeight="1" x14ac:dyDescent="0.25">
      <c r="A407" t="s">
        <v>1277</v>
      </c>
      <c r="C407" s="78"/>
      <c r="D407" t="s">
        <v>1019</v>
      </c>
      <c r="E407" s="45" t="s">
        <v>1019</v>
      </c>
      <c r="G407" s="45"/>
      <c r="H407" s="45"/>
      <c r="J407">
        <f t="shared" si="30"/>
        <v>2022</v>
      </c>
      <c r="BL407">
        <v>2022</v>
      </c>
    </row>
    <row r="408" spans="1:64" ht="15" customHeight="1" x14ac:dyDescent="0.25">
      <c r="A408" t="s">
        <v>1277</v>
      </c>
      <c r="C408" s="78"/>
      <c r="D408" t="s">
        <v>1020</v>
      </c>
      <c r="E408" s="45" t="s">
        <v>1020</v>
      </c>
      <c r="G408" s="45"/>
      <c r="H408" s="45"/>
      <c r="J408">
        <f t="shared" si="30"/>
        <v>2022</v>
      </c>
      <c r="BL408">
        <v>2022</v>
      </c>
    </row>
    <row r="409" spans="1:64" ht="15" customHeight="1" x14ac:dyDescent="0.25">
      <c r="A409" t="s">
        <v>1277</v>
      </c>
      <c r="C409" s="78"/>
      <c r="D409" t="s">
        <v>1021</v>
      </c>
      <c r="E409" s="45" t="s">
        <v>1021</v>
      </c>
      <c r="G409" s="45"/>
      <c r="H409" s="45"/>
      <c r="J409">
        <f t="shared" si="30"/>
        <v>2022</v>
      </c>
      <c r="BL409">
        <v>2022</v>
      </c>
    </row>
    <row r="410" spans="1:64" ht="15" customHeight="1" x14ac:dyDescent="0.25">
      <c r="A410" t="s">
        <v>1277</v>
      </c>
      <c r="C410" s="78"/>
      <c r="D410" t="s">
        <v>1022</v>
      </c>
      <c r="E410" s="45" t="s">
        <v>1022</v>
      </c>
      <c r="G410" s="45"/>
      <c r="H410" s="45"/>
      <c r="J410">
        <f t="shared" si="30"/>
        <v>2022</v>
      </c>
      <c r="BL410">
        <v>2022</v>
      </c>
    </row>
    <row r="411" spans="1:64" ht="15" customHeight="1" x14ac:dyDescent="0.25">
      <c r="A411" t="s">
        <v>1277</v>
      </c>
      <c r="C411" s="78"/>
      <c r="D411" t="s">
        <v>1023</v>
      </c>
      <c r="E411" s="45" t="s">
        <v>1023</v>
      </c>
      <c r="G411" s="45"/>
      <c r="H411" s="45"/>
      <c r="J411">
        <f t="shared" si="30"/>
        <v>2022</v>
      </c>
      <c r="BL411">
        <v>2022</v>
      </c>
    </row>
    <row r="412" spans="1:64" ht="15" customHeight="1" x14ac:dyDescent="0.25">
      <c r="A412" t="s">
        <v>1277</v>
      </c>
      <c r="C412" s="78"/>
      <c r="D412" t="s">
        <v>1024</v>
      </c>
      <c r="E412" s="45" t="s">
        <v>1024</v>
      </c>
      <c r="G412" s="45"/>
      <c r="H412" s="45"/>
      <c r="J412">
        <f t="shared" si="30"/>
        <v>2022</v>
      </c>
      <c r="BL412">
        <v>2022</v>
      </c>
    </row>
    <row r="413" spans="1:64" ht="15" customHeight="1" x14ac:dyDescent="0.25">
      <c r="A413" t="s">
        <v>1277</v>
      </c>
      <c r="C413" s="78"/>
      <c r="D413" t="s">
        <v>1025</v>
      </c>
      <c r="E413" s="45" t="s">
        <v>1025</v>
      </c>
      <c r="G413" s="45"/>
      <c r="H413" s="45"/>
      <c r="J413">
        <f t="shared" si="30"/>
        <v>2022</v>
      </c>
      <c r="BL413">
        <v>2022</v>
      </c>
    </row>
    <row r="414" spans="1:64" ht="15" customHeight="1" x14ac:dyDescent="0.25">
      <c r="A414" t="s">
        <v>1277</v>
      </c>
      <c r="C414" s="78"/>
      <c r="D414" t="s">
        <v>1026</v>
      </c>
      <c r="E414" s="45" t="s">
        <v>1026</v>
      </c>
      <c r="G414" s="45"/>
      <c r="H414" s="45"/>
      <c r="J414">
        <f t="shared" si="30"/>
        <v>2022</v>
      </c>
      <c r="BL414">
        <v>2022</v>
      </c>
    </row>
    <row r="415" spans="1:64" ht="15" customHeight="1" x14ac:dyDescent="0.25">
      <c r="A415" t="s">
        <v>1277</v>
      </c>
      <c r="C415" s="78"/>
      <c r="D415" t="s">
        <v>1027</v>
      </c>
      <c r="E415" s="45" t="s">
        <v>1027</v>
      </c>
      <c r="G415" s="45"/>
      <c r="H415" s="45"/>
      <c r="J415">
        <f t="shared" si="30"/>
        <v>2022</v>
      </c>
      <c r="BL415">
        <v>2022</v>
      </c>
    </row>
    <row r="416" spans="1:64" ht="15" customHeight="1" x14ac:dyDescent="0.25">
      <c r="A416" t="s">
        <v>1277</v>
      </c>
      <c r="C416" s="78"/>
      <c r="D416" t="s">
        <v>1028</v>
      </c>
      <c r="E416" s="45" t="s">
        <v>1028</v>
      </c>
      <c r="G416" s="45"/>
      <c r="H416" s="45"/>
      <c r="J416">
        <f t="shared" si="30"/>
        <v>2022</v>
      </c>
      <c r="BL416">
        <v>2022</v>
      </c>
    </row>
    <row r="417" spans="1:64" ht="15" customHeight="1" x14ac:dyDescent="0.25">
      <c r="A417" t="s">
        <v>1277</v>
      </c>
      <c r="C417" s="78"/>
      <c r="D417" t="s">
        <v>2093</v>
      </c>
      <c r="E417" s="47" t="s">
        <v>2093</v>
      </c>
      <c r="G417" s="45"/>
      <c r="H417" s="45"/>
      <c r="J417">
        <f t="shared" si="30"/>
        <v>2022</v>
      </c>
      <c r="BL417">
        <v>2022</v>
      </c>
    </row>
    <row r="418" spans="1:64" ht="15" customHeight="1" x14ac:dyDescent="0.25">
      <c r="A418" t="s">
        <v>1277</v>
      </c>
      <c r="C418" s="78"/>
      <c r="D418" t="s">
        <v>2094</v>
      </c>
      <c r="E418" s="47" t="s">
        <v>2094</v>
      </c>
      <c r="G418" s="45"/>
      <c r="H418" s="45"/>
      <c r="J418">
        <f t="shared" si="30"/>
        <v>2022</v>
      </c>
      <c r="BL418">
        <v>2022</v>
      </c>
    </row>
    <row r="419" spans="1:64" ht="15" customHeight="1" x14ac:dyDescent="0.25">
      <c r="A419" t="s">
        <v>1277</v>
      </c>
      <c r="C419" s="78"/>
      <c r="D419" t="s">
        <v>985</v>
      </c>
      <c r="E419" s="45" t="s">
        <v>985</v>
      </c>
      <c r="G419" s="45"/>
      <c r="H419" s="45"/>
      <c r="J419">
        <f t="shared" ref="J419:J441" si="31">MAX(L419:BT419)</f>
        <v>2022</v>
      </c>
      <c r="BL419">
        <v>2022</v>
      </c>
    </row>
    <row r="420" spans="1:64" ht="15" customHeight="1" x14ac:dyDescent="0.25">
      <c r="A420" t="s">
        <v>1277</v>
      </c>
      <c r="C420" s="78"/>
      <c r="D420" t="s">
        <v>1015</v>
      </c>
      <c r="E420" s="45" t="s">
        <v>1015</v>
      </c>
      <c r="G420" s="45"/>
      <c r="H420" s="45"/>
      <c r="J420">
        <f t="shared" si="31"/>
        <v>2022</v>
      </c>
      <c r="BL420">
        <v>2022</v>
      </c>
    </row>
    <row r="421" spans="1:64" ht="15" customHeight="1" x14ac:dyDescent="0.25">
      <c r="A421" t="s">
        <v>1277</v>
      </c>
      <c r="C421" s="78"/>
      <c r="D421" t="s">
        <v>1016</v>
      </c>
      <c r="E421" s="45" t="s">
        <v>1016</v>
      </c>
      <c r="G421" s="45"/>
      <c r="H421" s="45"/>
      <c r="J421">
        <f t="shared" si="31"/>
        <v>2022</v>
      </c>
      <c r="BL421">
        <v>2022</v>
      </c>
    </row>
    <row r="422" spans="1:64" ht="15" customHeight="1" x14ac:dyDescent="0.25">
      <c r="A422" t="s">
        <v>1277</v>
      </c>
      <c r="C422" s="78"/>
      <c r="D422" t="s">
        <v>1029</v>
      </c>
      <c r="E422" s="45" t="s">
        <v>1029</v>
      </c>
      <c r="G422" s="45"/>
      <c r="H422" s="45"/>
      <c r="J422">
        <f t="shared" si="31"/>
        <v>2022</v>
      </c>
      <c r="BL422">
        <v>2022</v>
      </c>
    </row>
    <row r="423" spans="1:64" ht="15" customHeight="1" x14ac:dyDescent="0.25">
      <c r="A423" t="s">
        <v>1277</v>
      </c>
      <c r="C423" s="78"/>
      <c r="D423" t="s">
        <v>1030</v>
      </c>
      <c r="E423" s="45" t="s">
        <v>1030</v>
      </c>
      <c r="G423" s="45"/>
      <c r="H423" s="45"/>
      <c r="J423">
        <f t="shared" si="31"/>
        <v>2022</v>
      </c>
      <c r="BL423">
        <v>2022</v>
      </c>
    </row>
    <row r="424" spans="1:64" ht="15" customHeight="1" x14ac:dyDescent="0.25">
      <c r="A424" t="s">
        <v>1277</v>
      </c>
      <c r="C424" s="78"/>
      <c r="D424" t="s">
        <v>1031</v>
      </c>
      <c r="E424" s="45" t="s">
        <v>1031</v>
      </c>
      <c r="G424" s="45"/>
      <c r="H424" s="45"/>
      <c r="J424">
        <f t="shared" si="31"/>
        <v>2022</v>
      </c>
      <c r="BL424">
        <v>2022</v>
      </c>
    </row>
    <row r="425" spans="1:64" ht="15" customHeight="1" x14ac:dyDescent="0.25">
      <c r="A425" t="s">
        <v>1277</v>
      </c>
      <c r="C425" s="78"/>
      <c r="D425" t="s">
        <v>1032</v>
      </c>
      <c r="E425" s="45" t="s">
        <v>1032</v>
      </c>
      <c r="G425" s="45"/>
      <c r="H425" s="45"/>
      <c r="J425">
        <f t="shared" si="31"/>
        <v>2022</v>
      </c>
      <c r="BL425">
        <v>2022</v>
      </c>
    </row>
    <row r="426" spans="1:64" ht="15" customHeight="1" x14ac:dyDescent="0.25">
      <c r="A426" t="s">
        <v>1277</v>
      </c>
      <c r="C426" s="78"/>
      <c r="D426" t="s">
        <v>1033</v>
      </c>
      <c r="E426" s="45" t="s">
        <v>1033</v>
      </c>
      <c r="G426" s="45"/>
      <c r="H426" s="45"/>
      <c r="J426">
        <f t="shared" si="31"/>
        <v>2022</v>
      </c>
      <c r="BL426">
        <v>2022</v>
      </c>
    </row>
    <row r="427" spans="1:64" ht="15" customHeight="1" x14ac:dyDescent="0.25">
      <c r="A427" t="s">
        <v>1277</v>
      </c>
      <c r="C427" s="78"/>
      <c r="D427" t="s">
        <v>1034</v>
      </c>
      <c r="E427" s="45" t="s">
        <v>1034</v>
      </c>
      <c r="G427" s="45"/>
      <c r="H427" s="45"/>
      <c r="J427">
        <f t="shared" si="31"/>
        <v>2022</v>
      </c>
      <c r="BL427">
        <v>2022</v>
      </c>
    </row>
    <row r="428" spans="1:64" ht="15" customHeight="1" x14ac:dyDescent="0.25">
      <c r="A428" t="s">
        <v>1277</v>
      </c>
      <c r="C428" s="78"/>
      <c r="D428" t="s">
        <v>1035</v>
      </c>
      <c r="E428" s="45" t="s">
        <v>1035</v>
      </c>
      <c r="G428" s="45"/>
      <c r="H428" s="45"/>
      <c r="J428">
        <f t="shared" si="31"/>
        <v>2022</v>
      </c>
      <c r="BL428">
        <v>2022</v>
      </c>
    </row>
    <row r="429" spans="1:64" ht="15" customHeight="1" x14ac:dyDescent="0.25">
      <c r="A429" t="s">
        <v>1277</v>
      </c>
      <c r="C429" s="78"/>
      <c r="D429" t="s">
        <v>1036</v>
      </c>
      <c r="E429" s="45" t="s">
        <v>1036</v>
      </c>
      <c r="G429" s="45"/>
      <c r="H429" s="45"/>
      <c r="J429">
        <f t="shared" si="31"/>
        <v>2022</v>
      </c>
      <c r="BL429">
        <v>2022</v>
      </c>
    </row>
    <row r="430" spans="1:64" ht="15" customHeight="1" x14ac:dyDescent="0.25">
      <c r="A430" t="s">
        <v>1277</v>
      </c>
      <c r="C430" s="78"/>
      <c r="D430" t="s">
        <v>1037</v>
      </c>
      <c r="E430" s="45" t="s">
        <v>1037</v>
      </c>
      <c r="G430" s="45"/>
      <c r="H430" s="45"/>
      <c r="J430">
        <f t="shared" si="31"/>
        <v>2022</v>
      </c>
      <c r="BL430">
        <v>2022</v>
      </c>
    </row>
    <row r="431" spans="1:64" ht="15" customHeight="1" x14ac:dyDescent="0.25">
      <c r="A431" t="s">
        <v>1277</v>
      </c>
      <c r="C431" s="78"/>
      <c r="D431" t="s">
        <v>1038</v>
      </c>
      <c r="E431" s="45" t="s">
        <v>1038</v>
      </c>
      <c r="G431" s="45"/>
      <c r="H431" s="45"/>
      <c r="J431">
        <f t="shared" si="31"/>
        <v>2022</v>
      </c>
      <c r="BL431">
        <v>2022</v>
      </c>
    </row>
    <row r="432" spans="1:64" ht="15" customHeight="1" x14ac:dyDescent="0.25">
      <c r="A432" t="s">
        <v>1277</v>
      </c>
      <c r="C432" s="78"/>
      <c r="D432" t="s">
        <v>1039</v>
      </c>
      <c r="E432" s="45" t="s">
        <v>1039</v>
      </c>
      <c r="G432" s="45"/>
      <c r="H432" s="45"/>
      <c r="J432">
        <f t="shared" si="31"/>
        <v>2022</v>
      </c>
      <c r="BL432">
        <v>2022</v>
      </c>
    </row>
    <row r="433" spans="1:66" ht="15" customHeight="1" x14ac:dyDescent="0.25">
      <c r="A433" t="s">
        <v>1277</v>
      </c>
      <c r="C433" s="78"/>
      <c r="D433" t="s">
        <v>1040</v>
      </c>
      <c r="E433" s="45" t="s">
        <v>1040</v>
      </c>
      <c r="G433" s="45"/>
      <c r="H433" s="45"/>
      <c r="J433">
        <f t="shared" si="31"/>
        <v>2022</v>
      </c>
      <c r="BL433">
        <v>2022</v>
      </c>
    </row>
    <row r="434" spans="1:66" ht="15" customHeight="1" x14ac:dyDescent="0.25">
      <c r="A434" t="s">
        <v>1277</v>
      </c>
      <c r="C434" s="78"/>
      <c r="D434" t="s">
        <v>997</v>
      </c>
      <c r="E434" s="45" t="s">
        <v>997</v>
      </c>
      <c r="G434" s="45"/>
      <c r="H434" s="45"/>
      <c r="J434">
        <f t="shared" si="31"/>
        <v>2022</v>
      </c>
      <c r="BL434">
        <v>2022</v>
      </c>
    </row>
    <row r="435" spans="1:66" ht="15" customHeight="1" x14ac:dyDescent="0.25">
      <c r="A435" t="s">
        <v>1277</v>
      </c>
      <c r="B435" s="1"/>
      <c r="C435" s="78"/>
      <c r="D435" t="s">
        <v>763</v>
      </c>
      <c r="E435" s="45" t="s">
        <v>764</v>
      </c>
      <c r="G435" s="45"/>
      <c r="H435" s="45"/>
      <c r="J435">
        <f t="shared" si="31"/>
        <v>2022</v>
      </c>
      <c r="BL435">
        <v>2022</v>
      </c>
    </row>
    <row r="436" spans="1:66" ht="15" customHeight="1" x14ac:dyDescent="0.25">
      <c r="A436" t="s">
        <v>1277</v>
      </c>
      <c r="C436" s="78"/>
      <c r="D436" t="s">
        <v>765</v>
      </c>
      <c r="E436" s="45" t="s">
        <v>766</v>
      </c>
      <c r="G436" s="45"/>
      <c r="H436" s="45"/>
      <c r="J436">
        <f t="shared" si="31"/>
        <v>2022</v>
      </c>
      <c r="BL436">
        <v>2022</v>
      </c>
    </row>
    <row r="437" spans="1:66" ht="15" customHeight="1" x14ac:dyDescent="0.25">
      <c r="A437" t="s">
        <v>1277</v>
      </c>
      <c r="C437" s="78"/>
      <c r="D437" t="s">
        <v>1041</v>
      </c>
      <c r="E437" s="45" t="s">
        <v>1041</v>
      </c>
      <c r="G437" s="45"/>
      <c r="H437" s="45"/>
      <c r="J437">
        <f t="shared" si="31"/>
        <v>2022</v>
      </c>
      <c r="BL437">
        <v>2022</v>
      </c>
    </row>
    <row r="438" spans="1:66" ht="15" customHeight="1" x14ac:dyDescent="0.25">
      <c r="A438" t="s">
        <v>1277</v>
      </c>
      <c r="C438" s="78"/>
      <c r="D438" t="s">
        <v>1042</v>
      </c>
      <c r="E438" s="45" t="s">
        <v>1042</v>
      </c>
      <c r="G438" s="45"/>
      <c r="H438" s="45"/>
      <c r="J438">
        <f t="shared" si="31"/>
        <v>2022</v>
      </c>
      <c r="BL438">
        <v>2022</v>
      </c>
    </row>
    <row r="439" spans="1:66" ht="15" customHeight="1" x14ac:dyDescent="0.25">
      <c r="A439" t="s">
        <v>1277</v>
      </c>
      <c r="C439" s="78"/>
      <c r="D439" t="s">
        <v>1043</v>
      </c>
      <c r="E439" s="45" t="s">
        <v>1043</v>
      </c>
      <c r="G439" s="45"/>
      <c r="H439" s="45"/>
      <c r="J439">
        <f t="shared" si="31"/>
        <v>2022</v>
      </c>
      <c r="BL439">
        <v>2022</v>
      </c>
    </row>
    <row r="440" spans="1:66" ht="15" customHeight="1" x14ac:dyDescent="0.25">
      <c r="A440" t="s">
        <v>1277</v>
      </c>
      <c r="C440" s="78"/>
      <c r="D440" t="s">
        <v>21</v>
      </c>
      <c r="E440" s="45" t="s">
        <v>12</v>
      </c>
      <c r="F440" s="7" t="s">
        <v>1303</v>
      </c>
      <c r="G440" s="45"/>
      <c r="H440" s="45"/>
      <c r="J440">
        <f t="shared" si="31"/>
        <v>2022</v>
      </c>
      <c r="BL440">
        <v>2022</v>
      </c>
    </row>
    <row r="441" spans="1:66" ht="15" customHeight="1" x14ac:dyDescent="0.25">
      <c r="A441" t="s">
        <v>1277</v>
      </c>
      <c r="C441" s="78"/>
      <c r="D441" t="s">
        <v>1005</v>
      </c>
      <c r="E441" s="45" t="s">
        <v>1005</v>
      </c>
      <c r="G441" s="45"/>
      <c r="H441" s="45"/>
      <c r="J441">
        <f t="shared" si="31"/>
        <v>2022</v>
      </c>
      <c r="BL441">
        <v>2022</v>
      </c>
    </row>
    <row r="442" spans="1:66" ht="15" customHeight="1" x14ac:dyDescent="0.25">
      <c r="C442" s="64"/>
      <c r="E442" s="45"/>
      <c r="G442" s="45"/>
      <c r="H442" s="45"/>
    </row>
    <row r="443" spans="1:66" ht="15" customHeight="1" x14ac:dyDescent="0.25">
      <c r="A443" t="s">
        <v>1233</v>
      </c>
      <c r="B443" s="1" t="s">
        <v>3424</v>
      </c>
      <c r="C443" s="78"/>
      <c r="D443" t="s">
        <v>1288</v>
      </c>
      <c r="E443" s="45" t="s">
        <v>12</v>
      </c>
      <c r="G443" s="45" t="s">
        <v>1930</v>
      </c>
      <c r="H443" s="45" t="s">
        <v>1931</v>
      </c>
      <c r="I443">
        <f>MIN(L443:BT443)</f>
        <v>1999</v>
      </c>
      <c r="J443">
        <f>MAX(L443:BT443)</f>
        <v>2024</v>
      </c>
      <c r="K443" s="2" t="str">
        <f>IF(J443-I443+1-COUNTA(L443:BT443)=0, "-", "Yes")</f>
        <v>-</v>
      </c>
      <c r="N443" s="2"/>
      <c r="Q443" s="2"/>
      <c r="T443" s="2"/>
      <c r="W443" s="2"/>
      <c r="Z443" s="2"/>
      <c r="AC443" s="2"/>
      <c r="AF443" s="2"/>
      <c r="AO443">
        <v>1999</v>
      </c>
      <c r="AP443">
        <v>2000</v>
      </c>
      <c r="AQ443">
        <v>2001</v>
      </c>
      <c r="AR443">
        <v>2002</v>
      </c>
      <c r="AS443">
        <v>2003</v>
      </c>
      <c r="AT443">
        <v>2004</v>
      </c>
      <c r="AU443">
        <v>2005</v>
      </c>
      <c r="AV443">
        <v>2006</v>
      </c>
      <c r="AW443">
        <v>2007</v>
      </c>
      <c r="AX443">
        <v>2008</v>
      </c>
      <c r="AY443">
        <v>2009</v>
      </c>
      <c r="AZ443">
        <v>2010</v>
      </c>
      <c r="BA443">
        <v>2011</v>
      </c>
      <c r="BB443">
        <v>2012</v>
      </c>
      <c r="BC443">
        <v>2013</v>
      </c>
      <c r="BD443">
        <v>2014</v>
      </c>
      <c r="BE443">
        <v>2015</v>
      </c>
      <c r="BF443">
        <v>2016</v>
      </c>
      <c r="BG443">
        <v>2017</v>
      </c>
      <c r="BH443">
        <v>2018</v>
      </c>
      <c r="BI443">
        <v>2019</v>
      </c>
      <c r="BJ443">
        <v>2020</v>
      </c>
      <c r="BK443">
        <v>2021</v>
      </c>
      <c r="BL443">
        <v>2022</v>
      </c>
      <c r="BM443">
        <v>2023</v>
      </c>
      <c r="BN443">
        <v>2024</v>
      </c>
    </row>
    <row r="444" spans="1:66" ht="15" customHeight="1" x14ac:dyDescent="0.25">
      <c r="A444" t="s">
        <v>1233</v>
      </c>
      <c r="C444" s="78"/>
      <c r="D444" t="s">
        <v>1289</v>
      </c>
      <c r="E444" s="45" t="s">
        <v>12</v>
      </c>
      <c r="G444" s="45" t="s">
        <v>1932</v>
      </c>
      <c r="H444" s="45" t="s">
        <v>1933</v>
      </c>
      <c r="I444">
        <f t="shared" ref="I444:I451" si="32">MIN(L444:BT444)</f>
        <v>2008</v>
      </c>
      <c r="J444">
        <f t="shared" ref="J444:J451" si="33">MAX(L444:BT444)</f>
        <v>2024</v>
      </c>
      <c r="K444" s="2" t="str">
        <f t="shared" ref="K444:K451" si="34">IF(J444-I444+1-COUNTA(L444:BT444)=0, "-", "Yes")</f>
        <v>-</v>
      </c>
      <c r="N444" s="2"/>
      <c r="Q444" s="2"/>
      <c r="T444" s="2"/>
      <c r="W444" s="2"/>
      <c r="Z444" s="2"/>
      <c r="AC444" s="2"/>
      <c r="AF444" s="2"/>
      <c r="AX444">
        <v>2008</v>
      </c>
      <c r="AY444">
        <v>2009</v>
      </c>
      <c r="AZ444">
        <v>2010</v>
      </c>
      <c r="BA444">
        <v>2011</v>
      </c>
      <c r="BB444">
        <v>2012</v>
      </c>
      <c r="BC444">
        <v>2013</v>
      </c>
      <c r="BD444">
        <v>2014</v>
      </c>
      <c r="BE444">
        <v>2015</v>
      </c>
      <c r="BF444">
        <v>2016</v>
      </c>
      <c r="BG444">
        <v>2017</v>
      </c>
      <c r="BH444">
        <v>2018</v>
      </c>
      <c r="BI444">
        <v>2019</v>
      </c>
      <c r="BJ444">
        <v>2020</v>
      </c>
      <c r="BK444">
        <v>2021</v>
      </c>
      <c r="BL444">
        <v>2022</v>
      </c>
      <c r="BM444">
        <v>2023</v>
      </c>
      <c r="BN444">
        <v>2024</v>
      </c>
    </row>
    <row r="445" spans="1:66" ht="15" customHeight="1" x14ac:dyDescent="0.25">
      <c r="A445" t="s">
        <v>1233</v>
      </c>
      <c r="C445" s="78"/>
      <c r="D445" t="s">
        <v>1290</v>
      </c>
      <c r="E445" s="45" t="s">
        <v>12</v>
      </c>
      <c r="G445" s="45" t="s">
        <v>1932</v>
      </c>
      <c r="H445" s="45" t="s">
        <v>1933</v>
      </c>
      <c r="I445">
        <f t="shared" si="32"/>
        <v>2008</v>
      </c>
      <c r="J445">
        <f t="shared" si="33"/>
        <v>2024</v>
      </c>
      <c r="K445" s="2" t="str">
        <f t="shared" si="34"/>
        <v>-</v>
      </c>
      <c r="N445" s="2"/>
      <c r="Q445" s="2"/>
      <c r="T445" s="2"/>
      <c r="W445" s="2"/>
      <c r="Z445" s="2"/>
      <c r="AC445" s="2"/>
      <c r="AF445" s="2"/>
      <c r="AX445">
        <v>2008</v>
      </c>
      <c r="AY445">
        <v>2009</v>
      </c>
      <c r="AZ445">
        <v>2010</v>
      </c>
      <c r="BA445">
        <v>2011</v>
      </c>
      <c r="BB445">
        <v>2012</v>
      </c>
      <c r="BC445">
        <v>2013</v>
      </c>
      <c r="BD445">
        <v>2014</v>
      </c>
      <c r="BE445">
        <v>2015</v>
      </c>
      <c r="BF445">
        <v>2016</v>
      </c>
      <c r="BG445">
        <v>2017</v>
      </c>
      <c r="BH445">
        <v>2018</v>
      </c>
      <c r="BI445">
        <v>2019</v>
      </c>
      <c r="BJ445">
        <v>2020</v>
      </c>
      <c r="BK445">
        <v>2021</v>
      </c>
      <c r="BL445">
        <v>2022</v>
      </c>
      <c r="BM445">
        <v>2023</v>
      </c>
      <c r="BN445">
        <v>2024</v>
      </c>
    </row>
    <row r="446" spans="1:66" ht="15" customHeight="1" x14ac:dyDescent="0.25">
      <c r="A446" t="s">
        <v>1233</v>
      </c>
      <c r="C446" s="78"/>
      <c r="D446" t="s">
        <v>2731</v>
      </c>
      <c r="E446" s="45" t="s">
        <v>12</v>
      </c>
      <c r="G446" s="45" t="s">
        <v>1934</v>
      </c>
      <c r="H446" s="45" t="s">
        <v>1581</v>
      </c>
      <c r="I446">
        <f t="shared" si="32"/>
        <v>2018</v>
      </c>
      <c r="J446">
        <f t="shared" si="33"/>
        <v>2024</v>
      </c>
      <c r="K446" s="2" t="str">
        <f t="shared" si="34"/>
        <v>-</v>
      </c>
      <c r="N446" s="2"/>
      <c r="Q446" s="2"/>
      <c r="T446" s="2"/>
      <c r="W446" s="2"/>
      <c r="Z446" s="2"/>
      <c r="AC446" s="2"/>
      <c r="AF446" s="2"/>
      <c r="BH446">
        <v>2018</v>
      </c>
      <c r="BI446">
        <v>2019</v>
      </c>
      <c r="BJ446">
        <v>2020</v>
      </c>
      <c r="BK446">
        <v>2021</v>
      </c>
      <c r="BL446">
        <v>2022</v>
      </c>
      <c r="BM446">
        <v>2023</v>
      </c>
      <c r="BN446">
        <v>2024</v>
      </c>
    </row>
    <row r="447" spans="1:66" ht="15" customHeight="1" x14ac:dyDescent="0.25">
      <c r="A447" t="s">
        <v>1233</v>
      </c>
      <c r="C447" s="78"/>
      <c r="D447" t="s">
        <v>2914</v>
      </c>
      <c r="E447" s="45"/>
      <c r="G447" s="45"/>
      <c r="H447" s="45"/>
      <c r="I447">
        <f>MIN(L447:BT447)</f>
        <v>2017</v>
      </c>
      <c r="J447">
        <f>MAX(L447:BT447)</f>
        <v>2024</v>
      </c>
      <c r="K447" s="2" t="str">
        <f>IF(J447-I447+1-COUNTA(L447:BT447)=0, "-", "Yes")</f>
        <v>-</v>
      </c>
      <c r="N447" s="2"/>
      <c r="Q447" s="2"/>
      <c r="T447" s="2"/>
      <c r="W447" s="2"/>
      <c r="Z447" s="2"/>
      <c r="AC447" s="2"/>
      <c r="AF447" s="2"/>
      <c r="BG447">
        <v>2017</v>
      </c>
      <c r="BH447">
        <v>2018</v>
      </c>
      <c r="BI447">
        <v>2019</v>
      </c>
      <c r="BJ447">
        <v>2020</v>
      </c>
      <c r="BK447">
        <v>2021</v>
      </c>
      <c r="BL447">
        <v>2022</v>
      </c>
      <c r="BM447">
        <v>2023</v>
      </c>
      <c r="BN447">
        <v>2024</v>
      </c>
    </row>
    <row r="448" spans="1:66" ht="15" customHeight="1" x14ac:dyDescent="0.25">
      <c r="A448" t="s">
        <v>1233</v>
      </c>
      <c r="C448" s="78"/>
      <c r="D448" t="s">
        <v>89</v>
      </c>
      <c r="E448" s="45" t="s">
        <v>12</v>
      </c>
      <c r="G448" s="45" t="s">
        <v>1948</v>
      </c>
      <c r="H448" s="45" t="s">
        <v>1957</v>
      </c>
      <c r="I448">
        <f t="shared" si="32"/>
        <v>2018</v>
      </c>
      <c r="J448">
        <f t="shared" si="33"/>
        <v>2024</v>
      </c>
      <c r="K448" s="2" t="str">
        <f t="shared" si="34"/>
        <v>-</v>
      </c>
      <c r="BH448">
        <v>2018</v>
      </c>
      <c r="BI448">
        <v>2019</v>
      </c>
      <c r="BJ448">
        <v>2020</v>
      </c>
      <c r="BK448">
        <v>2021</v>
      </c>
      <c r="BL448">
        <v>2022</v>
      </c>
      <c r="BM448">
        <v>2023</v>
      </c>
      <c r="BN448">
        <v>2024</v>
      </c>
    </row>
    <row r="449" spans="1:66" ht="15" customHeight="1" x14ac:dyDescent="0.25">
      <c r="A449" t="s">
        <v>1233</v>
      </c>
      <c r="C449" s="78"/>
      <c r="D449" t="s">
        <v>2732</v>
      </c>
      <c r="E449" s="45" t="s">
        <v>12</v>
      </c>
      <c r="G449" s="45" t="s">
        <v>754</v>
      </c>
      <c r="H449" s="45" t="s">
        <v>2733</v>
      </c>
      <c r="I449">
        <f t="shared" si="32"/>
        <v>2018</v>
      </c>
      <c r="J449">
        <f t="shared" si="33"/>
        <v>2024</v>
      </c>
      <c r="K449" s="2" t="str">
        <f t="shared" si="34"/>
        <v>-</v>
      </c>
      <c r="BH449">
        <v>2018</v>
      </c>
      <c r="BI449">
        <v>2019</v>
      </c>
      <c r="BJ449">
        <v>2020</v>
      </c>
      <c r="BK449">
        <v>2021</v>
      </c>
      <c r="BL449">
        <v>2022</v>
      </c>
      <c r="BM449">
        <v>2023</v>
      </c>
      <c r="BN449">
        <v>2024</v>
      </c>
    </row>
    <row r="450" spans="1:66" ht="15" customHeight="1" x14ac:dyDescent="0.25">
      <c r="A450" t="s">
        <v>1233</v>
      </c>
      <c r="C450" s="78"/>
      <c r="D450" t="s">
        <v>90</v>
      </c>
      <c r="E450" s="45" t="s">
        <v>12</v>
      </c>
      <c r="G450" s="45" t="s">
        <v>1935</v>
      </c>
      <c r="H450" s="45" t="s">
        <v>1936</v>
      </c>
      <c r="I450">
        <f t="shared" si="32"/>
        <v>2018</v>
      </c>
      <c r="J450">
        <f t="shared" si="33"/>
        <v>2024</v>
      </c>
      <c r="K450" s="2" t="str">
        <f t="shared" si="34"/>
        <v>-</v>
      </c>
      <c r="BH450">
        <v>2018</v>
      </c>
      <c r="BI450">
        <v>2019</v>
      </c>
      <c r="BJ450">
        <v>2020</v>
      </c>
      <c r="BK450">
        <v>2021</v>
      </c>
      <c r="BL450">
        <v>2022</v>
      </c>
      <c r="BM450">
        <v>2023</v>
      </c>
      <c r="BN450">
        <v>2024</v>
      </c>
    </row>
    <row r="451" spans="1:66" ht="15" customHeight="1" x14ac:dyDescent="0.25">
      <c r="A451" t="s">
        <v>1233</v>
      </c>
      <c r="C451" s="78"/>
      <c r="D451" t="s">
        <v>2111</v>
      </c>
      <c r="E451" s="45" t="s">
        <v>12</v>
      </c>
      <c r="G451" s="45"/>
      <c r="H451" s="45"/>
      <c r="I451">
        <f t="shared" si="32"/>
        <v>2008</v>
      </c>
      <c r="J451">
        <f t="shared" si="33"/>
        <v>2024</v>
      </c>
      <c r="K451" s="2" t="str">
        <f t="shared" si="34"/>
        <v>-</v>
      </c>
      <c r="AX451">
        <v>2008</v>
      </c>
      <c r="AY451">
        <v>2009</v>
      </c>
      <c r="AZ451">
        <v>2010</v>
      </c>
      <c r="BA451">
        <v>2011</v>
      </c>
      <c r="BB451">
        <v>2012</v>
      </c>
      <c r="BC451">
        <v>2013</v>
      </c>
      <c r="BD451">
        <v>2014</v>
      </c>
      <c r="BE451">
        <v>2015</v>
      </c>
      <c r="BF451">
        <v>2016</v>
      </c>
      <c r="BG451">
        <v>2017</v>
      </c>
      <c r="BH451">
        <v>2018</v>
      </c>
      <c r="BI451">
        <v>2019</v>
      </c>
      <c r="BJ451">
        <v>2020</v>
      </c>
      <c r="BK451">
        <v>2021</v>
      </c>
      <c r="BL451">
        <v>2022</v>
      </c>
      <c r="BM451">
        <v>2023</v>
      </c>
      <c r="BN451">
        <v>2024</v>
      </c>
    </row>
    <row r="452" spans="1:66" ht="15" customHeight="1" x14ac:dyDescent="0.25">
      <c r="A452" t="s">
        <v>1233</v>
      </c>
      <c r="C452" s="78"/>
      <c r="D452" t="s">
        <v>2734</v>
      </c>
      <c r="E452" s="45" t="s">
        <v>12</v>
      </c>
      <c r="G452" s="45"/>
      <c r="H452" s="45"/>
      <c r="I452">
        <f>MIN(L452:BT452)</f>
        <v>2018</v>
      </c>
      <c r="J452">
        <f>MAX(L452:BT452)</f>
        <v>2024</v>
      </c>
      <c r="K452" s="2" t="str">
        <f>IF(J452-I452+1-COUNTA(L452:BT452)=0, "-", "Yes")</f>
        <v>-</v>
      </c>
      <c r="BH452">
        <v>2018</v>
      </c>
      <c r="BI452">
        <v>2019</v>
      </c>
      <c r="BJ452">
        <v>2020</v>
      </c>
      <c r="BK452">
        <v>2021</v>
      </c>
      <c r="BL452">
        <v>2022</v>
      </c>
      <c r="BM452">
        <v>2023</v>
      </c>
      <c r="BN452">
        <v>2024</v>
      </c>
    </row>
    <row r="453" spans="1:66" ht="15" customHeight="1" x14ac:dyDescent="0.25">
      <c r="A453" t="s">
        <v>1233</v>
      </c>
      <c r="C453" s="78"/>
      <c r="D453" t="s">
        <v>91</v>
      </c>
      <c r="E453" s="45" t="s">
        <v>12</v>
      </c>
      <c r="G453" s="45" t="s">
        <v>1949</v>
      </c>
      <c r="H453" s="45" t="s">
        <v>1958</v>
      </c>
      <c r="I453">
        <f>MIN(L453:BT453)</f>
        <v>2018</v>
      </c>
      <c r="J453">
        <f>MAX(L453:BT453)</f>
        <v>2024</v>
      </c>
      <c r="K453" s="2" t="str">
        <f>IF(J453-I453+1-COUNTA(L453:BT453)=0, "-", "Yes")</f>
        <v>-</v>
      </c>
      <c r="BH453">
        <v>2018</v>
      </c>
      <c r="BI453">
        <v>2019</v>
      </c>
      <c r="BJ453">
        <v>2020</v>
      </c>
      <c r="BK453">
        <v>2021</v>
      </c>
      <c r="BL453">
        <v>2022</v>
      </c>
      <c r="BM453">
        <v>2023</v>
      </c>
      <c r="BN453">
        <v>2024</v>
      </c>
    </row>
    <row r="454" spans="1:66" ht="15" customHeight="1" x14ac:dyDescent="0.25">
      <c r="A454" t="s">
        <v>1233</v>
      </c>
      <c r="C454" s="78"/>
      <c r="D454" t="s">
        <v>92</v>
      </c>
      <c r="E454" s="45" t="s">
        <v>12</v>
      </c>
      <c r="G454" s="45" t="s">
        <v>1937</v>
      </c>
      <c r="H454" s="48" t="s">
        <v>1938</v>
      </c>
      <c r="I454">
        <f>MIN(L454:BT454)</f>
        <v>2018</v>
      </c>
      <c r="J454">
        <f>MAX(L454:BT454)</f>
        <v>2024</v>
      </c>
      <c r="K454" s="2" t="str">
        <f>IF(J454-I454+1-COUNTA(L454:BT454)=0, "-", "Yes")</f>
        <v>-</v>
      </c>
      <c r="BH454">
        <v>2018</v>
      </c>
      <c r="BI454">
        <v>2019</v>
      </c>
      <c r="BJ454">
        <v>2020</v>
      </c>
      <c r="BK454">
        <v>2021</v>
      </c>
      <c r="BL454">
        <v>2022</v>
      </c>
      <c r="BM454">
        <v>2023</v>
      </c>
      <c r="BN454">
        <v>2024</v>
      </c>
    </row>
    <row r="455" spans="1:66" ht="15" customHeight="1" x14ac:dyDescent="0.25">
      <c r="A455" t="s">
        <v>1233</v>
      </c>
      <c r="C455" s="78"/>
      <c r="D455" t="s">
        <v>93</v>
      </c>
      <c r="E455" s="45" t="s">
        <v>12</v>
      </c>
      <c r="G455" s="45" t="s">
        <v>1950</v>
      </c>
      <c r="H455" s="45"/>
      <c r="I455">
        <f t="shared" ref="I455:I464" si="35">MIN(L455:BT455)</f>
        <v>2018</v>
      </c>
      <c r="J455">
        <f t="shared" ref="J455:J464" si="36">MAX(L455:BT455)</f>
        <v>2024</v>
      </c>
      <c r="K455" s="2" t="str">
        <f t="shared" ref="K455:K464" si="37">IF(J455-I455+1-COUNTA(L455:BT455)=0, "-", "Yes")</f>
        <v>-</v>
      </c>
      <c r="BH455">
        <v>2018</v>
      </c>
      <c r="BI455">
        <v>2019</v>
      </c>
      <c r="BJ455">
        <v>2020</v>
      </c>
      <c r="BK455">
        <v>2021</v>
      </c>
      <c r="BL455">
        <v>2022</v>
      </c>
      <c r="BM455">
        <v>2023</v>
      </c>
      <c r="BN455">
        <v>2024</v>
      </c>
    </row>
    <row r="456" spans="1:66" ht="15" customHeight="1" x14ac:dyDescent="0.25">
      <c r="A456" t="s">
        <v>1233</v>
      </c>
      <c r="C456" s="78"/>
      <c r="D456" t="s">
        <v>781</v>
      </c>
      <c r="E456" s="45" t="s">
        <v>12</v>
      </c>
      <c r="G456" s="45"/>
      <c r="H456" s="45"/>
      <c r="I456">
        <f t="shared" si="35"/>
        <v>2018</v>
      </c>
      <c r="J456">
        <f t="shared" si="36"/>
        <v>2024</v>
      </c>
      <c r="K456" s="2" t="str">
        <f t="shared" si="37"/>
        <v>-</v>
      </c>
      <c r="BH456">
        <v>2018</v>
      </c>
      <c r="BI456">
        <v>2019</v>
      </c>
      <c r="BJ456">
        <v>2020</v>
      </c>
      <c r="BK456">
        <v>2021</v>
      </c>
      <c r="BL456">
        <v>2022</v>
      </c>
      <c r="BM456">
        <v>2023</v>
      </c>
      <c r="BN456">
        <v>2024</v>
      </c>
    </row>
    <row r="457" spans="1:66" ht="15" customHeight="1" x14ac:dyDescent="0.25">
      <c r="A457" t="s">
        <v>1233</v>
      </c>
      <c r="C457" s="78"/>
      <c r="D457" t="s">
        <v>2735</v>
      </c>
      <c r="E457" s="45" t="s">
        <v>12</v>
      </c>
      <c r="G457" s="45"/>
      <c r="H457" s="45"/>
      <c r="I457">
        <f t="shared" si="35"/>
        <v>2018</v>
      </c>
      <c r="J457">
        <f t="shared" si="36"/>
        <v>2024</v>
      </c>
      <c r="K457" s="2" t="str">
        <f t="shared" si="37"/>
        <v>-</v>
      </c>
      <c r="BH457">
        <v>2018</v>
      </c>
      <c r="BI457">
        <v>2019</v>
      </c>
      <c r="BJ457">
        <v>2020</v>
      </c>
      <c r="BK457">
        <v>2021</v>
      </c>
      <c r="BL457">
        <v>2022</v>
      </c>
      <c r="BM457">
        <v>2023</v>
      </c>
      <c r="BN457">
        <v>2024</v>
      </c>
    </row>
    <row r="458" spans="1:66" ht="15" customHeight="1" x14ac:dyDescent="0.25">
      <c r="A458" t="s">
        <v>1233</v>
      </c>
      <c r="C458" s="78"/>
      <c r="D458" t="s">
        <v>3290</v>
      </c>
      <c r="E458" s="45" t="s">
        <v>12</v>
      </c>
      <c r="G458" s="45"/>
      <c r="H458" s="45"/>
      <c r="I458">
        <f t="shared" si="35"/>
        <v>2022</v>
      </c>
      <c r="J458">
        <f t="shared" si="36"/>
        <v>2024</v>
      </c>
      <c r="K458" s="2" t="str">
        <f t="shared" si="37"/>
        <v>-</v>
      </c>
      <c r="BL458">
        <v>2022</v>
      </c>
      <c r="BM458">
        <v>2023</v>
      </c>
      <c r="BN458">
        <v>2024</v>
      </c>
    </row>
    <row r="459" spans="1:66" ht="15" customHeight="1" x14ac:dyDescent="0.25">
      <c r="A459" t="s">
        <v>1233</v>
      </c>
      <c r="C459" s="78"/>
      <c r="D459" t="s">
        <v>3291</v>
      </c>
      <c r="E459" s="45" t="s">
        <v>12</v>
      </c>
      <c r="G459" s="45"/>
      <c r="H459" s="45"/>
      <c r="I459">
        <f t="shared" si="35"/>
        <v>2022</v>
      </c>
      <c r="J459">
        <f t="shared" si="36"/>
        <v>2024</v>
      </c>
      <c r="K459" s="2" t="str">
        <f t="shared" si="37"/>
        <v>-</v>
      </c>
      <c r="BL459">
        <v>2022</v>
      </c>
      <c r="BM459">
        <v>2023</v>
      </c>
      <c r="BN459">
        <v>2024</v>
      </c>
    </row>
    <row r="460" spans="1:66" ht="15" customHeight="1" x14ac:dyDescent="0.25">
      <c r="A460" t="s">
        <v>1233</v>
      </c>
      <c r="C460" s="78"/>
      <c r="D460" t="s">
        <v>3292</v>
      </c>
      <c r="E460" s="45" t="s">
        <v>12</v>
      </c>
      <c r="G460" s="45"/>
      <c r="H460" s="45"/>
      <c r="I460">
        <f t="shared" si="35"/>
        <v>2022</v>
      </c>
      <c r="J460">
        <f t="shared" si="36"/>
        <v>2024</v>
      </c>
      <c r="K460" s="2" t="str">
        <f t="shared" si="37"/>
        <v>-</v>
      </c>
      <c r="BL460">
        <v>2022</v>
      </c>
      <c r="BM460">
        <v>2023</v>
      </c>
      <c r="BN460">
        <v>2024</v>
      </c>
    </row>
    <row r="461" spans="1:66" ht="15" customHeight="1" x14ac:dyDescent="0.25">
      <c r="A461" t="s">
        <v>1233</v>
      </c>
      <c r="C461" s="78"/>
      <c r="D461" t="s">
        <v>3293</v>
      </c>
      <c r="E461" s="45" t="s">
        <v>12</v>
      </c>
      <c r="G461" s="45"/>
      <c r="H461" s="45"/>
      <c r="I461">
        <f t="shared" si="35"/>
        <v>2022</v>
      </c>
      <c r="J461">
        <f t="shared" si="36"/>
        <v>2024</v>
      </c>
      <c r="K461" s="2" t="str">
        <f t="shared" si="37"/>
        <v>-</v>
      </c>
      <c r="BL461">
        <v>2022</v>
      </c>
      <c r="BM461">
        <v>2023</v>
      </c>
      <c r="BN461">
        <v>2024</v>
      </c>
    </row>
    <row r="462" spans="1:66" ht="15" customHeight="1" x14ac:dyDescent="0.25">
      <c r="A462" t="s">
        <v>1233</v>
      </c>
      <c r="C462" s="78"/>
      <c r="D462" t="s">
        <v>2112</v>
      </c>
      <c r="E462" s="45" t="s">
        <v>12</v>
      </c>
      <c r="G462" s="45"/>
      <c r="H462" s="45"/>
      <c r="I462">
        <f t="shared" si="35"/>
        <v>2018</v>
      </c>
      <c r="J462">
        <f t="shared" si="36"/>
        <v>2024</v>
      </c>
      <c r="K462" s="2" t="str">
        <f t="shared" si="37"/>
        <v>-</v>
      </c>
      <c r="BH462">
        <v>2018</v>
      </c>
      <c r="BI462">
        <v>2019</v>
      </c>
      <c r="BJ462">
        <v>2020</v>
      </c>
      <c r="BK462">
        <v>2021</v>
      </c>
      <c r="BL462">
        <v>2022</v>
      </c>
      <c r="BM462">
        <v>2023</v>
      </c>
      <c r="BN462">
        <v>2024</v>
      </c>
    </row>
    <row r="463" spans="1:66" ht="15" customHeight="1" x14ac:dyDescent="0.25">
      <c r="A463" t="s">
        <v>1233</v>
      </c>
      <c r="C463" s="78"/>
      <c r="D463" t="s">
        <v>2113</v>
      </c>
      <c r="E463" s="45" t="s">
        <v>12</v>
      </c>
      <c r="G463" s="45"/>
      <c r="H463" s="45"/>
      <c r="I463">
        <f t="shared" si="35"/>
        <v>2018</v>
      </c>
      <c r="J463">
        <f t="shared" si="36"/>
        <v>2024</v>
      </c>
      <c r="K463" s="2" t="str">
        <f t="shared" si="37"/>
        <v>-</v>
      </c>
      <c r="BH463">
        <v>2018</v>
      </c>
      <c r="BI463">
        <v>2019</v>
      </c>
      <c r="BJ463">
        <v>2020</v>
      </c>
      <c r="BK463">
        <v>2021</v>
      </c>
      <c r="BL463">
        <v>2022</v>
      </c>
      <c r="BM463">
        <v>2023</v>
      </c>
      <c r="BN463">
        <v>2024</v>
      </c>
    </row>
    <row r="464" spans="1:66" ht="15" customHeight="1" x14ac:dyDescent="0.25">
      <c r="A464" t="s">
        <v>1233</v>
      </c>
      <c r="C464" s="78"/>
      <c r="D464" t="s">
        <v>782</v>
      </c>
      <c r="E464" s="45" t="s">
        <v>12</v>
      </c>
      <c r="G464" s="45"/>
      <c r="H464" s="45"/>
      <c r="I464">
        <f t="shared" si="35"/>
        <v>2018</v>
      </c>
      <c r="J464">
        <f t="shared" si="36"/>
        <v>2024</v>
      </c>
      <c r="K464" s="2" t="str">
        <f t="shared" si="37"/>
        <v>-</v>
      </c>
      <c r="BH464">
        <v>2018</v>
      </c>
      <c r="BI464">
        <v>2019</v>
      </c>
      <c r="BJ464">
        <v>2020</v>
      </c>
      <c r="BK464">
        <v>2021</v>
      </c>
      <c r="BL464">
        <v>2022</v>
      </c>
      <c r="BM464">
        <v>2023</v>
      </c>
      <c r="BN464">
        <v>2024</v>
      </c>
    </row>
    <row r="465" spans="1:66" ht="15" customHeight="1" x14ac:dyDescent="0.25">
      <c r="A465" t="s">
        <v>1233</v>
      </c>
      <c r="C465" s="78"/>
      <c r="D465" t="s">
        <v>94</v>
      </c>
      <c r="E465" s="45" t="s">
        <v>12</v>
      </c>
      <c r="G465" s="45" t="s">
        <v>1948</v>
      </c>
      <c r="H465" s="45" t="s">
        <v>1947</v>
      </c>
      <c r="I465">
        <f t="shared" ref="I465:I475" si="38">MIN(L465:BT465)</f>
        <v>2018</v>
      </c>
      <c r="J465">
        <f t="shared" ref="J465:J475" si="39">MAX(L465:BT465)</f>
        <v>2024</v>
      </c>
      <c r="K465" s="2" t="str">
        <f t="shared" ref="K465:K475" si="40">IF(J465-I465+1-COUNTA(L465:BT465)=0, "-", "Yes")</f>
        <v>-</v>
      </c>
      <c r="BH465">
        <v>2018</v>
      </c>
      <c r="BI465">
        <v>2019</v>
      </c>
      <c r="BJ465">
        <v>2020</v>
      </c>
      <c r="BK465">
        <v>2021</v>
      </c>
      <c r="BL465">
        <v>2022</v>
      </c>
      <c r="BM465">
        <v>2023</v>
      </c>
      <c r="BN465">
        <v>2024</v>
      </c>
    </row>
    <row r="466" spans="1:66" ht="15" customHeight="1" x14ac:dyDescent="0.25">
      <c r="A466" t="s">
        <v>1233</v>
      </c>
      <c r="C466" s="78"/>
      <c r="D466" t="s">
        <v>1291</v>
      </c>
      <c r="E466" s="45" t="s">
        <v>12</v>
      </c>
      <c r="G466" s="45" t="s">
        <v>1939</v>
      </c>
      <c r="H466" s="45" t="s">
        <v>1940</v>
      </c>
      <c r="I466">
        <f t="shared" si="38"/>
        <v>2018</v>
      </c>
      <c r="J466">
        <f t="shared" si="39"/>
        <v>2024</v>
      </c>
      <c r="K466" s="2" t="str">
        <f t="shared" si="40"/>
        <v>-</v>
      </c>
      <c r="BH466">
        <v>2018</v>
      </c>
      <c r="BI466">
        <v>2019</v>
      </c>
      <c r="BJ466">
        <v>2020</v>
      </c>
      <c r="BK466">
        <v>2021</v>
      </c>
      <c r="BL466">
        <v>2022</v>
      </c>
      <c r="BM466">
        <v>2023</v>
      </c>
      <c r="BN466">
        <v>2024</v>
      </c>
    </row>
    <row r="467" spans="1:66" ht="15" customHeight="1" x14ac:dyDescent="0.25">
      <c r="A467" t="s">
        <v>1233</v>
      </c>
      <c r="C467" s="78"/>
      <c r="D467" t="s">
        <v>1292</v>
      </c>
      <c r="E467" s="45" t="s">
        <v>1302</v>
      </c>
      <c r="G467" s="45" t="s">
        <v>1952</v>
      </c>
      <c r="H467" s="45" t="s">
        <v>1951</v>
      </c>
      <c r="I467">
        <f t="shared" si="38"/>
        <v>2006</v>
      </c>
      <c r="J467">
        <f t="shared" si="39"/>
        <v>2024</v>
      </c>
      <c r="K467" s="2" t="str">
        <f t="shared" si="40"/>
        <v>-</v>
      </c>
      <c r="AV467">
        <v>2006</v>
      </c>
      <c r="AW467">
        <v>2007</v>
      </c>
      <c r="AX467">
        <v>2008</v>
      </c>
      <c r="AY467">
        <v>2009</v>
      </c>
      <c r="AZ467">
        <v>2010</v>
      </c>
      <c r="BA467">
        <v>2011</v>
      </c>
      <c r="BB467">
        <v>2012</v>
      </c>
      <c r="BC467">
        <v>2013</v>
      </c>
      <c r="BD467">
        <v>2014</v>
      </c>
      <c r="BE467">
        <v>2015</v>
      </c>
      <c r="BF467">
        <v>2016</v>
      </c>
      <c r="BG467">
        <v>2017</v>
      </c>
      <c r="BH467">
        <v>2018</v>
      </c>
      <c r="BI467">
        <v>2019</v>
      </c>
      <c r="BJ467">
        <v>2020</v>
      </c>
      <c r="BK467">
        <v>2021</v>
      </c>
      <c r="BL467">
        <v>2022</v>
      </c>
      <c r="BM467">
        <v>2023</v>
      </c>
      <c r="BN467">
        <v>2024</v>
      </c>
    </row>
    <row r="468" spans="1:66" ht="15" customHeight="1" x14ac:dyDescent="0.25">
      <c r="A468" t="s">
        <v>1233</v>
      </c>
      <c r="C468" s="78"/>
      <c r="D468" t="s">
        <v>1293</v>
      </c>
      <c r="E468" s="45" t="s">
        <v>12</v>
      </c>
      <c r="G468" s="45" t="s">
        <v>1941</v>
      </c>
      <c r="H468" s="45" t="s">
        <v>1942</v>
      </c>
      <c r="I468">
        <f t="shared" si="38"/>
        <v>2018</v>
      </c>
      <c r="J468">
        <f t="shared" si="39"/>
        <v>2024</v>
      </c>
      <c r="K468" s="2" t="str">
        <f t="shared" si="40"/>
        <v>-</v>
      </c>
      <c r="BH468">
        <v>2018</v>
      </c>
      <c r="BI468">
        <v>2019</v>
      </c>
      <c r="BJ468">
        <v>2020</v>
      </c>
      <c r="BK468">
        <v>2021</v>
      </c>
      <c r="BL468">
        <v>2022</v>
      </c>
      <c r="BM468">
        <v>2023</v>
      </c>
      <c r="BN468">
        <v>2024</v>
      </c>
    </row>
    <row r="469" spans="1:66" ht="15" customHeight="1" x14ac:dyDescent="0.25">
      <c r="A469" t="s">
        <v>1233</v>
      </c>
      <c r="C469" s="78"/>
      <c r="D469" t="s">
        <v>21</v>
      </c>
      <c r="E469" s="45" t="s">
        <v>12</v>
      </c>
      <c r="F469" s="7" t="s">
        <v>1303</v>
      </c>
      <c r="G469" s="45" t="s">
        <v>733</v>
      </c>
      <c r="H469" s="45" t="s">
        <v>1569</v>
      </c>
      <c r="I469">
        <f t="shared" si="38"/>
        <v>2000</v>
      </c>
      <c r="J469">
        <f t="shared" si="39"/>
        <v>2024</v>
      </c>
      <c r="K469" s="2" t="str">
        <f t="shared" si="40"/>
        <v>-</v>
      </c>
      <c r="AP469">
        <v>2000</v>
      </c>
      <c r="AQ469">
        <v>2001</v>
      </c>
      <c r="AR469">
        <v>2002</v>
      </c>
      <c r="AS469">
        <v>2003</v>
      </c>
      <c r="AT469">
        <v>2004</v>
      </c>
      <c r="AU469">
        <v>2005</v>
      </c>
      <c r="AV469">
        <v>2006</v>
      </c>
      <c r="AW469">
        <v>2007</v>
      </c>
      <c r="AX469">
        <v>2008</v>
      </c>
      <c r="AY469">
        <v>2009</v>
      </c>
      <c r="AZ469">
        <v>2010</v>
      </c>
      <c r="BA469">
        <v>2011</v>
      </c>
      <c r="BB469">
        <v>2012</v>
      </c>
      <c r="BC469">
        <v>2013</v>
      </c>
      <c r="BD469">
        <v>2014</v>
      </c>
      <c r="BE469">
        <v>2015</v>
      </c>
      <c r="BF469">
        <v>2016</v>
      </c>
      <c r="BG469">
        <v>2017</v>
      </c>
      <c r="BH469">
        <v>2018</v>
      </c>
      <c r="BI469">
        <v>2019</v>
      </c>
      <c r="BJ469">
        <v>2020</v>
      </c>
      <c r="BK469">
        <v>2021</v>
      </c>
      <c r="BL469">
        <v>2022</v>
      </c>
      <c r="BM469">
        <v>2023</v>
      </c>
      <c r="BN469">
        <v>2024</v>
      </c>
    </row>
    <row r="470" spans="1:66" ht="15" customHeight="1" x14ac:dyDescent="0.25">
      <c r="A470" t="s">
        <v>1233</v>
      </c>
      <c r="C470" s="78"/>
      <c r="D470" t="s">
        <v>2915</v>
      </c>
      <c r="E470" s="45" t="s">
        <v>2916</v>
      </c>
      <c r="F470" s="7"/>
      <c r="G470" s="45"/>
      <c r="H470" s="45"/>
      <c r="I470">
        <f t="shared" si="38"/>
        <v>2020</v>
      </c>
      <c r="J470">
        <f t="shared" si="39"/>
        <v>2024</v>
      </c>
      <c r="K470" s="2" t="str">
        <f t="shared" si="40"/>
        <v>-</v>
      </c>
      <c r="BJ470">
        <v>2020</v>
      </c>
      <c r="BK470">
        <v>2021</v>
      </c>
      <c r="BL470">
        <v>2022</v>
      </c>
      <c r="BM470">
        <v>2023</v>
      </c>
      <c r="BN470">
        <v>2024</v>
      </c>
    </row>
    <row r="471" spans="1:66" ht="15" customHeight="1" x14ac:dyDescent="0.25">
      <c r="A471" t="s">
        <v>1233</v>
      </c>
      <c r="C471" s="78"/>
      <c r="D471" t="s">
        <v>2736</v>
      </c>
      <c r="E471" s="45" t="s">
        <v>12</v>
      </c>
      <c r="G471" s="45" t="s">
        <v>1943</v>
      </c>
      <c r="H471" s="45" t="s">
        <v>1944</v>
      </c>
      <c r="I471">
        <f t="shared" si="38"/>
        <v>2018</v>
      </c>
      <c r="J471">
        <f t="shared" si="39"/>
        <v>2024</v>
      </c>
      <c r="K471" s="2" t="str">
        <f t="shared" si="40"/>
        <v>-</v>
      </c>
      <c r="BH471">
        <v>2018</v>
      </c>
      <c r="BI471">
        <v>2019</v>
      </c>
      <c r="BJ471">
        <v>2020</v>
      </c>
      <c r="BK471">
        <v>2021</v>
      </c>
      <c r="BL471">
        <v>2022</v>
      </c>
      <c r="BM471">
        <v>2023</v>
      </c>
      <c r="BN471">
        <v>2024</v>
      </c>
    </row>
    <row r="472" spans="1:66" ht="15" customHeight="1" x14ac:dyDescent="0.25">
      <c r="A472" t="s">
        <v>1233</v>
      </c>
      <c r="C472" s="78"/>
      <c r="D472" t="s">
        <v>95</v>
      </c>
      <c r="E472" s="45" t="s">
        <v>12</v>
      </c>
      <c r="G472" s="45" t="s">
        <v>1953</v>
      </c>
      <c r="H472" s="45" t="s">
        <v>1945</v>
      </c>
      <c r="I472">
        <f t="shared" si="38"/>
        <v>2018</v>
      </c>
      <c r="J472">
        <f t="shared" si="39"/>
        <v>2024</v>
      </c>
      <c r="K472" s="2" t="str">
        <f t="shared" si="40"/>
        <v>-</v>
      </c>
      <c r="BH472">
        <v>2018</v>
      </c>
      <c r="BI472">
        <v>2019</v>
      </c>
      <c r="BJ472">
        <v>2020</v>
      </c>
      <c r="BK472">
        <v>2021</v>
      </c>
      <c r="BL472">
        <v>2022</v>
      </c>
      <c r="BM472">
        <v>2023</v>
      </c>
      <c r="BN472">
        <v>2024</v>
      </c>
    </row>
    <row r="473" spans="1:66" ht="15" customHeight="1" x14ac:dyDescent="0.25">
      <c r="A473" t="s">
        <v>1233</v>
      </c>
      <c r="C473" s="78"/>
      <c r="D473" t="s">
        <v>1294</v>
      </c>
      <c r="E473" s="45" t="s">
        <v>12</v>
      </c>
      <c r="G473" s="45" t="s">
        <v>1932</v>
      </c>
      <c r="H473" s="45" t="s">
        <v>1946</v>
      </c>
      <c r="I473">
        <f t="shared" si="38"/>
        <v>2008</v>
      </c>
      <c r="J473">
        <f t="shared" si="39"/>
        <v>2024</v>
      </c>
      <c r="K473" s="2" t="str">
        <f t="shared" si="40"/>
        <v>-</v>
      </c>
      <c r="AX473">
        <v>2008</v>
      </c>
      <c r="AY473">
        <v>2009</v>
      </c>
      <c r="AZ473">
        <v>2010</v>
      </c>
      <c r="BA473">
        <v>2011</v>
      </c>
      <c r="BB473">
        <v>2012</v>
      </c>
      <c r="BC473">
        <v>2013</v>
      </c>
      <c r="BD473">
        <v>2014</v>
      </c>
      <c r="BE473">
        <v>2015</v>
      </c>
      <c r="BF473">
        <v>2016</v>
      </c>
      <c r="BG473">
        <v>2017</v>
      </c>
      <c r="BH473">
        <v>2018</v>
      </c>
      <c r="BI473">
        <v>2019</v>
      </c>
      <c r="BJ473">
        <v>2020</v>
      </c>
      <c r="BK473">
        <v>2021</v>
      </c>
      <c r="BL473">
        <v>2022</v>
      </c>
      <c r="BM473">
        <v>2023</v>
      </c>
      <c r="BN473">
        <v>2024</v>
      </c>
    </row>
    <row r="474" spans="1:66" ht="15" customHeight="1" x14ac:dyDescent="0.25">
      <c r="A474" t="s">
        <v>1233</v>
      </c>
      <c r="C474" s="78"/>
      <c r="D474" t="s">
        <v>1295</v>
      </c>
      <c r="E474" s="45" t="s">
        <v>12</v>
      </c>
      <c r="G474" s="45" t="s">
        <v>1956</v>
      </c>
      <c r="H474" s="45"/>
      <c r="I474">
        <f t="shared" si="38"/>
        <v>2014</v>
      </c>
      <c r="J474">
        <f t="shared" si="39"/>
        <v>2024</v>
      </c>
      <c r="K474" s="2" t="str">
        <f t="shared" si="40"/>
        <v>-</v>
      </c>
      <c r="BD474">
        <v>2014</v>
      </c>
      <c r="BE474">
        <v>2015</v>
      </c>
      <c r="BF474">
        <v>2016</v>
      </c>
      <c r="BG474">
        <v>2017</v>
      </c>
      <c r="BH474">
        <v>2018</v>
      </c>
      <c r="BI474">
        <v>2019</v>
      </c>
      <c r="BJ474">
        <v>2020</v>
      </c>
      <c r="BK474">
        <v>2021</v>
      </c>
      <c r="BL474">
        <v>2022</v>
      </c>
      <c r="BM474">
        <v>2023</v>
      </c>
      <c r="BN474">
        <v>2024</v>
      </c>
    </row>
    <row r="475" spans="1:66" ht="15" customHeight="1" x14ac:dyDescent="0.25">
      <c r="A475" t="s">
        <v>1233</v>
      </c>
      <c r="C475" s="78"/>
      <c r="D475" t="s">
        <v>1296</v>
      </c>
      <c r="E475" s="45" t="s">
        <v>12</v>
      </c>
      <c r="G475" s="45" t="s">
        <v>1954</v>
      </c>
      <c r="H475" s="45" t="s">
        <v>1955</v>
      </c>
      <c r="I475">
        <f t="shared" si="38"/>
        <v>1991</v>
      </c>
      <c r="J475">
        <f t="shared" si="39"/>
        <v>2024</v>
      </c>
      <c r="K475" s="2" t="str">
        <f t="shared" si="40"/>
        <v>-</v>
      </c>
      <c r="AG475">
        <v>1991</v>
      </c>
      <c r="AH475">
        <v>1992</v>
      </c>
      <c r="AI475">
        <v>1993</v>
      </c>
      <c r="AJ475">
        <v>1994</v>
      </c>
      <c r="AK475">
        <v>1995</v>
      </c>
      <c r="AL475">
        <v>1996</v>
      </c>
      <c r="AM475">
        <v>1997</v>
      </c>
      <c r="AN475">
        <v>1998</v>
      </c>
      <c r="AO475">
        <v>1999</v>
      </c>
      <c r="AP475">
        <v>2000</v>
      </c>
      <c r="AQ475">
        <v>2001</v>
      </c>
      <c r="AR475">
        <v>2002</v>
      </c>
      <c r="AS475">
        <v>2003</v>
      </c>
      <c r="AT475">
        <v>2004</v>
      </c>
      <c r="AU475">
        <v>2005</v>
      </c>
      <c r="AV475">
        <v>2006</v>
      </c>
      <c r="AW475">
        <v>2007</v>
      </c>
      <c r="AX475">
        <v>2008</v>
      </c>
      <c r="AY475">
        <v>2009</v>
      </c>
      <c r="AZ475">
        <v>2010</v>
      </c>
      <c r="BA475">
        <v>2011</v>
      </c>
      <c r="BB475">
        <v>2012</v>
      </c>
      <c r="BC475">
        <v>2013</v>
      </c>
      <c r="BD475">
        <v>2014</v>
      </c>
      <c r="BE475">
        <v>2015</v>
      </c>
      <c r="BF475">
        <v>2016</v>
      </c>
      <c r="BG475">
        <v>2017</v>
      </c>
      <c r="BH475">
        <v>2018</v>
      </c>
      <c r="BI475">
        <v>2019</v>
      </c>
      <c r="BJ475">
        <v>2020</v>
      </c>
      <c r="BK475">
        <v>2021</v>
      </c>
      <c r="BL475">
        <v>2022</v>
      </c>
      <c r="BM475">
        <v>2023</v>
      </c>
      <c r="BN475">
        <v>2024</v>
      </c>
    </row>
    <row r="476" spans="1:66" ht="15" customHeight="1" x14ac:dyDescent="0.25">
      <c r="C476" s="64"/>
      <c r="E476" s="45"/>
      <c r="G476" s="45"/>
      <c r="H476" s="45"/>
    </row>
    <row r="477" spans="1:66" ht="15" customHeight="1" x14ac:dyDescent="0.25">
      <c r="A477" t="s">
        <v>1234</v>
      </c>
      <c r="B477" s="1" t="str">
        <f>A477&amp;MIN(I477:I483)&amp;"(-"&amp;MAX(J477:J483)&amp;")"</f>
        <v>DUR1998(-2016)</v>
      </c>
      <c r="C477" s="78"/>
      <c r="D477" t="s">
        <v>97</v>
      </c>
      <c r="E477" s="45" t="s">
        <v>98</v>
      </c>
      <c r="G477" s="45" t="s">
        <v>98</v>
      </c>
      <c r="H477" s="45" t="s">
        <v>1767</v>
      </c>
      <c r="I477">
        <f t="shared" ref="I477:I523" si="41">MIN(L477:BT477)</f>
        <v>1998</v>
      </c>
      <c r="J477">
        <f t="shared" ref="J477:J483" si="42">MAX(L477:BT477)</f>
        <v>2016</v>
      </c>
      <c r="K477" s="2" t="str">
        <f t="shared" ref="K477:K522" si="43">IF(J477-I477+1-COUNTA(L477:BT477)=0, "-", "Yes")</f>
        <v>-</v>
      </c>
      <c r="AN477">
        <v>1998</v>
      </c>
      <c r="AO477">
        <v>1999</v>
      </c>
      <c r="AP477">
        <v>2000</v>
      </c>
      <c r="AQ477">
        <v>2001</v>
      </c>
      <c r="AR477">
        <v>2002</v>
      </c>
      <c r="AS477">
        <v>2003</v>
      </c>
      <c r="AT477">
        <v>2004</v>
      </c>
      <c r="AU477">
        <v>2005</v>
      </c>
      <c r="AV477">
        <v>2006</v>
      </c>
      <c r="AW477">
        <v>2007</v>
      </c>
      <c r="AX477">
        <v>2008</v>
      </c>
      <c r="AY477">
        <v>2009</v>
      </c>
      <c r="AZ477">
        <v>2010</v>
      </c>
      <c r="BA477">
        <v>2011</v>
      </c>
      <c r="BB477">
        <v>2012</v>
      </c>
      <c r="BC477">
        <v>2013</v>
      </c>
      <c r="BD477">
        <v>2014</v>
      </c>
      <c r="BE477">
        <v>2015</v>
      </c>
      <c r="BF477">
        <v>2016</v>
      </c>
    </row>
    <row r="478" spans="1:66" ht="15" customHeight="1" x14ac:dyDescent="0.25">
      <c r="A478" t="s">
        <v>1234</v>
      </c>
      <c r="C478" s="78"/>
      <c r="D478" t="s">
        <v>99</v>
      </c>
      <c r="E478" s="45" t="s">
        <v>783</v>
      </c>
      <c r="G478" s="45" t="s">
        <v>1768</v>
      </c>
      <c r="H478" s="45" t="s">
        <v>1769</v>
      </c>
      <c r="I478">
        <f t="shared" si="41"/>
        <v>1998</v>
      </c>
      <c r="J478">
        <f t="shared" si="42"/>
        <v>2016</v>
      </c>
      <c r="K478" s="2" t="str">
        <f t="shared" si="43"/>
        <v>-</v>
      </c>
      <c r="AN478">
        <v>1998</v>
      </c>
      <c r="AO478">
        <v>1999</v>
      </c>
      <c r="AP478">
        <v>2000</v>
      </c>
      <c r="AQ478">
        <v>2001</v>
      </c>
      <c r="AR478">
        <v>2002</v>
      </c>
      <c r="AS478">
        <v>2003</v>
      </c>
      <c r="AT478">
        <v>2004</v>
      </c>
      <c r="AU478">
        <v>2005</v>
      </c>
      <c r="AV478">
        <v>2006</v>
      </c>
      <c r="AW478">
        <v>2007</v>
      </c>
      <c r="AX478">
        <v>2008</v>
      </c>
      <c r="AY478">
        <v>2009</v>
      </c>
      <c r="AZ478">
        <v>2010</v>
      </c>
      <c r="BA478">
        <v>2011</v>
      </c>
      <c r="BB478">
        <v>2012</v>
      </c>
      <c r="BC478">
        <v>2013</v>
      </c>
      <c r="BD478">
        <v>2014</v>
      </c>
      <c r="BE478">
        <v>2015</v>
      </c>
      <c r="BF478">
        <v>2016</v>
      </c>
    </row>
    <row r="479" spans="1:66" ht="15" customHeight="1" x14ac:dyDescent="0.25">
      <c r="A479" t="s">
        <v>1234</v>
      </c>
      <c r="C479" s="78"/>
      <c r="D479" t="s">
        <v>100</v>
      </c>
      <c r="E479" s="45" t="s">
        <v>101</v>
      </c>
      <c r="G479" s="45" t="s">
        <v>101</v>
      </c>
      <c r="H479" s="45" t="s">
        <v>1770</v>
      </c>
      <c r="I479">
        <f t="shared" si="41"/>
        <v>1998</v>
      </c>
      <c r="J479">
        <f t="shared" si="42"/>
        <v>2016</v>
      </c>
      <c r="K479" s="2" t="str">
        <f t="shared" si="43"/>
        <v>-</v>
      </c>
      <c r="AN479">
        <v>1998</v>
      </c>
      <c r="AO479">
        <v>1999</v>
      </c>
      <c r="AP479">
        <v>2000</v>
      </c>
      <c r="AQ479">
        <v>2001</v>
      </c>
      <c r="AR479">
        <v>2002</v>
      </c>
      <c r="AS479">
        <v>2003</v>
      </c>
      <c r="AT479">
        <v>2004</v>
      </c>
      <c r="AU479">
        <v>2005</v>
      </c>
      <c r="AV479">
        <v>2006</v>
      </c>
      <c r="AW479">
        <v>2007</v>
      </c>
      <c r="AX479">
        <v>2008</v>
      </c>
      <c r="AY479">
        <v>2009</v>
      </c>
      <c r="AZ479">
        <v>2010</v>
      </c>
      <c r="BA479">
        <v>2011</v>
      </c>
      <c r="BB479">
        <v>2012</v>
      </c>
      <c r="BC479">
        <v>2013</v>
      </c>
      <c r="BD479">
        <v>2014</v>
      </c>
      <c r="BE479">
        <v>2015</v>
      </c>
      <c r="BF479">
        <v>2016</v>
      </c>
    </row>
    <row r="480" spans="1:66" ht="15" customHeight="1" x14ac:dyDescent="0.25">
      <c r="A480" t="s">
        <v>1234</v>
      </c>
      <c r="C480" s="78"/>
      <c r="D480" t="s">
        <v>102</v>
      </c>
      <c r="E480" s="45" t="s">
        <v>784</v>
      </c>
      <c r="G480" s="45" t="s">
        <v>1773</v>
      </c>
      <c r="H480" s="45" t="s">
        <v>1775</v>
      </c>
      <c r="I480">
        <f t="shared" si="41"/>
        <v>1998</v>
      </c>
      <c r="J480">
        <f t="shared" si="42"/>
        <v>2016</v>
      </c>
      <c r="K480" s="2" t="str">
        <f t="shared" si="43"/>
        <v>-</v>
      </c>
      <c r="AN480">
        <v>1998</v>
      </c>
      <c r="AO480">
        <v>1999</v>
      </c>
      <c r="AP480">
        <v>2000</v>
      </c>
      <c r="AQ480">
        <v>2001</v>
      </c>
      <c r="AR480">
        <v>2002</v>
      </c>
      <c r="AS480">
        <v>2003</v>
      </c>
      <c r="AT480">
        <v>2004</v>
      </c>
      <c r="AU480">
        <v>2005</v>
      </c>
      <c r="AV480">
        <v>2006</v>
      </c>
      <c r="AW480">
        <v>2007</v>
      </c>
      <c r="AX480">
        <v>2008</v>
      </c>
      <c r="AY480">
        <v>2009</v>
      </c>
      <c r="AZ480">
        <v>2010</v>
      </c>
      <c r="BA480">
        <v>2011</v>
      </c>
      <c r="BB480">
        <v>2012</v>
      </c>
      <c r="BC480">
        <v>2013</v>
      </c>
      <c r="BD480">
        <v>2014</v>
      </c>
      <c r="BE480">
        <v>2015</v>
      </c>
      <c r="BF480">
        <v>2016</v>
      </c>
    </row>
    <row r="481" spans="1:63" ht="15" customHeight="1" x14ac:dyDescent="0.25">
      <c r="A481" t="s">
        <v>1234</v>
      </c>
      <c r="C481" s="78"/>
      <c r="D481" t="s">
        <v>103</v>
      </c>
      <c r="E481" s="45" t="s">
        <v>785</v>
      </c>
      <c r="G481" s="45" t="s">
        <v>1774</v>
      </c>
      <c r="H481" s="45" t="s">
        <v>1776</v>
      </c>
      <c r="I481">
        <f t="shared" si="41"/>
        <v>1998</v>
      </c>
      <c r="J481">
        <f t="shared" si="42"/>
        <v>2016</v>
      </c>
      <c r="K481" s="2" t="str">
        <f t="shared" si="43"/>
        <v>-</v>
      </c>
      <c r="AN481">
        <v>1998</v>
      </c>
      <c r="AO481">
        <v>1999</v>
      </c>
      <c r="AP481">
        <v>2000</v>
      </c>
      <c r="AQ481">
        <v>2001</v>
      </c>
      <c r="AR481">
        <v>2002</v>
      </c>
      <c r="AS481">
        <v>2003</v>
      </c>
      <c r="AT481">
        <v>2004</v>
      </c>
      <c r="AU481">
        <v>2005</v>
      </c>
      <c r="AV481">
        <v>2006</v>
      </c>
      <c r="AW481">
        <v>2007</v>
      </c>
      <c r="AX481">
        <v>2008</v>
      </c>
      <c r="AY481">
        <v>2009</v>
      </c>
      <c r="AZ481">
        <v>2010</v>
      </c>
      <c r="BA481">
        <v>2011</v>
      </c>
      <c r="BB481">
        <v>2012</v>
      </c>
      <c r="BC481">
        <v>2013</v>
      </c>
      <c r="BD481">
        <v>2014</v>
      </c>
      <c r="BE481">
        <v>2015</v>
      </c>
      <c r="BF481">
        <v>2016</v>
      </c>
    </row>
    <row r="482" spans="1:63" ht="15" customHeight="1" x14ac:dyDescent="0.25">
      <c r="A482" t="s">
        <v>1234</v>
      </c>
      <c r="C482" s="78"/>
      <c r="D482" t="s">
        <v>104</v>
      </c>
      <c r="E482" s="45" t="s">
        <v>105</v>
      </c>
      <c r="G482" s="45" t="s">
        <v>1771</v>
      </c>
      <c r="H482" s="45" t="s">
        <v>1772</v>
      </c>
      <c r="I482">
        <f t="shared" si="41"/>
        <v>1998</v>
      </c>
      <c r="J482">
        <f t="shared" si="42"/>
        <v>2016</v>
      </c>
      <c r="K482" s="2" t="str">
        <f t="shared" si="43"/>
        <v>-</v>
      </c>
      <c r="AN482">
        <v>1998</v>
      </c>
      <c r="AO482">
        <v>1999</v>
      </c>
      <c r="AP482">
        <v>2000</v>
      </c>
      <c r="AQ482">
        <v>2001</v>
      </c>
      <c r="AR482">
        <v>2002</v>
      </c>
      <c r="AS482">
        <v>2003</v>
      </c>
      <c r="AT482">
        <v>2004</v>
      </c>
      <c r="AU482">
        <v>2005</v>
      </c>
      <c r="AV482">
        <v>2006</v>
      </c>
      <c r="AW482">
        <v>2007</v>
      </c>
      <c r="AX482">
        <v>2008</v>
      </c>
      <c r="AY482">
        <v>2009</v>
      </c>
      <c r="AZ482">
        <v>2010</v>
      </c>
      <c r="BA482">
        <v>2011</v>
      </c>
      <c r="BB482">
        <v>2012</v>
      </c>
      <c r="BC482">
        <v>2013</v>
      </c>
      <c r="BD482">
        <v>2014</v>
      </c>
      <c r="BE482">
        <v>2015</v>
      </c>
      <c r="BF482">
        <v>2016</v>
      </c>
    </row>
    <row r="483" spans="1:63" ht="15" customHeight="1" x14ac:dyDescent="0.25">
      <c r="A483" t="s">
        <v>1234</v>
      </c>
      <c r="C483" s="78"/>
      <c r="D483" t="s">
        <v>21</v>
      </c>
      <c r="E483" s="45" t="s">
        <v>12</v>
      </c>
      <c r="F483" s="7" t="s">
        <v>1303</v>
      </c>
      <c r="G483" s="45" t="s">
        <v>733</v>
      </c>
      <c r="H483" s="45" t="s">
        <v>1569</v>
      </c>
      <c r="I483">
        <f t="shared" si="41"/>
        <v>1998</v>
      </c>
      <c r="J483">
        <f t="shared" si="42"/>
        <v>2016</v>
      </c>
      <c r="K483" s="2" t="str">
        <f t="shared" si="43"/>
        <v>-</v>
      </c>
      <c r="AN483">
        <v>1998</v>
      </c>
      <c r="AO483">
        <v>1999</v>
      </c>
      <c r="AP483">
        <v>2000</v>
      </c>
      <c r="AQ483">
        <v>2001</v>
      </c>
      <c r="AR483">
        <v>2002</v>
      </c>
      <c r="AS483">
        <v>2003</v>
      </c>
      <c r="AT483">
        <v>2004</v>
      </c>
      <c r="AU483">
        <v>2005</v>
      </c>
      <c r="AV483">
        <v>2006</v>
      </c>
      <c r="AW483">
        <v>2007</v>
      </c>
      <c r="AX483">
        <v>2008</v>
      </c>
      <c r="AY483">
        <v>2009</v>
      </c>
      <c r="AZ483">
        <v>2010</v>
      </c>
      <c r="BA483">
        <v>2011</v>
      </c>
      <c r="BB483">
        <v>2012</v>
      </c>
      <c r="BC483">
        <v>2013</v>
      </c>
      <c r="BD483">
        <v>2014</v>
      </c>
      <c r="BE483">
        <v>2015</v>
      </c>
      <c r="BF483">
        <v>2016</v>
      </c>
    </row>
    <row r="484" spans="1:63" ht="15" customHeight="1" x14ac:dyDescent="0.25">
      <c r="C484" s="64"/>
      <c r="E484" s="45"/>
      <c r="G484" s="45"/>
      <c r="H484" s="45"/>
    </row>
    <row r="485" spans="1:63" ht="15" customHeight="1" x14ac:dyDescent="0.25">
      <c r="A485" t="s">
        <v>425</v>
      </c>
      <c r="B485" s="1" t="str">
        <f>A485&amp;MIN(I485:I496)&amp;"(-"&amp;MAX(J485:J496)&amp;")"</f>
        <v>EJER1984(-2021)</v>
      </c>
      <c r="C485" s="78"/>
      <c r="D485" t="s">
        <v>2745</v>
      </c>
      <c r="E485" s="45" t="s">
        <v>65</v>
      </c>
      <c r="G485" s="45" t="s">
        <v>65</v>
      </c>
      <c r="H485" s="45" t="s">
        <v>1922</v>
      </c>
      <c r="I485">
        <f t="shared" si="41"/>
        <v>1984</v>
      </c>
      <c r="J485">
        <f>MAX(L485:BT485)</f>
        <v>2021</v>
      </c>
      <c r="K485" s="2" t="str">
        <f t="shared" si="43"/>
        <v>-</v>
      </c>
      <c r="Z485">
        <v>1984</v>
      </c>
      <c r="AA485">
        <v>1985</v>
      </c>
      <c r="AB485">
        <v>1986</v>
      </c>
      <c r="AC485">
        <v>1987</v>
      </c>
      <c r="AD485">
        <v>1988</v>
      </c>
      <c r="AE485">
        <v>1989</v>
      </c>
      <c r="AF485">
        <v>1990</v>
      </c>
      <c r="AG485">
        <v>1991</v>
      </c>
      <c r="AH485">
        <v>1992</v>
      </c>
      <c r="AI485">
        <v>1993</v>
      </c>
      <c r="AJ485">
        <v>1994</v>
      </c>
      <c r="AK485">
        <v>1995</v>
      </c>
      <c r="AL485">
        <v>1996</v>
      </c>
      <c r="AM485">
        <v>1997</v>
      </c>
      <c r="AN485">
        <v>1998</v>
      </c>
      <c r="AO485">
        <v>1999</v>
      </c>
      <c r="AP485">
        <v>2000</v>
      </c>
      <c r="AQ485">
        <v>2001</v>
      </c>
      <c r="AR485">
        <v>2002</v>
      </c>
      <c r="AS485">
        <v>2003</v>
      </c>
      <c r="AT485">
        <v>2004</v>
      </c>
      <c r="AU485">
        <v>2005</v>
      </c>
      <c r="AV485">
        <v>2006</v>
      </c>
      <c r="AW485">
        <v>2007</v>
      </c>
      <c r="AX485">
        <v>2008</v>
      </c>
      <c r="AY485">
        <v>2009</v>
      </c>
      <c r="AZ485">
        <v>2010</v>
      </c>
      <c r="BA485">
        <v>2011</v>
      </c>
      <c r="BB485">
        <v>2012</v>
      </c>
      <c r="BC485">
        <v>2013</v>
      </c>
      <c r="BD485">
        <v>2014</v>
      </c>
      <c r="BE485">
        <v>2015</v>
      </c>
      <c r="BF485">
        <v>2016</v>
      </c>
      <c r="BG485">
        <v>2017</v>
      </c>
      <c r="BH485">
        <v>2018</v>
      </c>
      <c r="BI485">
        <v>2019</v>
      </c>
      <c r="BJ485">
        <v>2020</v>
      </c>
      <c r="BK485">
        <v>2021</v>
      </c>
    </row>
    <row r="486" spans="1:63" ht="15" customHeight="1" x14ac:dyDescent="0.25">
      <c r="A486" t="s">
        <v>425</v>
      </c>
      <c r="B486" s="1"/>
      <c r="C486" s="78"/>
      <c r="D486" t="s">
        <v>66</v>
      </c>
      <c r="E486" s="45" t="s">
        <v>67</v>
      </c>
      <c r="G486" s="45" t="s">
        <v>67</v>
      </c>
      <c r="H486" s="45" t="s">
        <v>1921</v>
      </c>
      <c r="I486">
        <f>MIN(L486:BT486)</f>
        <v>1984</v>
      </c>
      <c r="J486">
        <f>MAX(L486:BT486)</f>
        <v>2021</v>
      </c>
      <c r="K486" s="2" t="str">
        <f>IF(J486-I486+1-COUNTA(L486:BT486)=0, "-", "Yes")</f>
        <v>-</v>
      </c>
      <c r="Z486">
        <v>1984</v>
      </c>
      <c r="AA486">
        <v>1985</v>
      </c>
      <c r="AB486">
        <v>1986</v>
      </c>
      <c r="AC486">
        <v>1987</v>
      </c>
      <c r="AD486">
        <v>1988</v>
      </c>
      <c r="AE486">
        <v>1989</v>
      </c>
      <c r="AF486">
        <v>1990</v>
      </c>
      <c r="AG486">
        <v>1991</v>
      </c>
      <c r="AH486">
        <v>1992</v>
      </c>
      <c r="AI486">
        <v>1993</v>
      </c>
      <c r="AJ486">
        <v>1994</v>
      </c>
      <c r="AK486">
        <v>1995</v>
      </c>
      <c r="AL486">
        <v>1996</v>
      </c>
      <c r="AM486">
        <v>1997</v>
      </c>
      <c r="AN486">
        <v>1998</v>
      </c>
      <c r="AO486">
        <v>1999</v>
      </c>
      <c r="AP486">
        <v>2000</v>
      </c>
      <c r="AQ486">
        <v>2001</v>
      </c>
      <c r="AR486">
        <v>2002</v>
      </c>
      <c r="AS486">
        <v>2003</v>
      </c>
      <c r="AT486">
        <v>2004</v>
      </c>
      <c r="AU486">
        <v>2005</v>
      </c>
      <c r="AV486">
        <v>2006</v>
      </c>
      <c r="AW486">
        <v>2007</v>
      </c>
      <c r="AX486">
        <v>2008</v>
      </c>
      <c r="AY486">
        <v>2009</v>
      </c>
      <c r="AZ486">
        <v>2010</v>
      </c>
      <c r="BA486">
        <v>2011</v>
      </c>
      <c r="BB486">
        <v>2012</v>
      </c>
      <c r="BC486">
        <v>2013</v>
      </c>
      <c r="BD486">
        <v>2014</v>
      </c>
      <c r="BE486">
        <v>2015</v>
      </c>
      <c r="BF486">
        <v>2016</v>
      </c>
      <c r="BG486">
        <v>2017</v>
      </c>
      <c r="BH486">
        <v>2018</v>
      </c>
      <c r="BI486">
        <v>2019</v>
      </c>
      <c r="BJ486">
        <v>2020</v>
      </c>
      <c r="BK486">
        <v>2021</v>
      </c>
    </row>
    <row r="487" spans="1:63" ht="15" customHeight="1" x14ac:dyDescent="0.25">
      <c r="A487" t="s">
        <v>425</v>
      </c>
      <c r="C487" s="78"/>
      <c r="D487" t="s">
        <v>2737</v>
      </c>
      <c r="E487" s="45" t="s">
        <v>2739</v>
      </c>
      <c r="G487" s="45"/>
      <c r="H487" s="45"/>
      <c r="I487">
        <f t="shared" si="41"/>
        <v>2018</v>
      </c>
      <c r="J487">
        <f>MAX(L487:BT487)</f>
        <v>2021</v>
      </c>
      <c r="K487" s="2" t="str">
        <f t="shared" si="43"/>
        <v>-</v>
      </c>
      <c r="BH487">
        <v>2018</v>
      </c>
      <c r="BI487">
        <v>2019</v>
      </c>
      <c r="BJ487">
        <v>2020</v>
      </c>
      <c r="BK487">
        <v>2021</v>
      </c>
    </row>
    <row r="488" spans="1:63" ht="15" customHeight="1" x14ac:dyDescent="0.25">
      <c r="A488" t="s">
        <v>425</v>
      </c>
      <c r="C488" s="78"/>
      <c r="D488" t="s">
        <v>68</v>
      </c>
      <c r="E488" s="45" t="s">
        <v>69</v>
      </c>
      <c r="G488" s="45" t="s">
        <v>69</v>
      </c>
      <c r="H488" s="45" t="s">
        <v>1923</v>
      </c>
      <c r="I488">
        <f t="shared" si="41"/>
        <v>1984</v>
      </c>
      <c r="J488">
        <f>MAX(L488:BT488)</f>
        <v>2021</v>
      </c>
      <c r="K488" s="2" t="str">
        <f t="shared" si="43"/>
        <v>-</v>
      </c>
      <c r="Z488">
        <v>1984</v>
      </c>
      <c r="AA488">
        <v>1985</v>
      </c>
      <c r="AB488">
        <v>1986</v>
      </c>
      <c r="AC488">
        <v>1987</v>
      </c>
      <c r="AD488">
        <v>1988</v>
      </c>
      <c r="AE488">
        <v>1989</v>
      </c>
      <c r="AF488">
        <v>1990</v>
      </c>
      <c r="AG488">
        <v>1991</v>
      </c>
      <c r="AH488">
        <v>1992</v>
      </c>
      <c r="AI488">
        <v>1993</v>
      </c>
      <c r="AJ488">
        <v>1994</v>
      </c>
      <c r="AK488">
        <v>1995</v>
      </c>
      <c r="AL488">
        <v>1996</v>
      </c>
      <c r="AM488">
        <v>1997</v>
      </c>
      <c r="AN488">
        <v>1998</v>
      </c>
      <c r="AO488">
        <v>1999</v>
      </c>
      <c r="AP488">
        <v>2000</v>
      </c>
      <c r="AQ488">
        <v>2001</v>
      </c>
      <c r="AR488">
        <v>2002</v>
      </c>
      <c r="AS488">
        <v>2003</v>
      </c>
      <c r="AT488">
        <v>2004</v>
      </c>
      <c r="AU488">
        <v>2005</v>
      </c>
      <c r="AV488">
        <v>2006</v>
      </c>
      <c r="AW488">
        <v>2007</v>
      </c>
      <c r="AX488">
        <v>2008</v>
      </c>
      <c r="AY488">
        <v>2009</v>
      </c>
      <c r="AZ488">
        <v>2010</v>
      </c>
      <c r="BA488">
        <v>2011</v>
      </c>
      <c r="BB488">
        <v>2012</v>
      </c>
      <c r="BC488">
        <v>2013</v>
      </c>
      <c r="BD488">
        <v>2014</v>
      </c>
      <c r="BE488">
        <v>2015</v>
      </c>
      <c r="BF488">
        <v>2016</v>
      </c>
      <c r="BG488">
        <v>2017</v>
      </c>
      <c r="BH488">
        <v>2018</v>
      </c>
      <c r="BI488">
        <v>2019</v>
      </c>
      <c r="BJ488">
        <v>2020</v>
      </c>
      <c r="BK488">
        <v>2021</v>
      </c>
    </row>
    <row r="489" spans="1:63" ht="15" customHeight="1" x14ac:dyDescent="0.25">
      <c r="A489" t="s">
        <v>425</v>
      </c>
      <c r="C489" s="78"/>
      <c r="D489" t="s">
        <v>786</v>
      </c>
      <c r="E489" s="45" t="s">
        <v>1924</v>
      </c>
      <c r="G489" s="45"/>
      <c r="H489" s="45"/>
      <c r="I489">
        <f t="shared" ref="I489:I497" si="44">MIN(L489:BT489)</f>
        <v>1984</v>
      </c>
      <c r="J489">
        <f t="shared" ref="J489:J497" si="45">MAX(L489:BT489)</f>
        <v>2021</v>
      </c>
      <c r="K489" s="2" t="str">
        <f t="shared" ref="K489:K497" si="46">IF(J489-I489+1-COUNTA(L489:BT489)=0, "-", "Yes")</f>
        <v>-</v>
      </c>
      <c r="Z489">
        <v>1984</v>
      </c>
      <c r="AA489">
        <v>1985</v>
      </c>
      <c r="AB489">
        <v>1986</v>
      </c>
      <c r="AC489">
        <v>1987</v>
      </c>
      <c r="AD489">
        <v>1988</v>
      </c>
      <c r="AE489">
        <v>1989</v>
      </c>
      <c r="AF489">
        <v>1990</v>
      </c>
      <c r="AG489">
        <v>1991</v>
      </c>
      <c r="AH489">
        <v>1992</v>
      </c>
      <c r="AI489">
        <v>1993</v>
      </c>
      <c r="AJ489">
        <v>1994</v>
      </c>
      <c r="AK489">
        <v>1995</v>
      </c>
      <c r="AL489">
        <v>1996</v>
      </c>
      <c r="AM489">
        <v>1997</v>
      </c>
      <c r="AN489">
        <v>1998</v>
      </c>
      <c r="AO489">
        <v>1999</v>
      </c>
      <c r="AP489">
        <v>2000</v>
      </c>
      <c r="AQ489">
        <v>2001</v>
      </c>
      <c r="AR489">
        <v>2002</v>
      </c>
      <c r="AS489">
        <v>2003</v>
      </c>
      <c r="AT489">
        <v>2004</v>
      </c>
      <c r="AU489">
        <v>2005</v>
      </c>
      <c r="AV489">
        <v>2006</v>
      </c>
      <c r="AW489">
        <v>2007</v>
      </c>
      <c r="AX489">
        <v>2008</v>
      </c>
      <c r="AY489">
        <v>2009</v>
      </c>
      <c r="AZ489">
        <v>2010</v>
      </c>
      <c r="BA489">
        <v>2011</v>
      </c>
      <c r="BB489">
        <v>2012</v>
      </c>
      <c r="BC489">
        <v>2013</v>
      </c>
      <c r="BD489">
        <v>2014</v>
      </c>
      <c r="BE489">
        <v>2015</v>
      </c>
      <c r="BF489">
        <v>2016</v>
      </c>
      <c r="BG489">
        <v>2017</v>
      </c>
      <c r="BH489">
        <v>2018</v>
      </c>
      <c r="BI489">
        <v>2019</v>
      </c>
      <c r="BJ489">
        <v>2020</v>
      </c>
      <c r="BK489">
        <v>2021</v>
      </c>
    </row>
    <row r="490" spans="1:63" ht="15" customHeight="1" x14ac:dyDescent="0.25">
      <c r="A490" t="s">
        <v>425</v>
      </c>
      <c r="C490" s="78"/>
      <c r="D490" t="s">
        <v>788</v>
      </c>
      <c r="E490" s="45" t="s">
        <v>787</v>
      </c>
      <c r="G490" s="45"/>
      <c r="H490" s="45"/>
      <c r="I490">
        <f t="shared" si="44"/>
        <v>2015</v>
      </c>
      <c r="J490">
        <f t="shared" si="45"/>
        <v>2021</v>
      </c>
      <c r="K490" s="2" t="str">
        <f t="shared" si="46"/>
        <v>-</v>
      </c>
      <c r="BE490">
        <v>2015</v>
      </c>
      <c r="BF490">
        <v>2016</v>
      </c>
      <c r="BG490">
        <v>2017</v>
      </c>
      <c r="BH490">
        <v>2018</v>
      </c>
      <c r="BI490">
        <v>2019</v>
      </c>
      <c r="BJ490">
        <v>2020</v>
      </c>
      <c r="BK490">
        <v>2021</v>
      </c>
    </row>
    <row r="491" spans="1:63" ht="15" customHeight="1" x14ac:dyDescent="0.25">
      <c r="A491" t="s">
        <v>425</v>
      </c>
      <c r="C491" s="78"/>
      <c r="D491" t="s">
        <v>2738</v>
      </c>
      <c r="E491" s="47" t="s">
        <v>2740</v>
      </c>
      <c r="G491" s="45"/>
      <c r="H491" s="45"/>
      <c r="I491">
        <f t="shared" si="44"/>
        <v>2018</v>
      </c>
      <c r="J491">
        <f t="shared" si="45"/>
        <v>2021</v>
      </c>
      <c r="K491" s="2" t="str">
        <f t="shared" si="46"/>
        <v>-</v>
      </c>
      <c r="BH491">
        <v>2018</v>
      </c>
      <c r="BI491">
        <v>2019</v>
      </c>
      <c r="BJ491">
        <v>2020</v>
      </c>
      <c r="BK491">
        <v>2021</v>
      </c>
    </row>
    <row r="492" spans="1:63" ht="15" customHeight="1" x14ac:dyDescent="0.25">
      <c r="A492" t="s">
        <v>425</v>
      </c>
      <c r="C492" s="78"/>
      <c r="D492" t="s">
        <v>70</v>
      </c>
      <c r="E492" s="45" t="s">
        <v>736</v>
      </c>
      <c r="G492" s="45" t="s">
        <v>736</v>
      </c>
      <c r="H492" s="45" t="s">
        <v>1925</v>
      </c>
      <c r="I492">
        <f>MIN(L492:BT492)</f>
        <v>1984</v>
      </c>
      <c r="J492">
        <f>MAX(L492:BT492)</f>
        <v>2016</v>
      </c>
      <c r="K492" s="2" t="str">
        <f t="shared" si="46"/>
        <v>-</v>
      </c>
      <c r="Z492">
        <v>1984</v>
      </c>
      <c r="AA492">
        <v>1985</v>
      </c>
      <c r="AB492">
        <v>1986</v>
      </c>
      <c r="AC492">
        <v>1987</v>
      </c>
      <c r="AD492">
        <v>1988</v>
      </c>
      <c r="AE492">
        <v>1989</v>
      </c>
      <c r="AF492">
        <v>1990</v>
      </c>
      <c r="AG492">
        <v>1991</v>
      </c>
      <c r="AH492">
        <v>1992</v>
      </c>
      <c r="AI492">
        <v>1993</v>
      </c>
      <c r="AJ492">
        <v>1994</v>
      </c>
      <c r="AK492">
        <v>1995</v>
      </c>
      <c r="AL492">
        <v>1996</v>
      </c>
      <c r="AM492">
        <v>1997</v>
      </c>
      <c r="AN492">
        <v>1998</v>
      </c>
      <c r="AO492">
        <v>1999</v>
      </c>
      <c r="AP492">
        <v>2000</v>
      </c>
      <c r="AQ492">
        <v>2001</v>
      </c>
      <c r="AR492">
        <v>2002</v>
      </c>
      <c r="AS492">
        <v>2003</v>
      </c>
      <c r="AT492">
        <v>2004</v>
      </c>
      <c r="AU492">
        <v>2005</v>
      </c>
      <c r="AV492">
        <v>2006</v>
      </c>
      <c r="AW492">
        <v>2007</v>
      </c>
      <c r="AX492">
        <v>2008</v>
      </c>
      <c r="AY492">
        <v>2009</v>
      </c>
      <c r="AZ492">
        <v>2010</v>
      </c>
      <c r="BA492">
        <v>2011</v>
      </c>
      <c r="BB492">
        <v>2012</v>
      </c>
      <c r="BC492">
        <v>2013</v>
      </c>
      <c r="BD492">
        <v>2014</v>
      </c>
      <c r="BE492">
        <v>2015</v>
      </c>
      <c r="BF492">
        <v>2016</v>
      </c>
    </row>
    <row r="493" spans="1:63" ht="15" customHeight="1" x14ac:dyDescent="0.25">
      <c r="A493" t="s">
        <v>425</v>
      </c>
      <c r="C493" s="78"/>
      <c r="D493" t="s">
        <v>47</v>
      </c>
      <c r="E493" s="45" t="s">
        <v>736</v>
      </c>
      <c r="G493" s="45" t="s">
        <v>736</v>
      </c>
      <c r="H493" s="45" t="s">
        <v>1925</v>
      </c>
      <c r="I493">
        <f t="shared" si="44"/>
        <v>2017</v>
      </c>
      <c r="J493">
        <f t="shared" si="45"/>
        <v>2021</v>
      </c>
      <c r="K493" s="2" t="str">
        <f t="shared" si="46"/>
        <v>-</v>
      </c>
      <c r="BG493">
        <v>2017</v>
      </c>
      <c r="BH493">
        <v>2018</v>
      </c>
      <c r="BI493">
        <v>2019</v>
      </c>
      <c r="BJ493">
        <v>2020</v>
      </c>
      <c r="BK493">
        <v>2021</v>
      </c>
    </row>
    <row r="494" spans="1:63" ht="15" customHeight="1" x14ac:dyDescent="0.25">
      <c r="A494" t="s">
        <v>425</v>
      </c>
      <c r="C494" s="78"/>
      <c r="D494" t="s">
        <v>2741</v>
      </c>
      <c r="E494" s="47" t="s">
        <v>2743</v>
      </c>
      <c r="G494" s="45"/>
      <c r="H494" s="45"/>
      <c r="I494">
        <f t="shared" si="44"/>
        <v>2018</v>
      </c>
      <c r="J494">
        <f t="shared" si="45"/>
        <v>2021</v>
      </c>
      <c r="K494" s="2" t="str">
        <f t="shared" si="46"/>
        <v>-</v>
      </c>
      <c r="BH494">
        <v>2018</v>
      </c>
      <c r="BI494">
        <v>2019</v>
      </c>
      <c r="BJ494">
        <v>2020</v>
      </c>
      <c r="BK494">
        <v>2021</v>
      </c>
    </row>
    <row r="495" spans="1:63" ht="15" customHeight="1" x14ac:dyDescent="0.25">
      <c r="A495" t="s">
        <v>425</v>
      </c>
      <c r="C495" s="78"/>
      <c r="D495" t="s">
        <v>2742</v>
      </c>
      <c r="E495" s="45" t="s">
        <v>2744</v>
      </c>
      <c r="G495" s="45"/>
      <c r="H495" s="45"/>
      <c r="I495">
        <f t="shared" si="44"/>
        <v>2018</v>
      </c>
      <c r="J495">
        <f t="shared" si="45"/>
        <v>2021</v>
      </c>
      <c r="K495" s="2" t="str">
        <f t="shared" si="46"/>
        <v>-</v>
      </c>
      <c r="BH495">
        <v>2018</v>
      </c>
      <c r="BI495">
        <v>2019</v>
      </c>
      <c r="BJ495">
        <v>2020</v>
      </c>
      <c r="BK495">
        <v>2021</v>
      </c>
    </row>
    <row r="496" spans="1:63" ht="15" customHeight="1" x14ac:dyDescent="0.25">
      <c r="A496" t="s">
        <v>425</v>
      </c>
      <c r="C496" s="78"/>
      <c r="D496" t="s">
        <v>21</v>
      </c>
      <c r="E496" s="45" t="s">
        <v>733</v>
      </c>
      <c r="F496" s="7" t="s">
        <v>1303</v>
      </c>
      <c r="G496" s="45" t="s">
        <v>733</v>
      </c>
      <c r="H496" s="45" t="s">
        <v>1569</v>
      </c>
      <c r="I496">
        <f t="shared" si="44"/>
        <v>1984</v>
      </c>
      <c r="J496">
        <f t="shared" si="45"/>
        <v>2021</v>
      </c>
      <c r="K496" s="2" t="str">
        <f t="shared" si="46"/>
        <v>-</v>
      </c>
      <c r="Z496">
        <v>1984</v>
      </c>
      <c r="AA496">
        <v>1985</v>
      </c>
      <c r="AB496">
        <v>1986</v>
      </c>
      <c r="AC496">
        <v>1987</v>
      </c>
      <c r="AD496">
        <v>1988</v>
      </c>
      <c r="AE496">
        <v>1989</v>
      </c>
      <c r="AF496">
        <v>1990</v>
      </c>
      <c r="AG496">
        <v>1991</v>
      </c>
      <c r="AH496">
        <v>1992</v>
      </c>
      <c r="AI496">
        <v>1993</v>
      </c>
      <c r="AJ496">
        <v>1994</v>
      </c>
      <c r="AK496">
        <v>1995</v>
      </c>
      <c r="AL496">
        <v>1996</v>
      </c>
      <c r="AM496">
        <v>1997</v>
      </c>
      <c r="AN496">
        <v>1998</v>
      </c>
      <c r="AO496">
        <v>1999</v>
      </c>
      <c r="AP496">
        <v>2000</v>
      </c>
      <c r="AQ496">
        <v>2001</v>
      </c>
      <c r="AR496">
        <v>2002</v>
      </c>
      <c r="AS496">
        <v>2003</v>
      </c>
      <c r="AT496">
        <v>2004</v>
      </c>
      <c r="AU496">
        <v>2005</v>
      </c>
      <c r="AV496">
        <v>2006</v>
      </c>
      <c r="AW496">
        <v>2007</v>
      </c>
      <c r="AX496">
        <v>2008</v>
      </c>
      <c r="AY496">
        <v>2009</v>
      </c>
      <c r="AZ496">
        <v>2010</v>
      </c>
      <c r="BA496">
        <v>2011</v>
      </c>
      <c r="BB496">
        <v>2012</v>
      </c>
      <c r="BC496">
        <v>2013</v>
      </c>
      <c r="BD496">
        <v>2014</v>
      </c>
      <c r="BE496">
        <v>2015</v>
      </c>
      <c r="BF496">
        <v>2016</v>
      </c>
      <c r="BG496">
        <v>2017</v>
      </c>
      <c r="BH496">
        <v>2018</v>
      </c>
      <c r="BI496">
        <v>2019</v>
      </c>
      <c r="BJ496">
        <v>2020</v>
      </c>
      <c r="BK496">
        <v>2021</v>
      </c>
    </row>
    <row r="497" spans="1:64" ht="15" customHeight="1" x14ac:dyDescent="0.25">
      <c r="A497" t="s">
        <v>425</v>
      </c>
      <c r="C497" s="78"/>
      <c r="D497" t="s">
        <v>593</v>
      </c>
      <c r="E497" s="45" t="s">
        <v>593</v>
      </c>
      <c r="F497" s="7"/>
      <c r="G497" s="45"/>
      <c r="H497" s="45"/>
      <c r="I497">
        <f t="shared" si="44"/>
        <v>2018</v>
      </c>
      <c r="J497">
        <f t="shared" si="45"/>
        <v>2021</v>
      </c>
      <c r="K497" s="2" t="str">
        <f t="shared" si="46"/>
        <v>-</v>
      </c>
      <c r="BH497">
        <v>2018</v>
      </c>
      <c r="BI497">
        <v>2019</v>
      </c>
      <c r="BJ497">
        <v>2020</v>
      </c>
      <c r="BK497">
        <v>2021</v>
      </c>
    </row>
    <row r="498" spans="1:64" ht="15" customHeight="1" x14ac:dyDescent="0.25">
      <c r="C498" s="64"/>
      <c r="E498" s="45"/>
      <c r="G498" s="45"/>
      <c r="H498" s="45"/>
    </row>
    <row r="499" spans="1:64" ht="15" customHeight="1" x14ac:dyDescent="0.25">
      <c r="A499" t="s">
        <v>1235</v>
      </c>
      <c r="B499" s="1" t="str">
        <f>A499&amp;J499</f>
        <v>EJSA2022</v>
      </c>
      <c r="C499" s="78"/>
      <c r="D499" s="15" t="s">
        <v>1044</v>
      </c>
      <c r="E499" s="45" t="s">
        <v>1045</v>
      </c>
      <c r="G499" s="45"/>
      <c r="H499" s="45"/>
      <c r="J499">
        <f t="shared" ref="J499:J505" si="47">MAX(L499:BT499)</f>
        <v>2022</v>
      </c>
      <c r="BL499">
        <v>2022</v>
      </c>
    </row>
    <row r="500" spans="1:64" ht="15" customHeight="1" x14ac:dyDescent="0.25">
      <c r="A500" t="s">
        <v>1235</v>
      </c>
      <c r="B500" s="1"/>
      <c r="C500" s="78"/>
      <c r="D500" s="15" t="s">
        <v>735</v>
      </c>
      <c r="E500" s="45" t="s">
        <v>65</v>
      </c>
      <c r="G500" s="45" t="s">
        <v>65</v>
      </c>
      <c r="H500" s="45" t="s">
        <v>1922</v>
      </c>
      <c r="J500">
        <f t="shared" si="47"/>
        <v>2022</v>
      </c>
      <c r="BL500">
        <v>2022</v>
      </c>
    </row>
    <row r="501" spans="1:64" ht="15" customHeight="1" x14ac:dyDescent="0.25">
      <c r="A501" t="s">
        <v>1235</v>
      </c>
      <c r="C501" s="78"/>
      <c r="D501" s="15" t="s">
        <v>789</v>
      </c>
      <c r="E501" s="45" t="s">
        <v>790</v>
      </c>
      <c r="G501" s="45"/>
      <c r="H501" s="45"/>
      <c r="J501">
        <f t="shared" si="47"/>
        <v>2022</v>
      </c>
      <c r="BL501">
        <v>2022</v>
      </c>
    </row>
    <row r="502" spans="1:64" ht="15" customHeight="1" x14ac:dyDescent="0.25">
      <c r="A502" t="s">
        <v>1235</v>
      </c>
      <c r="C502" s="78"/>
      <c r="D502" s="15" t="s">
        <v>791</v>
      </c>
      <c r="E502" s="45" t="s">
        <v>736</v>
      </c>
      <c r="G502" s="45"/>
      <c r="H502" s="45"/>
      <c r="J502">
        <f t="shared" si="47"/>
        <v>2022</v>
      </c>
      <c r="BL502">
        <v>2022</v>
      </c>
    </row>
    <row r="503" spans="1:64" ht="15" customHeight="1" x14ac:dyDescent="0.25">
      <c r="A503" t="s">
        <v>1235</v>
      </c>
      <c r="C503" s="78"/>
      <c r="D503" s="15" t="s">
        <v>792</v>
      </c>
      <c r="E503" s="45" t="s">
        <v>1046</v>
      </c>
      <c r="G503" s="45"/>
      <c r="H503" s="45"/>
      <c r="J503">
        <f t="shared" si="47"/>
        <v>2022</v>
      </c>
      <c r="BL503">
        <v>2022</v>
      </c>
    </row>
    <row r="504" spans="1:64" ht="15" customHeight="1" x14ac:dyDescent="0.25">
      <c r="A504" t="s">
        <v>1235</v>
      </c>
      <c r="C504" s="78"/>
      <c r="D504" s="15" t="s">
        <v>1047</v>
      </c>
      <c r="E504" s="45" t="s">
        <v>1048</v>
      </c>
      <c r="G504" s="45"/>
      <c r="H504" s="45"/>
      <c r="J504">
        <f t="shared" si="47"/>
        <v>2022</v>
      </c>
      <c r="BL504">
        <v>2022</v>
      </c>
    </row>
    <row r="505" spans="1:64" ht="15" customHeight="1" x14ac:dyDescent="0.25">
      <c r="A505" t="s">
        <v>1235</v>
      </c>
      <c r="C505" s="78"/>
      <c r="D505" s="15" t="s">
        <v>793</v>
      </c>
      <c r="E505" s="45" t="s">
        <v>793</v>
      </c>
      <c r="G505" s="45"/>
      <c r="H505" s="45"/>
      <c r="J505">
        <f t="shared" si="47"/>
        <v>2022</v>
      </c>
      <c r="BL505">
        <v>2022</v>
      </c>
    </row>
    <row r="506" spans="1:64" ht="15" customHeight="1" x14ac:dyDescent="0.25">
      <c r="C506" s="64"/>
      <c r="E506" s="45"/>
      <c r="G506" s="45"/>
      <c r="H506" s="45"/>
    </row>
    <row r="507" spans="1:64" ht="15" customHeight="1" x14ac:dyDescent="0.25">
      <c r="A507" t="s">
        <v>1236</v>
      </c>
      <c r="B507" s="1" t="str">
        <f>A507&amp;MIN(I507:I514)&amp;"(-"&amp;MAX(J507:J514)&amp;")"</f>
        <v>EJVK1983(-2021)</v>
      </c>
      <c r="C507" s="78"/>
      <c r="D507" t="s">
        <v>106</v>
      </c>
      <c r="E507" s="45" t="s">
        <v>107</v>
      </c>
      <c r="G507" s="45" t="s">
        <v>1926</v>
      </c>
      <c r="H507" s="45" t="s">
        <v>1927</v>
      </c>
      <c r="I507">
        <f t="shared" si="41"/>
        <v>1983</v>
      </c>
      <c r="J507">
        <f t="shared" ref="J507:J514" si="48">MAX(L507:BT507)</f>
        <v>2021</v>
      </c>
      <c r="K507" s="2" t="str">
        <f t="shared" si="43"/>
        <v>-</v>
      </c>
      <c r="Y507">
        <v>1983</v>
      </c>
      <c r="Z507">
        <v>1984</v>
      </c>
      <c r="AA507">
        <v>1985</v>
      </c>
      <c r="AB507">
        <v>1986</v>
      </c>
      <c r="AC507">
        <v>1987</v>
      </c>
      <c r="AD507">
        <v>1988</v>
      </c>
      <c r="AE507">
        <v>1989</v>
      </c>
      <c r="AF507">
        <v>1990</v>
      </c>
      <c r="AG507">
        <v>1991</v>
      </c>
      <c r="AH507">
        <v>1992</v>
      </c>
      <c r="AI507">
        <v>1993</v>
      </c>
      <c r="AJ507">
        <v>1994</v>
      </c>
      <c r="AK507">
        <v>1995</v>
      </c>
      <c r="AL507">
        <v>1996</v>
      </c>
      <c r="AM507">
        <v>1997</v>
      </c>
      <c r="AN507">
        <v>1998</v>
      </c>
      <c r="AO507">
        <v>1999</v>
      </c>
      <c r="AP507">
        <v>2000</v>
      </c>
      <c r="AQ507">
        <v>2001</v>
      </c>
      <c r="AR507">
        <v>2002</v>
      </c>
      <c r="AS507">
        <v>2003</v>
      </c>
      <c r="AT507">
        <v>2004</v>
      </c>
      <c r="AU507">
        <v>2005</v>
      </c>
      <c r="AV507">
        <v>2006</v>
      </c>
      <c r="AW507">
        <v>2007</v>
      </c>
      <c r="AX507">
        <v>2008</v>
      </c>
      <c r="AY507">
        <v>2009</v>
      </c>
      <c r="AZ507">
        <v>2010</v>
      </c>
      <c r="BA507">
        <v>2011</v>
      </c>
      <c r="BB507">
        <v>2012</v>
      </c>
      <c r="BC507">
        <v>2013</v>
      </c>
      <c r="BD507">
        <v>2014</v>
      </c>
      <c r="BE507">
        <v>2015</v>
      </c>
      <c r="BF507">
        <v>2016</v>
      </c>
      <c r="BG507">
        <v>2017</v>
      </c>
      <c r="BH507">
        <v>2018</v>
      </c>
      <c r="BI507">
        <v>2019</v>
      </c>
      <c r="BJ507">
        <v>2020</v>
      </c>
      <c r="BK507">
        <v>2021</v>
      </c>
    </row>
    <row r="508" spans="1:64" ht="15" customHeight="1" x14ac:dyDescent="0.25">
      <c r="A508" t="s">
        <v>1236</v>
      </c>
      <c r="C508" s="78"/>
      <c r="D508" t="s">
        <v>108</v>
      </c>
      <c r="E508" s="45" t="s">
        <v>109</v>
      </c>
      <c r="G508" s="45" t="s">
        <v>109</v>
      </c>
      <c r="H508" s="45" t="s">
        <v>1928</v>
      </c>
      <c r="I508">
        <f>MIN(L508:BT508)</f>
        <v>1983</v>
      </c>
      <c r="J508">
        <f t="shared" si="48"/>
        <v>2021</v>
      </c>
      <c r="K508" s="2" t="str">
        <f>IF(J508-I508+1-COUNTA(L508:BT508)=0, "-", "Yes")</f>
        <v>-</v>
      </c>
      <c r="Y508">
        <v>1983</v>
      </c>
      <c r="Z508">
        <v>1984</v>
      </c>
      <c r="AA508">
        <v>1985</v>
      </c>
      <c r="AB508">
        <v>1986</v>
      </c>
      <c r="AC508">
        <v>1987</v>
      </c>
      <c r="AD508">
        <v>1988</v>
      </c>
      <c r="AE508">
        <v>1989</v>
      </c>
      <c r="AF508">
        <v>1990</v>
      </c>
      <c r="AG508">
        <v>1991</v>
      </c>
      <c r="AH508">
        <v>1992</v>
      </c>
      <c r="AI508">
        <v>1993</v>
      </c>
      <c r="AJ508">
        <v>1994</v>
      </c>
      <c r="AK508">
        <v>1995</v>
      </c>
      <c r="AL508">
        <v>1996</v>
      </c>
      <c r="AM508">
        <v>1997</v>
      </c>
      <c r="AN508">
        <v>1998</v>
      </c>
      <c r="AO508">
        <v>1999</v>
      </c>
      <c r="AP508">
        <v>2000</v>
      </c>
      <c r="AQ508">
        <v>2001</v>
      </c>
      <c r="AR508">
        <v>2002</v>
      </c>
      <c r="AS508">
        <v>2003</v>
      </c>
      <c r="AT508">
        <v>2004</v>
      </c>
      <c r="AU508">
        <v>2005</v>
      </c>
      <c r="AV508">
        <v>2006</v>
      </c>
      <c r="AW508">
        <v>2007</v>
      </c>
      <c r="AX508">
        <v>2008</v>
      </c>
      <c r="AY508">
        <v>2009</v>
      </c>
      <c r="AZ508">
        <v>2010</v>
      </c>
      <c r="BA508">
        <v>2011</v>
      </c>
      <c r="BB508">
        <v>2012</v>
      </c>
      <c r="BC508">
        <v>2013</v>
      </c>
      <c r="BD508">
        <v>2014</v>
      </c>
      <c r="BE508">
        <v>2015</v>
      </c>
      <c r="BF508">
        <v>2016</v>
      </c>
      <c r="BG508">
        <v>2017</v>
      </c>
      <c r="BH508">
        <v>2018</v>
      </c>
      <c r="BI508">
        <v>2019</v>
      </c>
      <c r="BJ508">
        <v>2020</v>
      </c>
      <c r="BK508">
        <v>2021</v>
      </c>
    </row>
    <row r="509" spans="1:64" ht="15" customHeight="1" x14ac:dyDescent="0.25">
      <c r="A509" t="s">
        <v>1236</v>
      </c>
      <c r="C509" s="78"/>
      <c r="D509" t="s">
        <v>2746</v>
      </c>
      <c r="E509" s="45" t="s">
        <v>65</v>
      </c>
      <c r="G509" s="45" t="s">
        <v>65</v>
      </c>
      <c r="H509" s="45" t="s">
        <v>1922</v>
      </c>
      <c r="I509">
        <f>MIN(L509:BT509)</f>
        <v>1983</v>
      </c>
      <c r="J509">
        <f t="shared" si="48"/>
        <v>2021</v>
      </c>
      <c r="K509" s="2" t="str">
        <f t="shared" si="43"/>
        <v>-</v>
      </c>
      <c r="Y509">
        <v>1983</v>
      </c>
      <c r="Z509">
        <v>1984</v>
      </c>
      <c r="AA509">
        <v>1985</v>
      </c>
      <c r="AB509">
        <v>1986</v>
      </c>
      <c r="AC509">
        <v>1987</v>
      </c>
      <c r="AD509">
        <v>1988</v>
      </c>
      <c r="AE509">
        <v>1989</v>
      </c>
      <c r="AF509">
        <v>1990</v>
      </c>
      <c r="AG509">
        <v>1991</v>
      </c>
      <c r="AH509">
        <v>1992</v>
      </c>
      <c r="AI509">
        <v>1993</v>
      </c>
      <c r="AJ509">
        <v>1994</v>
      </c>
      <c r="AK509">
        <v>1995</v>
      </c>
      <c r="AL509">
        <v>1996</v>
      </c>
      <c r="AM509">
        <v>1997</v>
      </c>
      <c r="AN509">
        <v>1998</v>
      </c>
      <c r="AO509">
        <v>1999</v>
      </c>
      <c r="AP509">
        <v>2000</v>
      </c>
      <c r="AQ509">
        <v>2001</v>
      </c>
      <c r="AR509">
        <v>2002</v>
      </c>
      <c r="AS509">
        <v>2003</v>
      </c>
      <c r="AT509">
        <v>2004</v>
      </c>
      <c r="AU509">
        <v>2005</v>
      </c>
      <c r="AV509">
        <v>2006</v>
      </c>
      <c r="AW509">
        <v>2007</v>
      </c>
      <c r="AX509">
        <v>2008</v>
      </c>
      <c r="AY509">
        <v>2009</v>
      </c>
      <c r="AZ509">
        <v>2010</v>
      </c>
      <c r="BA509">
        <v>2011</v>
      </c>
      <c r="BB509">
        <v>2012</v>
      </c>
      <c r="BC509">
        <v>2013</v>
      </c>
      <c r="BD509">
        <v>2014</v>
      </c>
      <c r="BE509">
        <v>2015</v>
      </c>
      <c r="BF509">
        <v>2016</v>
      </c>
      <c r="BG509">
        <v>2017</v>
      </c>
      <c r="BH509">
        <v>2018</v>
      </c>
      <c r="BI509">
        <v>2019</v>
      </c>
      <c r="BJ509">
        <v>2020</v>
      </c>
      <c r="BK509">
        <v>2021</v>
      </c>
    </row>
    <row r="510" spans="1:64" ht="15" customHeight="1" x14ac:dyDescent="0.25">
      <c r="A510" t="s">
        <v>1236</v>
      </c>
      <c r="C510" s="78"/>
      <c r="D510" t="s">
        <v>110</v>
      </c>
      <c r="E510" s="45" t="s">
        <v>111</v>
      </c>
      <c r="G510" s="45" t="s">
        <v>111</v>
      </c>
      <c r="H510" s="45" t="s">
        <v>1929</v>
      </c>
      <c r="I510">
        <f t="shared" si="41"/>
        <v>1983</v>
      </c>
      <c r="J510">
        <f t="shared" si="48"/>
        <v>2021</v>
      </c>
      <c r="K510" s="2" t="str">
        <f t="shared" si="43"/>
        <v>-</v>
      </c>
      <c r="Y510">
        <v>1983</v>
      </c>
      <c r="Z510">
        <v>1984</v>
      </c>
      <c r="AA510">
        <v>1985</v>
      </c>
      <c r="AB510">
        <v>1986</v>
      </c>
      <c r="AC510">
        <v>1987</v>
      </c>
      <c r="AD510">
        <v>1988</v>
      </c>
      <c r="AE510">
        <v>1989</v>
      </c>
      <c r="AF510">
        <v>1990</v>
      </c>
      <c r="AG510">
        <v>1991</v>
      </c>
      <c r="AH510">
        <v>1992</v>
      </c>
      <c r="AI510">
        <v>1993</v>
      </c>
      <c r="AJ510">
        <v>1994</v>
      </c>
      <c r="AK510">
        <v>1995</v>
      </c>
      <c r="AL510">
        <v>1996</v>
      </c>
      <c r="AM510">
        <v>1997</v>
      </c>
      <c r="AN510">
        <v>1998</v>
      </c>
      <c r="AO510">
        <v>1999</v>
      </c>
      <c r="AP510">
        <v>2000</v>
      </c>
      <c r="AQ510">
        <v>2001</v>
      </c>
      <c r="AR510">
        <v>2002</v>
      </c>
      <c r="AS510">
        <v>2003</v>
      </c>
      <c r="AT510">
        <v>2004</v>
      </c>
      <c r="AU510">
        <v>2005</v>
      </c>
      <c r="AV510">
        <v>2006</v>
      </c>
      <c r="AW510">
        <v>2007</v>
      </c>
      <c r="AX510">
        <v>2008</v>
      </c>
      <c r="AY510">
        <v>2009</v>
      </c>
      <c r="AZ510">
        <v>2010</v>
      </c>
      <c r="BA510">
        <v>2011</v>
      </c>
      <c r="BB510">
        <v>2012</v>
      </c>
      <c r="BC510">
        <v>2013</v>
      </c>
      <c r="BD510">
        <v>2014</v>
      </c>
      <c r="BE510">
        <v>2015</v>
      </c>
      <c r="BF510">
        <v>2016</v>
      </c>
      <c r="BG510">
        <v>2017</v>
      </c>
      <c r="BH510">
        <v>2018</v>
      </c>
      <c r="BI510">
        <v>2019</v>
      </c>
      <c r="BJ510">
        <v>2020</v>
      </c>
      <c r="BK510">
        <v>2021</v>
      </c>
    </row>
    <row r="511" spans="1:64" ht="15" customHeight="1" x14ac:dyDescent="0.25">
      <c r="A511" t="s">
        <v>1236</v>
      </c>
      <c r="C511" s="78"/>
      <c r="D511" t="s">
        <v>47</v>
      </c>
      <c r="E511" s="45" t="s">
        <v>736</v>
      </c>
      <c r="G511" s="45"/>
      <c r="H511" s="45"/>
      <c r="I511">
        <f t="shared" si="41"/>
        <v>1983</v>
      </c>
      <c r="J511">
        <f t="shared" si="48"/>
        <v>2021</v>
      </c>
      <c r="K511" s="2" t="str">
        <f t="shared" si="43"/>
        <v>-</v>
      </c>
      <c r="Y511">
        <v>1983</v>
      </c>
      <c r="Z511">
        <v>1984</v>
      </c>
      <c r="AA511">
        <v>1985</v>
      </c>
      <c r="AB511">
        <v>1986</v>
      </c>
      <c r="AC511">
        <v>1987</v>
      </c>
      <c r="AD511">
        <v>1988</v>
      </c>
      <c r="AE511">
        <v>1989</v>
      </c>
      <c r="AF511">
        <v>1990</v>
      </c>
      <c r="AG511">
        <v>1991</v>
      </c>
      <c r="AH511">
        <v>1992</v>
      </c>
      <c r="AI511">
        <v>1993</v>
      </c>
      <c r="AJ511">
        <v>1994</v>
      </c>
      <c r="AK511">
        <v>1995</v>
      </c>
      <c r="AL511">
        <v>1996</v>
      </c>
      <c r="AM511">
        <v>1997</v>
      </c>
      <c r="AN511">
        <v>1998</v>
      </c>
      <c r="AO511">
        <v>1999</v>
      </c>
      <c r="AP511">
        <v>2000</v>
      </c>
      <c r="AQ511">
        <v>2001</v>
      </c>
      <c r="AR511">
        <v>2002</v>
      </c>
      <c r="AS511">
        <v>2003</v>
      </c>
      <c r="AT511">
        <v>2004</v>
      </c>
      <c r="AU511">
        <v>2005</v>
      </c>
      <c r="AV511">
        <v>2006</v>
      </c>
      <c r="AW511">
        <v>2007</v>
      </c>
      <c r="AX511">
        <v>2008</v>
      </c>
      <c r="AY511">
        <v>2009</v>
      </c>
      <c r="AZ511">
        <v>2010</v>
      </c>
      <c r="BA511">
        <v>2011</v>
      </c>
      <c r="BB511">
        <v>2012</v>
      </c>
      <c r="BC511">
        <v>2013</v>
      </c>
      <c r="BD511">
        <v>2014</v>
      </c>
      <c r="BE511">
        <v>2015</v>
      </c>
      <c r="BF511">
        <v>2016</v>
      </c>
      <c r="BG511">
        <v>2017</v>
      </c>
      <c r="BH511">
        <v>2018</v>
      </c>
      <c r="BI511">
        <v>2019</v>
      </c>
      <c r="BJ511">
        <v>2020</v>
      </c>
      <c r="BK511">
        <v>2021</v>
      </c>
    </row>
    <row r="512" spans="1:64" ht="15" customHeight="1" x14ac:dyDescent="0.25">
      <c r="A512" t="s">
        <v>1236</v>
      </c>
      <c r="C512" s="78"/>
      <c r="D512" t="s">
        <v>1049</v>
      </c>
      <c r="E512" s="45" t="s">
        <v>1045</v>
      </c>
      <c r="G512" s="45"/>
      <c r="H512" s="45"/>
      <c r="I512">
        <f t="shared" si="41"/>
        <v>1983</v>
      </c>
      <c r="J512">
        <f t="shared" si="48"/>
        <v>2021</v>
      </c>
      <c r="K512" s="2" t="str">
        <f t="shared" si="43"/>
        <v>-</v>
      </c>
      <c r="Y512">
        <v>1983</v>
      </c>
      <c r="Z512">
        <v>1984</v>
      </c>
      <c r="AA512">
        <v>1985</v>
      </c>
      <c r="AB512">
        <v>1986</v>
      </c>
      <c r="AC512">
        <v>1987</v>
      </c>
      <c r="AD512">
        <v>1988</v>
      </c>
      <c r="AE512">
        <v>1989</v>
      </c>
      <c r="AF512">
        <v>1990</v>
      </c>
      <c r="AG512">
        <v>1991</v>
      </c>
      <c r="AH512">
        <v>1992</v>
      </c>
      <c r="AI512">
        <v>1993</v>
      </c>
      <c r="AJ512">
        <v>1994</v>
      </c>
      <c r="AK512">
        <v>1995</v>
      </c>
      <c r="AL512">
        <v>1996</v>
      </c>
      <c r="AM512">
        <v>1997</v>
      </c>
      <c r="AN512">
        <v>1998</v>
      </c>
      <c r="AO512">
        <v>1999</v>
      </c>
      <c r="AP512">
        <v>2000</v>
      </c>
      <c r="AQ512">
        <v>2001</v>
      </c>
      <c r="AR512">
        <v>2002</v>
      </c>
      <c r="AS512">
        <v>2003</v>
      </c>
      <c r="AT512">
        <v>2004</v>
      </c>
      <c r="AU512">
        <v>2005</v>
      </c>
      <c r="AV512">
        <v>2006</v>
      </c>
      <c r="AW512">
        <v>2007</v>
      </c>
      <c r="AX512">
        <v>2008</v>
      </c>
      <c r="AY512">
        <v>2009</v>
      </c>
      <c r="AZ512">
        <v>2010</v>
      </c>
      <c r="BA512">
        <v>2011</v>
      </c>
      <c r="BB512">
        <v>2012</v>
      </c>
      <c r="BC512">
        <v>2013</v>
      </c>
      <c r="BD512">
        <v>2014</v>
      </c>
      <c r="BE512">
        <v>2015</v>
      </c>
      <c r="BF512">
        <v>2016</v>
      </c>
      <c r="BG512">
        <v>2017</v>
      </c>
      <c r="BH512">
        <v>2018</v>
      </c>
      <c r="BI512">
        <v>2019</v>
      </c>
      <c r="BJ512">
        <v>2020</v>
      </c>
      <c r="BK512">
        <v>2021</v>
      </c>
    </row>
    <row r="513" spans="1:65" ht="15" customHeight="1" x14ac:dyDescent="0.25">
      <c r="A513" t="s">
        <v>1236</v>
      </c>
      <c r="C513" s="78"/>
      <c r="D513" t="s">
        <v>1050</v>
      </c>
      <c r="E513" s="45" t="s">
        <v>1051</v>
      </c>
      <c r="G513" s="45"/>
      <c r="H513" s="45"/>
      <c r="I513">
        <f t="shared" si="41"/>
        <v>2007</v>
      </c>
      <c r="J513">
        <f t="shared" si="48"/>
        <v>2021</v>
      </c>
      <c r="K513" s="2" t="str">
        <f t="shared" si="43"/>
        <v>-</v>
      </c>
      <c r="AW513">
        <v>2007</v>
      </c>
      <c r="AX513">
        <v>2008</v>
      </c>
      <c r="AY513">
        <v>2009</v>
      </c>
      <c r="AZ513">
        <v>2010</v>
      </c>
      <c r="BA513">
        <v>2011</v>
      </c>
      <c r="BB513">
        <v>2012</v>
      </c>
      <c r="BC513">
        <v>2013</v>
      </c>
      <c r="BD513">
        <v>2014</v>
      </c>
      <c r="BE513">
        <v>2015</v>
      </c>
      <c r="BF513">
        <v>2016</v>
      </c>
      <c r="BG513">
        <v>2017</v>
      </c>
      <c r="BH513">
        <v>2018</v>
      </c>
      <c r="BI513">
        <v>2019</v>
      </c>
      <c r="BJ513">
        <v>2020</v>
      </c>
      <c r="BK513">
        <v>2021</v>
      </c>
    </row>
    <row r="514" spans="1:65" ht="15" customHeight="1" x14ac:dyDescent="0.25">
      <c r="A514" t="s">
        <v>1236</v>
      </c>
      <c r="C514" s="78"/>
      <c r="D514" t="s">
        <v>1052</v>
      </c>
      <c r="E514" s="45" t="s">
        <v>1053</v>
      </c>
      <c r="G514" s="45"/>
      <c r="H514" s="45"/>
      <c r="I514">
        <f t="shared" si="41"/>
        <v>1983</v>
      </c>
      <c r="J514">
        <f t="shared" si="48"/>
        <v>2006</v>
      </c>
      <c r="K514" s="2" t="str">
        <f t="shared" si="43"/>
        <v>-</v>
      </c>
      <c r="Y514">
        <v>1983</v>
      </c>
      <c r="Z514">
        <v>1984</v>
      </c>
      <c r="AA514">
        <v>1985</v>
      </c>
      <c r="AB514">
        <v>1986</v>
      </c>
      <c r="AC514">
        <v>1987</v>
      </c>
      <c r="AD514">
        <v>1988</v>
      </c>
      <c r="AE514">
        <v>1989</v>
      </c>
      <c r="AF514">
        <v>1990</v>
      </c>
      <c r="AG514">
        <v>1991</v>
      </c>
      <c r="AH514">
        <v>1992</v>
      </c>
      <c r="AI514">
        <v>1993</v>
      </c>
      <c r="AJ514">
        <v>1994</v>
      </c>
      <c r="AK514">
        <v>1995</v>
      </c>
      <c r="AL514">
        <v>1996</v>
      </c>
      <c r="AM514">
        <v>1997</v>
      </c>
      <c r="AN514">
        <v>1998</v>
      </c>
      <c r="AO514">
        <v>1999</v>
      </c>
      <c r="AP514">
        <v>2000</v>
      </c>
      <c r="AQ514">
        <v>2001</v>
      </c>
      <c r="AR514">
        <v>2002</v>
      </c>
      <c r="AS514">
        <v>2003</v>
      </c>
      <c r="AT514">
        <v>2004</v>
      </c>
      <c r="AU514">
        <v>2005</v>
      </c>
      <c r="AV514">
        <v>2006</v>
      </c>
    </row>
    <row r="515" spans="1:65" ht="15" customHeight="1" x14ac:dyDescent="0.25">
      <c r="C515" s="64"/>
      <c r="E515" s="45"/>
      <c r="G515" s="45"/>
      <c r="H515" s="45"/>
    </row>
    <row r="516" spans="1:65" ht="15" customHeight="1" x14ac:dyDescent="0.25">
      <c r="A516" t="s">
        <v>1237</v>
      </c>
      <c r="B516" s="1" t="str">
        <f>A516&amp;MIN(I516:I519)&amp;"(-"&amp;MAX(J516:J519)&amp;")"</f>
        <v>FAFA1980(-2007)</v>
      </c>
      <c r="C516" s="78"/>
      <c r="D516" t="s">
        <v>112</v>
      </c>
      <c r="E516" s="45" t="s">
        <v>113</v>
      </c>
      <c r="G516" s="45" t="s">
        <v>113</v>
      </c>
      <c r="H516" s="45" t="s">
        <v>1598</v>
      </c>
      <c r="I516">
        <f t="shared" si="41"/>
        <v>1980</v>
      </c>
      <c r="J516">
        <f>MAX(L516:BT516)</f>
        <v>2007</v>
      </c>
      <c r="K516" s="2" t="str">
        <f t="shared" si="43"/>
        <v>-</v>
      </c>
      <c r="V516">
        <v>1980</v>
      </c>
      <c r="W516">
        <v>1981</v>
      </c>
      <c r="X516">
        <v>1982</v>
      </c>
      <c r="Y516">
        <v>1983</v>
      </c>
      <c r="Z516">
        <v>1984</v>
      </c>
      <c r="AA516">
        <v>1985</v>
      </c>
      <c r="AB516">
        <v>1986</v>
      </c>
      <c r="AC516">
        <v>1987</v>
      </c>
      <c r="AD516">
        <v>1988</v>
      </c>
      <c r="AE516">
        <v>1989</v>
      </c>
      <c r="AF516">
        <v>1990</v>
      </c>
      <c r="AG516">
        <v>1991</v>
      </c>
      <c r="AH516">
        <v>1992</v>
      </c>
      <c r="AI516">
        <v>1993</v>
      </c>
      <c r="AJ516">
        <v>1994</v>
      </c>
      <c r="AK516">
        <v>1995</v>
      </c>
      <c r="AL516">
        <v>1996</v>
      </c>
      <c r="AM516">
        <v>1997</v>
      </c>
      <c r="AN516">
        <v>1998</v>
      </c>
      <c r="AO516">
        <v>1999</v>
      </c>
      <c r="AP516">
        <v>2000</v>
      </c>
      <c r="AQ516">
        <v>2001</v>
      </c>
      <c r="AR516">
        <v>2002</v>
      </c>
      <c r="AS516">
        <v>2003</v>
      </c>
      <c r="AT516">
        <v>2004</v>
      </c>
      <c r="AU516">
        <v>2005</v>
      </c>
      <c r="AV516">
        <v>2006</v>
      </c>
      <c r="AW516">
        <v>2007</v>
      </c>
    </row>
    <row r="517" spans="1:65" ht="15" customHeight="1" x14ac:dyDescent="0.25">
      <c r="A517" t="s">
        <v>1237</v>
      </c>
      <c r="C517" s="78"/>
      <c r="D517" t="s">
        <v>114</v>
      </c>
      <c r="E517" s="45" t="s">
        <v>115</v>
      </c>
      <c r="G517" s="45" t="s">
        <v>1599</v>
      </c>
      <c r="H517" s="45" t="s">
        <v>1600</v>
      </c>
      <c r="I517">
        <f t="shared" si="41"/>
        <v>1980</v>
      </c>
      <c r="J517">
        <f>MAX(L517:BT517)</f>
        <v>2007</v>
      </c>
      <c r="K517" s="2" t="str">
        <f t="shared" si="43"/>
        <v>-</v>
      </c>
      <c r="V517">
        <v>1980</v>
      </c>
      <c r="W517">
        <v>1981</v>
      </c>
      <c r="X517">
        <v>1982</v>
      </c>
      <c r="Y517">
        <v>1983</v>
      </c>
      <c r="Z517">
        <v>1984</v>
      </c>
      <c r="AA517">
        <v>1985</v>
      </c>
      <c r="AB517">
        <v>1986</v>
      </c>
      <c r="AC517">
        <v>1987</v>
      </c>
      <c r="AD517">
        <v>1988</v>
      </c>
      <c r="AE517">
        <v>1989</v>
      </c>
      <c r="AF517">
        <v>1990</v>
      </c>
      <c r="AG517">
        <v>1991</v>
      </c>
      <c r="AH517">
        <v>1992</v>
      </c>
      <c r="AI517">
        <v>1993</v>
      </c>
      <c r="AJ517">
        <v>1994</v>
      </c>
      <c r="AK517">
        <v>1995</v>
      </c>
      <c r="AL517">
        <v>1996</v>
      </c>
      <c r="AM517">
        <v>1997</v>
      </c>
      <c r="AN517">
        <v>1998</v>
      </c>
      <c r="AO517">
        <v>1999</v>
      </c>
      <c r="AP517">
        <v>2000</v>
      </c>
      <c r="AQ517">
        <v>2001</v>
      </c>
      <c r="AR517">
        <v>2002</v>
      </c>
      <c r="AS517">
        <v>2003</v>
      </c>
      <c r="AT517">
        <v>2004</v>
      </c>
      <c r="AU517">
        <v>2005</v>
      </c>
      <c r="AV517">
        <v>2006</v>
      </c>
      <c r="AW517">
        <v>2007</v>
      </c>
    </row>
    <row r="518" spans="1:65" ht="15" customHeight="1" x14ac:dyDescent="0.25">
      <c r="A518" t="s">
        <v>1237</v>
      </c>
      <c r="C518" s="78"/>
      <c r="D518" t="s">
        <v>116</v>
      </c>
      <c r="E518" s="45" t="s">
        <v>12</v>
      </c>
      <c r="F518" s="7" t="s">
        <v>1303</v>
      </c>
      <c r="G518" s="45" t="s">
        <v>1601</v>
      </c>
      <c r="H518" s="45" t="s">
        <v>1602</v>
      </c>
      <c r="I518">
        <f t="shared" si="41"/>
        <v>1980</v>
      </c>
      <c r="J518">
        <f>MAX(L518:BT518)</f>
        <v>2007</v>
      </c>
      <c r="K518" s="2" t="str">
        <f t="shared" si="43"/>
        <v>-</v>
      </c>
      <c r="V518">
        <v>1980</v>
      </c>
      <c r="W518">
        <v>1981</v>
      </c>
      <c r="X518">
        <v>1982</v>
      </c>
      <c r="Y518">
        <v>1983</v>
      </c>
      <c r="Z518">
        <v>1984</v>
      </c>
      <c r="AA518">
        <v>1985</v>
      </c>
      <c r="AB518">
        <v>1986</v>
      </c>
      <c r="AC518">
        <v>1987</v>
      </c>
      <c r="AD518">
        <v>1988</v>
      </c>
      <c r="AE518">
        <v>1989</v>
      </c>
      <c r="AF518">
        <v>1990</v>
      </c>
      <c r="AG518">
        <v>1991</v>
      </c>
      <c r="AH518">
        <v>1992</v>
      </c>
      <c r="AI518">
        <v>1993</v>
      </c>
      <c r="AJ518">
        <v>1994</v>
      </c>
      <c r="AK518">
        <v>1995</v>
      </c>
      <c r="AL518">
        <v>1996</v>
      </c>
      <c r="AM518">
        <v>1997</v>
      </c>
      <c r="AN518">
        <v>1998</v>
      </c>
      <c r="AO518">
        <v>1999</v>
      </c>
      <c r="AP518">
        <v>2000</v>
      </c>
      <c r="AQ518">
        <v>2001</v>
      </c>
      <c r="AR518">
        <v>2002</v>
      </c>
      <c r="AS518">
        <v>2003</v>
      </c>
      <c r="AT518">
        <v>2004</v>
      </c>
      <c r="AU518">
        <v>2005</v>
      </c>
      <c r="AV518">
        <v>2006</v>
      </c>
      <c r="AW518">
        <v>2007</v>
      </c>
    </row>
    <row r="519" spans="1:65" ht="15" customHeight="1" x14ac:dyDescent="0.25">
      <c r="A519" t="s">
        <v>1237</v>
      </c>
      <c r="C519" s="78"/>
      <c r="D519" t="s">
        <v>21</v>
      </c>
      <c r="E519" s="45" t="s">
        <v>12</v>
      </c>
      <c r="F519" s="7" t="s">
        <v>1303</v>
      </c>
      <c r="G519" s="45" t="s">
        <v>733</v>
      </c>
      <c r="H519" s="45" t="s">
        <v>1569</v>
      </c>
      <c r="I519">
        <f t="shared" si="41"/>
        <v>1980</v>
      </c>
      <c r="J519">
        <f>MAX(L519:BT519)</f>
        <v>2007</v>
      </c>
      <c r="K519" s="2" t="str">
        <f t="shared" si="43"/>
        <v>-</v>
      </c>
      <c r="V519">
        <v>1980</v>
      </c>
      <c r="W519">
        <v>1981</v>
      </c>
      <c r="X519">
        <v>1982</v>
      </c>
      <c r="Y519">
        <v>1983</v>
      </c>
      <c r="Z519">
        <v>1984</v>
      </c>
      <c r="AA519">
        <v>1985</v>
      </c>
      <c r="AB519">
        <v>1986</v>
      </c>
      <c r="AC519">
        <v>1987</v>
      </c>
      <c r="AD519">
        <v>1988</v>
      </c>
      <c r="AE519">
        <v>1989</v>
      </c>
      <c r="AF519">
        <v>1990</v>
      </c>
      <c r="AG519">
        <v>1991</v>
      </c>
      <c r="AH519">
        <v>1992</v>
      </c>
      <c r="AI519">
        <v>1993</v>
      </c>
      <c r="AJ519">
        <v>1994</v>
      </c>
      <c r="AK519">
        <v>1995</v>
      </c>
      <c r="AL519">
        <v>1996</v>
      </c>
      <c r="AM519">
        <v>1997</v>
      </c>
      <c r="AN519">
        <v>1998</v>
      </c>
      <c r="AO519">
        <v>1999</v>
      </c>
      <c r="AP519">
        <v>2000</v>
      </c>
      <c r="AQ519">
        <v>2001</v>
      </c>
      <c r="AR519">
        <v>2002</v>
      </c>
      <c r="AS519">
        <v>2003</v>
      </c>
      <c r="AT519">
        <v>2004</v>
      </c>
      <c r="AU519">
        <v>2005</v>
      </c>
      <c r="AV519">
        <v>2006</v>
      </c>
      <c r="AW519">
        <v>2007</v>
      </c>
    </row>
    <row r="520" spans="1:65" ht="15" customHeight="1" x14ac:dyDescent="0.25">
      <c r="C520" s="64"/>
      <c r="E520" s="45"/>
      <c r="G520" s="45"/>
      <c r="H520" s="45"/>
    </row>
    <row r="521" spans="1:65" ht="15" customHeight="1" x14ac:dyDescent="0.25">
      <c r="A521" t="s">
        <v>1238</v>
      </c>
      <c r="B521" s="1" t="str">
        <f>A521&amp;MIN(I521:I526)&amp;"(-"&amp;MAX(J521:J526)&amp;")"</f>
        <v>FAHU1980(-2007)</v>
      </c>
      <c r="C521" s="78"/>
      <c r="D521" t="s">
        <v>117</v>
      </c>
      <c r="E521" s="45" t="s">
        <v>118</v>
      </c>
      <c r="G521" s="45" t="s">
        <v>118</v>
      </c>
      <c r="H521" s="45" t="s">
        <v>1604</v>
      </c>
      <c r="I521">
        <f t="shared" si="41"/>
        <v>1980</v>
      </c>
      <c r="J521">
        <f t="shared" ref="J521:J526" si="49">MAX(L521:BT521)</f>
        <v>2007</v>
      </c>
      <c r="K521" s="2" t="str">
        <f t="shared" si="43"/>
        <v>-</v>
      </c>
      <c r="V521">
        <v>1980</v>
      </c>
      <c r="W521">
        <v>1981</v>
      </c>
      <c r="X521">
        <v>1982</v>
      </c>
      <c r="Y521">
        <v>1983</v>
      </c>
      <c r="Z521">
        <v>1984</v>
      </c>
      <c r="AA521">
        <v>1985</v>
      </c>
      <c r="AB521">
        <v>1986</v>
      </c>
      <c r="AC521">
        <v>1987</v>
      </c>
      <c r="AD521">
        <v>1988</v>
      </c>
      <c r="AE521">
        <v>1989</v>
      </c>
      <c r="AF521">
        <v>1990</v>
      </c>
      <c r="AG521">
        <v>1991</v>
      </c>
      <c r="AH521">
        <v>1992</v>
      </c>
      <c r="AI521">
        <v>1993</v>
      </c>
      <c r="AJ521">
        <v>1994</v>
      </c>
      <c r="AK521">
        <v>1995</v>
      </c>
      <c r="AL521">
        <v>1996</v>
      </c>
      <c r="AM521">
        <v>1997</v>
      </c>
      <c r="AN521">
        <v>1998</v>
      </c>
      <c r="AO521">
        <v>1999</v>
      </c>
      <c r="AP521">
        <v>2000</v>
      </c>
      <c r="AQ521">
        <v>2001</v>
      </c>
      <c r="AR521">
        <v>2002</v>
      </c>
      <c r="AS521">
        <v>2003</v>
      </c>
      <c r="AT521">
        <v>2004</v>
      </c>
      <c r="AU521">
        <v>2005</v>
      </c>
      <c r="AV521">
        <v>2006</v>
      </c>
      <c r="AW521">
        <v>2007</v>
      </c>
    </row>
    <row r="522" spans="1:65" ht="15" customHeight="1" x14ac:dyDescent="0.25">
      <c r="A522" t="s">
        <v>1238</v>
      </c>
      <c r="C522" s="78"/>
      <c r="D522" t="s">
        <v>119</v>
      </c>
      <c r="E522" s="45" t="s">
        <v>120</v>
      </c>
      <c r="G522" s="45" t="s">
        <v>120</v>
      </c>
      <c r="H522" s="45" t="s">
        <v>1605</v>
      </c>
      <c r="I522">
        <f t="shared" si="41"/>
        <v>1980</v>
      </c>
      <c r="J522">
        <f t="shared" si="49"/>
        <v>2007</v>
      </c>
      <c r="K522" s="2" t="str">
        <f t="shared" si="43"/>
        <v>-</v>
      </c>
      <c r="V522">
        <v>1980</v>
      </c>
      <c r="W522">
        <v>1981</v>
      </c>
      <c r="X522">
        <v>1982</v>
      </c>
      <c r="Y522">
        <v>1983</v>
      </c>
      <c r="Z522">
        <v>1984</v>
      </c>
      <c r="AA522">
        <v>1985</v>
      </c>
      <c r="AB522">
        <v>1986</v>
      </c>
      <c r="AC522">
        <v>1987</v>
      </c>
      <c r="AD522">
        <v>1988</v>
      </c>
      <c r="AE522">
        <v>1989</v>
      </c>
      <c r="AF522">
        <v>1990</v>
      </c>
      <c r="AG522">
        <v>1991</v>
      </c>
      <c r="AH522">
        <v>1992</v>
      </c>
      <c r="AI522">
        <v>1993</v>
      </c>
      <c r="AJ522">
        <v>1994</v>
      </c>
      <c r="AK522">
        <v>1995</v>
      </c>
      <c r="AL522">
        <v>1996</v>
      </c>
      <c r="AM522">
        <v>1997</v>
      </c>
      <c r="AN522">
        <v>1998</v>
      </c>
      <c r="AO522">
        <v>1999</v>
      </c>
      <c r="AP522">
        <v>2000</v>
      </c>
      <c r="AQ522">
        <v>2001</v>
      </c>
      <c r="AR522">
        <v>2002</v>
      </c>
      <c r="AS522">
        <v>2003</v>
      </c>
      <c r="AT522">
        <v>2004</v>
      </c>
      <c r="AU522">
        <v>2005</v>
      </c>
      <c r="AV522">
        <v>2006</v>
      </c>
      <c r="AW522">
        <v>2007</v>
      </c>
    </row>
    <row r="523" spans="1:65" ht="15" customHeight="1" x14ac:dyDescent="0.25">
      <c r="A523" t="s">
        <v>1238</v>
      </c>
      <c r="C523" s="78"/>
      <c r="D523" t="s">
        <v>33</v>
      </c>
      <c r="E523" s="45" t="s">
        <v>121</v>
      </c>
      <c r="F523" s="7" t="s">
        <v>1303</v>
      </c>
      <c r="G523" s="45" t="s">
        <v>1606</v>
      </c>
      <c r="H523" s="45" t="s">
        <v>1607</v>
      </c>
      <c r="I523">
        <f t="shared" si="41"/>
        <v>1980</v>
      </c>
      <c r="J523">
        <f t="shared" si="49"/>
        <v>2007</v>
      </c>
      <c r="K523" s="2" t="str">
        <f>IF(J523-I523+1-COUNTA(L523:BT523)=0, "-", "Yes")</f>
        <v>-</v>
      </c>
      <c r="V523">
        <v>1980</v>
      </c>
      <c r="W523">
        <v>1981</v>
      </c>
      <c r="X523">
        <v>1982</v>
      </c>
      <c r="Y523">
        <v>1983</v>
      </c>
      <c r="Z523">
        <v>1984</v>
      </c>
      <c r="AA523">
        <v>1985</v>
      </c>
      <c r="AB523">
        <v>1986</v>
      </c>
      <c r="AC523">
        <v>1987</v>
      </c>
      <c r="AD523">
        <v>1988</v>
      </c>
      <c r="AE523">
        <v>1989</v>
      </c>
      <c r="AF523">
        <v>1990</v>
      </c>
      <c r="AG523">
        <v>1991</v>
      </c>
      <c r="AH523">
        <v>1992</v>
      </c>
      <c r="AI523">
        <v>1993</v>
      </c>
      <c r="AJ523">
        <v>1994</v>
      </c>
      <c r="AK523">
        <v>1995</v>
      </c>
      <c r="AL523">
        <v>1996</v>
      </c>
      <c r="AM523">
        <v>1997</v>
      </c>
      <c r="AN523">
        <v>1998</v>
      </c>
      <c r="AO523">
        <v>1999</v>
      </c>
      <c r="AP523">
        <v>2000</v>
      </c>
      <c r="AQ523">
        <v>2001</v>
      </c>
      <c r="AR523">
        <v>2002</v>
      </c>
      <c r="AS523">
        <v>2003</v>
      </c>
      <c r="AT523">
        <v>2004</v>
      </c>
      <c r="AU523">
        <v>2005</v>
      </c>
      <c r="AV523">
        <v>2006</v>
      </c>
      <c r="AW523">
        <v>2007</v>
      </c>
    </row>
    <row r="524" spans="1:65" ht="15" customHeight="1" x14ac:dyDescent="0.25">
      <c r="A524" t="s">
        <v>1238</v>
      </c>
      <c r="C524" s="78"/>
      <c r="D524" t="s">
        <v>45</v>
      </c>
      <c r="E524" s="45" t="s">
        <v>46</v>
      </c>
      <c r="G524" s="45" t="s">
        <v>46</v>
      </c>
      <c r="H524" s="45" t="s">
        <v>1590</v>
      </c>
      <c r="I524">
        <f>MIN(L524:BT524)</f>
        <v>1980</v>
      </c>
      <c r="J524">
        <f t="shared" si="49"/>
        <v>2007</v>
      </c>
      <c r="K524" s="2" t="str">
        <f>IF(J524-I524+1-COUNTA(L524:BT524)=0, "-", "Yes")</f>
        <v>-</v>
      </c>
      <c r="V524">
        <v>1980</v>
      </c>
      <c r="W524">
        <v>1981</v>
      </c>
      <c r="X524">
        <v>1982</v>
      </c>
      <c r="Y524">
        <v>1983</v>
      </c>
      <c r="Z524">
        <v>1984</v>
      </c>
      <c r="AA524">
        <v>1985</v>
      </c>
      <c r="AB524">
        <v>1986</v>
      </c>
      <c r="AC524">
        <v>1987</v>
      </c>
      <c r="AD524">
        <v>1988</v>
      </c>
      <c r="AE524">
        <v>1989</v>
      </c>
      <c r="AF524">
        <v>1990</v>
      </c>
      <c r="AG524">
        <v>1991</v>
      </c>
      <c r="AH524">
        <v>1992</v>
      </c>
      <c r="AI524">
        <v>1993</v>
      </c>
      <c r="AJ524">
        <v>1994</v>
      </c>
      <c r="AK524">
        <v>1995</v>
      </c>
      <c r="AL524">
        <v>1996</v>
      </c>
      <c r="AM524">
        <v>1997</v>
      </c>
      <c r="AN524">
        <v>1998</v>
      </c>
      <c r="AO524">
        <v>1999</v>
      </c>
      <c r="AP524">
        <v>2000</v>
      </c>
      <c r="AQ524">
        <v>2001</v>
      </c>
      <c r="AR524">
        <v>2002</v>
      </c>
      <c r="AS524">
        <v>2003</v>
      </c>
      <c r="AT524">
        <v>2004</v>
      </c>
      <c r="AU524">
        <v>2005</v>
      </c>
      <c r="AV524">
        <v>2006</v>
      </c>
      <c r="AW524">
        <v>2007</v>
      </c>
    </row>
    <row r="525" spans="1:65" ht="15" customHeight="1" x14ac:dyDescent="0.25">
      <c r="A525" t="s">
        <v>1238</v>
      </c>
      <c r="C525" s="78"/>
      <c r="D525" t="s">
        <v>47</v>
      </c>
      <c r="E525" s="45" t="s">
        <v>59</v>
      </c>
      <c r="G525" s="45" t="s">
        <v>59</v>
      </c>
      <c r="H525" s="45" t="s">
        <v>1594</v>
      </c>
      <c r="I525">
        <f>MIN(L525:BT525)</f>
        <v>1980</v>
      </c>
      <c r="J525">
        <f t="shared" si="49"/>
        <v>2007</v>
      </c>
      <c r="K525" s="2" t="str">
        <f>IF(J525-I525+1-COUNTA(L525:BT525)=0, "-", "Yes")</f>
        <v>-</v>
      </c>
      <c r="V525">
        <v>1980</v>
      </c>
      <c r="W525">
        <v>1981</v>
      </c>
      <c r="X525">
        <v>1982</v>
      </c>
      <c r="Y525">
        <v>1983</v>
      </c>
      <c r="Z525">
        <v>1984</v>
      </c>
      <c r="AA525">
        <v>1985</v>
      </c>
      <c r="AB525">
        <v>1986</v>
      </c>
      <c r="AC525">
        <v>1987</v>
      </c>
      <c r="AD525">
        <v>1988</v>
      </c>
      <c r="AE525">
        <v>1989</v>
      </c>
      <c r="AF525">
        <v>1990</v>
      </c>
      <c r="AG525">
        <v>1991</v>
      </c>
      <c r="AH525">
        <v>1992</v>
      </c>
      <c r="AI525">
        <v>1993</v>
      </c>
      <c r="AJ525">
        <v>1994</v>
      </c>
      <c r="AK525">
        <v>1995</v>
      </c>
      <c r="AL525">
        <v>1996</v>
      </c>
      <c r="AM525">
        <v>1997</v>
      </c>
      <c r="AN525">
        <v>1998</v>
      </c>
      <c r="AO525">
        <v>1999</v>
      </c>
      <c r="AP525">
        <v>2000</v>
      </c>
      <c r="AQ525">
        <v>2001</v>
      </c>
      <c r="AR525">
        <v>2002</v>
      </c>
      <c r="AS525">
        <v>2003</v>
      </c>
      <c r="AT525">
        <v>2004</v>
      </c>
      <c r="AU525">
        <v>2005</v>
      </c>
      <c r="AV525">
        <v>2006</v>
      </c>
      <c r="AW525">
        <v>2007</v>
      </c>
    </row>
    <row r="526" spans="1:65" ht="15" customHeight="1" x14ac:dyDescent="0.25">
      <c r="A526" t="s">
        <v>1238</v>
      </c>
      <c r="C526" s="78"/>
      <c r="D526" t="s">
        <v>21</v>
      </c>
      <c r="E526" s="45" t="s">
        <v>1603</v>
      </c>
      <c r="F526" s="7" t="s">
        <v>1303</v>
      </c>
      <c r="G526" s="45" t="s">
        <v>733</v>
      </c>
      <c r="H526" s="45" t="s">
        <v>1569</v>
      </c>
      <c r="I526">
        <f>MIN(L526:BT526)</f>
        <v>1980</v>
      </c>
      <c r="J526">
        <f t="shared" si="49"/>
        <v>2007</v>
      </c>
      <c r="K526" s="2" t="str">
        <f>IF(J526-I526+1-COUNTA(L526:BT526)=0, "-", "Yes")</f>
        <v>-</v>
      </c>
      <c r="V526">
        <v>1980</v>
      </c>
      <c r="W526">
        <v>1981</v>
      </c>
      <c r="X526">
        <v>1982</v>
      </c>
      <c r="Y526">
        <v>1983</v>
      </c>
      <c r="Z526">
        <v>1984</v>
      </c>
      <c r="AA526">
        <v>1985</v>
      </c>
      <c r="AB526">
        <v>1986</v>
      </c>
      <c r="AC526">
        <v>1987</v>
      </c>
      <c r="AD526">
        <v>1988</v>
      </c>
      <c r="AE526">
        <v>1989</v>
      </c>
      <c r="AF526">
        <v>1990</v>
      </c>
      <c r="AG526">
        <v>1991</v>
      </c>
      <c r="AH526">
        <v>1992</v>
      </c>
      <c r="AI526">
        <v>1993</v>
      </c>
      <c r="AJ526">
        <v>1994</v>
      </c>
      <c r="AK526">
        <v>1995</v>
      </c>
      <c r="AL526">
        <v>1996</v>
      </c>
      <c r="AM526">
        <v>1997</v>
      </c>
      <c r="AN526">
        <v>1998</v>
      </c>
      <c r="AO526">
        <v>1999</v>
      </c>
      <c r="AP526">
        <v>2000</v>
      </c>
      <c r="AQ526">
        <v>2001</v>
      </c>
      <c r="AR526">
        <v>2002</v>
      </c>
      <c r="AS526">
        <v>2003</v>
      </c>
      <c r="AT526">
        <v>2004</v>
      </c>
      <c r="AU526">
        <v>2005</v>
      </c>
      <c r="AV526">
        <v>2006</v>
      </c>
      <c r="AW526">
        <v>2007</v>
      </c>
    </row>
    <row r="527" spans="1:65" ht="15" customHeight="1" x14ac:dyDescent="0.25">
      <c r="C527" s="64"/>
      <c r="E527" s="45"/>
      <c r="G527" s="45"/>
      <c r="H527" s="45"/>
    </row>
    <row r="528" spans="1:65" ht="15" customHeight="1" x14ac:dyDescent="0.25">
      <c r="A528" t="s">
        <v>1239</v>
      </c>
      <c r="B528" s="1" t="str">
        <f>A528&amp;MIN(I528:I552)&amp;"(-"&amp;MAX(J528:J552)&amp;")"</f>
        <v>FAIK1987(-2023)</v>
      </c>
      <c r="C528" s="78"/>
      <c r="D528" t="s">
        <v>2125</v>
      </c>
      <c r="E528" s="45" t="s">
        <v>2129</v>
      </c>
      <c r="G528" s="45" t="s">
        <v>2129</v>
      </c>
      <c r="H528" s="45" t="s">
        <v>2130</v>
      </c>
      <c r="I528">
        <f>MIN(L528:BT528)</f>
        <v>1987</v>
      </c>
      <c r="J528">
        <f>MAX(L528:BT528)</f>
        <v>2023</v>
      </c>
      <c r="K528" s="2" t="str">
        <f>IF(J528-I528+1-COUNTA(L528:BT528)=0, "-", "Yes")</f>
        <v>-</v>
      </c>
      <c r="AC528">
        <v>1987</v>
      </c>
      <c r="AD528">
        <v>1988</v>
      </c>
      <c r="AE528">
        <v>1989</v>
      </c>
      <c r="AF528">
        <v>1990</v>
      </c>
      <c r="AG528">
        <v>1991</v>
      </c>
      <c r="AH528">
        <v>1992</v>
      </c>
      <c r="AI528">
        <v>1993</v>
      </c>
      <c r="AJ528">
        <v>1994</v>
      </c>
      <c r="AK528">
        <v>1995</v>
      </c>
      <c r="AL528">
        <v>1996</v>
      </c>
      <c r="AM528">
        <v>1997</v>
      </c>
      <c r="AN528">
        <v>1998</v>
      </c>
      <c r="AO528">
        <v>1999</v>
      </c>
      <c r="AP528">
        <v>2000</v>
      </c>
      <c r="AQ528">
        <v>2001</v>
      </c>
      <c r="AR528">
        <v>2002</v>
      </c>
      <c r="AS528">
        <v>2003</v>
      </c>
      <c r="AT528">
        <v>2004</v>
      </c>
      <c r="AU528">
        <v>2005</v>
      </c>
      <c r="AV528">
        <v>2006</v>
      </c>
      <c r="AW528">
        <v>2007</v>
      </c>
      <c r="AX528">
        <v>2008</v>
      </c>
      <c r="AY528">
        <v>2009</v>
      </c>
      <c r="AZ528">
        <v>2010</v>
      </c>
      <c r="BA528">
        <v>2011</v>
      </c>
      <c r="BB528">
        <v>2012</v>
      </c>
      <c r="BC528">
        <v>2013</v>
      </c>
      <c r="BD528">
        <v>2014</v>
      </c>
      <c r="BE528">
        <v>2015</v>
      </c>
      <c r="BF528">
        <v>2016</v>
      </c>
      <c r="BG528">
        <v>2017</v>
      </c>
      <c r="BH528">
        <v>2018</v>
      </c>
      <c r="BI528">
        <v>2019</v>
      </c>
      <c r="BJ528">
        <v>2020</v>
      </c>
      <c r="BK528">
        <v>2021</v>
      </c>
      <c r="BL528">
        <v>2022</v>
      </c>
      <c r="BM528">
        <v>2023</v>
      </c>
    </row>
    <row r="529" spans="1:65" ht="15" customHeight="1" x14ac:dyDescent="0.25">
      <c r="A529" t="s">
        <v>1239</v>
      </c>
      <c r="B529" s="1"/>
      <c r="C529" s="78"/>
      <c r="D529" t="s">
        <v>2747</v>
      </c>
      <c r="E529" s="47" t="s">
        <v>2764</v>
      </c>
      <c r="G529" s="45"/>
      <c r="H529" s="45"/>
      <c r="I529">
        <f t="shared" ref="I529:I554" si="50">MIN(L529:BT529)</f>
        <v>1987</v>
      </c>
      <c r="J529">
        <f t="shared" ref="J529:J554" si="51">MAX(L529:BT529)</f>
        <v>2023</v>
      </c>
      <c r="K529" s="2" t="str">
        <f t="shared" ref="K529:K556" si="52">IF(J529-I529+1-COUNTA(L529:BT529)=0, "-", "Yes")</f>
        <v>-</v>
      </c>
      <c r="AC529">
        <v>1987</v>
      </c>
      <c r="AD529">
        <v>1988</v>
      </c>
      <c r="AE529">
        <v>1989</v>
      </c>
      <c r="AF529">
        <v>1990</v>
      </c>
      <c r="AG529">
        <v>1991</v>
      </c>
      <c r="AH529">
        <v>1992</v>
      </c>
      <c r="AI529">
        <v>1993</v>
      </c>
      <c r="AJ529">
        <v>1994</v>
      </c>
      <c r="AK529">
        <v>1995</v>
      </c>
      <c r="AL529">
        <v>1996</v>
      </c>
      <c r="AM529">
        <v>1997</v>
      </c>
      <c r="AN529">
        <v>1998</v>
      </c>
      <c r="AO529">
        <v>1999</v>
      </c>
      <c r="AP529">
        <v>2000</v>
      </c>
      <c r="AQ529">
        <v>2001</v>
      </c>
      <c r="AR529">
        <v>2002</v>
      </c>
      <c r="AS529">
        <v>2003</v>
      </c>
      <c r="AT529">
        <v>2004</v>
      </c>
      <c r="AU529">
        <v>2005</v>
      </c>
      <c r="AV529">
        <v>2006</v>
      </c>
      <c r="AW529">
        <v>2007</v>
      </c>
      <c r="AX529">
        <v>2008</v>
      </c>
      <c r="AY529">
        <v>2009</v>
      </c>
      <c r="AZ529">
        <v>2010</v>
      </c>
      <c r="BA529">
        <v>2011</v>
      </c>
      <c r="BB529">
        <v>2012</v>
      </c>
      <c r="BC529">
        <v>2013</v>
      </c>
      <c r="BD529">
        <v>2014</v>
      </c>
      <c r="BE529">
        <v>2015</v>
      </c>
      <c r="BF529">
        <v>2016</v>
      </c>
      <c r="BG529">
        <v>2017</v>
      </c>
      <c r="BH529">
        <v>2018</v>
      </c>
      <c r="BI529">
        <v>2019</v>
      </c>
      <c r="BJ529">
        <v>2020</v>
      </c>
      <c r="BK529">
        <v>2021</v>
      </c>
      <c r="BL529">
        <v>2022</v>
      </c>
      <c r="BM529">
        <v>2023</v>
      </c>
    </row>
    <row r="530" spans="1:65" ht="15" customHeight="1" x14ac:dyDescent="0.25">
      <c r="A530" t="s">
        <v>1239</v>
      </c>
      <c r="C530" s="78"/>
      <c r="D530" t="s">
        <v>2748</v>
      </c>
      <c r="E530" s="47" t="s">
        <v>2765</v>
      </c>
      <c r="G530" s="45"/>
      <c r="H530" s="45"/>
      <c r="I530">
        <f t="shared" si="50"/>
        <v>1987</v>
      </c>
      <c r="J530">
        <f t="shared" si="51"/>
        <v>2023</v>
      </c>
      <c r="K530" s="2" t="str">
        <f t="shared" si="52"/>
        <v>-</v>
      </c>
      <c r="AC530">
        <v>1987</v>
      </c>
      <c r="AD530">
        <v>1988</v>
      </c>
      <c r="AE530">
        <v>1989</v>
      </c>
      <c r="AF530">
        <v>1990</v>
      </c>
      <c r="AG530">
        <v>1991</v>
      </c>
      <c r="AH530">
        <v>1992</v>
      </c>
      <c r="AI530">
        <v>1993</v>
      </c>
      <c r="AJ530">
        <v>1994</v>
      </c>
      <c r="AK530">
        <v>1995</v>
      </c>
      <c r="AL530">
        <v>1996</v>
      </c>
      <c r="AM530">
        <v>1997</v>
      </c>
      <c r="AN530">
        <v>1998</v>
      </c>
      <c r="AO530">
        <v>1999</v>
      </c>
      <c r="AP530">
        <v>2000</v>
      </c>
      <c r="AQ530">
        <v>2001</v>
      </c>
      <c r="AR530">
        <v>2002</v>
      </c>
      <c r="AS530">
        <v>2003</v>
      </c>
      <c r="AT530">
        <v>2004</v>
      </c>
      <c r="AU530">
        <v>2005</v>
      </c>
      <c r="AV530">
        <v>2006</v>
      </c>
      <c r="AW530">
        <v>2007</v>
      </c>
      <c r="AX530">
        <v>2008</v>
      </c>
      <c r="AY530">
        <v>2009</v>
      </c>
      <c r="AZ530">
        <v>2010</v>
      </c>
      <c r="BA530">
        <v>2011</v>
      </c>
      <c r="BB530">
        <v>2012</v>
      </c>
      <c r="BC530">
        <v>2013</v>
      </c>
      <c r="BD530">
        <v>2014</v>
      </c>
      <c r="BE530">
        <v>2015</v>
      </c>
      <c r="BF530">
        <v>2016</v>
      </c>
      <c r="BG530">
        <v>2017</v>
      </c>
      <c r="BH530">
        <v>2018</v>
      </c>
      <c r="BI530">
        <v>2019</v>
      </c>
      <c r="BJ530">
        <v>2020</v>
      </c>
      <c r="BK530">
        <v>2021</v>
      </c>
      <c r="BL530">
        <v>2022</v>
      </c>
      <c r="BM530">
        <v>2023</v>
      </c>
    </row>
    <row r="531" spans="1:65" ht="15" customHeight="1" x14ac:dyDescent="0.25">
      <c r="A531" t="s">
        <v>1239</v>
      </c>
      <c r="C531" s="78"/>
      <c r="D531" t="s">
        <v>122</v>
      </c>
      <c r="E531" s="45" t="s">
        <v>123</v>
      </c>
      <c r="G531" s="45" t="s">
        <v>123</v>
      </c>
      <c r="H531" s="45" t="s">
        <v>1608</v>
      </c>
      <c r="I531">
        <f t="shared" si="50"/>
        <v>2000</v>
      </c>
      <c r="J531">
        <f t="shared" si="51"/>
        <v>2023</v>
      </c>
      <c r="K531" s="2" t="str">
        <f t="shared" si="52"/>
        <v>-</v>
      </c>
      <c r="AP531">
        <v>2000</v>
      </c>
      <c r="AQ531">
        <v>2001</v>
      </c>
      <c r="AR531">
        <v>2002</v>
      </c>
      <c r="AS531">
        <v>2003</v>
      </c>
      <c r="AT531">
        <v>2004</v>
      </c>
      <c r="AU531">
        <v>2005</v>
      </c>
      <c r="AV531">
        <v>2006</v>
      </c>
      <c r="AW531">
        <v>2007</v>
      </c>
      <c r="AX531">
        <v>2008</v>
      </c>
      <c r="AY531">
        <v>2009</v>
      </c>
      <c r="AZ531">
        <v>2010</v>
      </c>
      <c r="BA531">
        <v>2011</v>
      </c>
      <c r="BB531">
        <v>2012</v>
      </c>
      <c r="BC531">
        <v>2013</v>
      </c>
      <c r="BD531">
        <v>2014</v>
      </c>
      <c r="BE531">
        <v>2015</v>
      </c>
      <c r="BF531">
        <v>2016</v>
      </c>
      <c r="BG531">
        <v>2017</v>
      </c>
      <c r="BH531">
        <v>2018</v>
      </c>
      <c r="BI531">
        <v>2019</v>
      </c>
      <c r="BJ531">
        <v>2020</v>
      </c>
      <c r="BK531">
        <v>2021</v>
      </c>
      <c r="BL531">
        <v>2022</v>
      </c>
      <c r="BM531">
        <v>2023</v>
      </c>
    </row>
    <row r="532" spans="1:65" ht="15" customHeight="1" x14ac:dyDescent="0.25">
      <c r="A532" t="s">
        <v>1239</v>
      </c>
      <c r="C532" s="78"/>
      <c r="D532" t="s">
        <v>2749</v>
      </c>
      <c r="E532" s="47" t="s">
        <v>2766</v>
      </c>
      <c r="G532" s="45"/>
      <c r="H532" s="45"/>
      <c r="I532">
        <f t="shared" si="50"/>
        <v>1987</v>
      </c>
      <c r="J532">
        <f t="shared" si="51"/>
        <v>2023</v>
      </c>
      <c r="K532" s="2" t="str">
        <f t="shared" si="52"/>
        <v>-</v>
      </c>
      <c r="AC532">
        <v>1987</v>
      </c>
      <c r="AD532">
        <v>1988</v>
      </c>
      <c r="AE532">
        <v>1989</v>
      </c>
      <c r="AF532">
        <v>1990</v>
      </c>
      <c r="AG532">
        <v>1991</v>
      </c>
      <c r="AH532">
        <v>1992</v>
      </c>
      <c r="AI532">
        <v>1993</v>
      </c>
      <c r="AJ532">
        <v>1994</v>
      </c>
      <c r="AK532">
        <v>1995</v>
      </c>
      <c r="AL532">
        <v>1996</v>
      </c>
      <c r="AM532">
        <v>1997</v>
      </c>
      <c r="AN532">
        <v>1998</v>
      </c>
      <c r="AO532">
        <v>1999</v>
      </c>
      <c r="AP532">
        <v>2000</v>
      </c>
      <c r="AQ532">
        <v>2001</v>
      </c>
      <c r="AR532">
        <v>2002</v>
      </c>
      <c r="AS532">
        <v>2003</v>
      </c>
      <c r="AT532">
        <v>2004</v>
      </c>
      <c r="AU532">
        <v>2005</v>
      </c>
      <c r="AV532">
        <v>2006</v>
      </c>
      <c r="AW532">
        <v>2007</v>
      </c>
      <c r="AX532">
        <v>2008</v>
      </c>
      <c r="AY532">
        <v>2009</v>
      </c>
      <c r="AZ532">
        <v>2010</v>
      </c>
      <c r="BA532">
        <v>2011</v>
      </c>
      <c r="BB532">
        <v>2012</v>
      </c>
      <c r="BC532">
        <v>2013</v>
      </c>
      <c r="BD532">
        <v>2014</v>
      </c>
      <c r="BE532">
        <v>2015</v>
      </c>
      <c r="BF532">
        <v>2016</v>
      </c>
      <c r="BG532">
        <v>2017</v>
      </c>
      <c r="BH532">
        <v>2018</v>
      </c>
      <c r="BI532">
        <v>2019</v>
      </c>
      <c r="BJ532">
        <v>2020</v>
      </c>
      <c r="BK532">
        <v>2021</v>
      </c>
      <c r="BL532">
        <v>2022</v>
      </c>
      <c r="BM532">
        <v>2023</v>
      </c>
    </row>
    <row r="533" spans="1:65" ht="15" customHeight="1" x14ac:dyDescent="0.25">
      <c r="A533" t="s">
        <v>1239</v>
      </c>
      <c r="C533" s="78"/>
      <c r="D533" t="s">
        <v>124</v>
      </c>
      <c r="E533" s="45" t="s">
        <v>125</v>
      </c>
      <c r="G533" s="45" t="s">
        <v>125</v>
      </c>
      <c r="H533" s="45" t="s">
        <v>1609</v>
      </c>
      <c r="I533">
        <f t="shared" si="50"/>
        <v>2000</v>
      </c>
      <c r="J533">
        <f t="shared" si="51"/>
        <v>2023</v>
      </c>
      <c r="K533" s="2" t="str">
        <f t="shared" si="52"/>
        <v>-</v>
      </c>
      <c r="AP533">
        <v>2000</v>
      </c>
      <c r="AQ533">
        <v>2001</v>
      </c>
      <c r="AR533">
        <v>2002</v>
      </c>
      <c r="AS533">
        <v>2003</v>
      </c>
      <c r="AT533">
        <v>2004</v>
      </c>
      <c r="AU533">
        <v>2005</v>
      </c>
      <c r="AV533">
        <v>2006</v>
      </c>
      <c r="AW533">
        <v>2007</v>
      </c>
      <c r="AX533">
        <v>2008</v>
      </c>
      <c r="AY533">
        <v>2009</v>
      </c>
      <c r="AZ533">
        <v>2010</v>
      </c>
      <c r="BA533">
        <v>2011</v>
      </c>
      <c r="BB533">
        <v>2012</v>
      </c>
      <c r="BC533">
        <v>2013</v>
      </c>
      <c r="BD533">
        <v>2014</v>
      </c>
      <c r="BE533">
        <v>2015</v>
      </c>
      <c r="BF533">
        <v>2016</v>
      </c>
      <c r="BG533">
        <v>2017</v>
      </c>
      <c r="BH533">
        <v>2018</v>
      </c>
      <c r="BI533">
        <v>2019</v>
      </c>
      <c r="BJ533">
        <v>2020</v>
      </c>
      <c r="BK533">
        <v>2021</v>
      </c>
      <c r="BL533">
        <v>2022</v>
      </c>
      <c r="BM533">
        <v>2023</v>
      </c>
    </row>
    <row r="534" spans="1:65" ht="15" customHeight="1" x14ac:dyDescent="0.25">
      <c r="A534" t="s">
        <v>1239</v>
      </c>
      <c r="C534" s="78"/>
      <c r="D534" t="s">
        <v>126</v>
      </c>
      <c r="E534" s="45" t="s">
        <v>127</v>
      </c>
      <c r="G534" s="45" t="s">
        <v>127</v>
      </c>
      <c r="H534" s="45" t="s">
        <v>1610</v>
      </c>
      <c r="I534">
        <f t="shared" si="50"/>
        <v>1990</v>
      </c>
      <c r="J534">
        <f t="shared" si="51"/>
        <v>2009</v>
      </c>
      <c r="K534" s="2" t="str">
        <f t="shared" si="52"/>
        <v>-</v>
      </c>
      <c r="AF534">
        <v>1990</v>
      </c>
      <c r="AG534">
        <v>1991</v>
      </c>
      <c r="AH534">
        <v>1992</v>
      </c>
      <c r="AI534">
        <v>1993</v>
      </c>
      <c r="AJ534">
        <v>1994</v>
      </c>
      <c r="AK534">
        <v>1995</v>
      </c>
      <c r="AL534">
        <v>1996</v>
      </c>
      <c r="AM534">
        <v>1997</v>
      </c>
      <c r="AN534">
        <v>1998</v>
      </c>
      <c r="AO534">
        <v>1999</v>
      </c>
      <c r="AP534">
        <v>2000</v>
      </c>
      <c r="AQ534">
        <v>2001</v>
      </c>
      <c r="AR534">
        <v>2002</v>
      </c>
      <c r="AS534">
        <v>2003</v>
      </c>
      <c r="AT534">
        <v>2004</v>
      </c>
      <c r="AU534">
        <v>2005</v>
      </c>
      <c r="AV534">
        <v>2006</v>
      </c>
      <c r="AW534">
        <v>2007</v>
      </c>
      <c r="AX534">
        <v>2008</v>
      </c>
      <c r="AY534">
        <v>2009</v>
      </c>
    </row>
    <row r="535" spans="1:65" ht="15" customHeight="1" x14ac:dyDescent="0.25">
      <c r="A535" t="s">
        <v>1239</v>
      </c>
      <c r="C535" s="78"/>
      <c r="D535" t="s">
        <v>794</v>
      </c>
      <c r="E535" s="45" t="s">
        <v>795</v>
      </c>
      <c r="G535" s="45" t="s">
        <v>795</v>
      </c>
      <c r="H535" s="45" t="s">
        <v>2131</v>
      </c>
      <c r="I535">
        <f t="shared" si="50"/>
        <v>1990</v>
      </c>
      <c r="J535">
        <f t="shared" si="51"/>
        <v>2009</v>
      </c>
      <c r="K535" s="2" t="str">
        <f t="shared" si="52"/>
        <v>-</v>
      </c>
      <c r="AF535">
        <v>1990</v>
      </c>
      <c r="AG535">
        <v>1991</v>
      </c>
      <c r="AH535">
        <v>1992</v>
      </c>
      <c r="AI535">
        <v>1993</v>
      </c>
      <c r="AJ535">
        <v>1994</v>
      </c>
      <c r="AK535">
        <v>1995</v>
      </c>
      <c r="AL535">
        <v>1996</v>
      </c>
      <c r="AM535">
        <v>1997</v>
      </c>
      <c r="AN535">
        <v>1998</v>
      </c>
      <c r="AO535">
        <v>1999</v>
      </c>
      <c r="AP535">
        <v>2000</v>
      </c>
      <c r="AQ535">
        <v>2001</v>
      </c>
      <c r="AR535">
        <v>2002</v>
      </c>
      <c r="AS535">
        <v>2003</v>
      </c>
      <c r="AT535">
        <v>2004</v>
      </c>
      <c r="AU535">
        <v>2005</v>
      </c>
      <c r="AV535">
        <v>2006</v>
      </c>
      <c r="AW535">
        <v>2007</v>
      </c>
      <c r="AX535">
        <v>2008</v>
      </c>
      <c r="AY535">
        <v>2009</v>
      </c>
    </row>
    <row r="536" spans="1:65" ht="15" customHeight="1" x14ac:dyDescent="0.25">
      <c r="A536" t="s">
        <v>1239</v>
      </c>
      <c r="C536" s="78"/>
      <c r="D536" t="s">
        <v>1054</v>
      </c>
      <c r="E536" s="45" t="s">
        <v>1055</v>
      </c>
      <c r="G536" s="45" t="s">
        <v>795</v>
      </c>
      <c r="H536" s="45" t="s">
        <v>2131</v>
      </c>
      <c r="I536">
        <f t="shared" si="50"/>
        <v>1987</v>
      </c>
      <c r="J536">
        <f t="shared" si="51"/>
        <v>2023</v>
      </c>
      <c r="K536" s="2" t="str">
        <f t="shared" si="52"/>
        <v>-</v>
      </c>
      <c r="AC536">
        <v>1987</v>
      </c>
      <c r="AD536">
        <v>1988</v>
      </c>
      <c r="AE536">
        <v>1989</v>
      </c>
      <c r="AF536">
        <v>1990</v>
      </c>
      <c r="AG536">
        <v>1991</v>
      </c>
      <c r="AH536">
        <v>1992</v>
      </c>
      <c r="AI536">
        <v>1993</v>
      </c>
      <c r="AJ536">
        <v>1994</v>
      </c>
      <c r="AK536">
        <v>1995</v>
      </c>
      <c r="AL536">
        <v>1996</v>
      </c>
      <c r="AM536">
        <v>1997</v>
      </c>
      <c r="AN536">
        <v>1998</v>
      </c>
      <c r="AO536">
        <v>1999</v>
      </c>
      <c r="AP536">
        <v>2000</v>
      </c>
      <c r="AQ536">
        <v>2001</v>
      </c>
      <c r="AR536">
        <v>2002</v>
      </c>
      <c r="AS536">
        <v>2003</v>
      </c>
      <c r="AT536">
        <v>2004</v>
      </c>
      <c r="AU536">
        <v>2005</v>
      </c>
      <c r="AV536">
        <v>2006</v>
      </c>
      <c r="AW536">
        <v>2007</v>
      </c>
      <c r="AX536">
        <v>2008</v>
      </c>
      <c r="AY536">
        <v>2009</v>
      </c>
      <c r="AZ536">
        <v>2010</v>
      </c>
      <c r="BA536">
        <v>2011</v>
      </c>
      <c r="BB536">
        <v>2012</v>
      </c>
      <c r="BC536">
        <v>2013</v>
      </c>
      <c r="BD536">
        <v>2014</v>
      </c>
      <c r="BE536">
        <v>2015</v>
      </c>
      <c r="BF536">
        <v>2016</v>
      </c>
      <c r="BG536">
        <v>2017</v>
      </c>
      <c r="BH536">
        <v>2018</v>
      </c>
      <c r="BI536">
        <v>2019</v>
      </c>
      <c r="BJ536">
        <v>2020</v>
      </c>
      <c r="BK536">
        <v>2021</v>
      </c>
      <c r="BL536">
        <v>2022</v>
      </c>
      <c r="BM536">
        <v>2023</v>
      </c>
    </row>
    <row r="537" spans="1:65" ht="15" customHeight="1" x14ac:dyDescent="0.25">
      <c r="A537" t="s">
        <v>1239</v>
      </c>
      <c r="C537" s="78"/>
      <c r="D537" t="s">
        <v>2750</v>
      </c>
      <c r="E537" s="47" t="s">
        <v>2767</v>
      </c>
      <c r="G537" s="45"/>
      <c r="H537" s="45"/>
      <c r="I537">
        <f t="shared" si="50"/>
        <v>2010</v>
      </c>
      <c r="J537">
        <f t="shared" si="51"/>
        <v>2023</v>
      </c>
      <c r="K537" s="2" t="str">
        <f t="shared" si="52"/>
        <v>-</v>
      </c>
      <c r="AZ537">
        <v>2010</v>
      </c>
      <c r="BA537">
        <v>2011</v>
      </c>
      <c r="BB537">
        <v>2012</v>
      </c>
      <c r="BC537">
        <v>2013</v>
      </c>
      <c r="BD537">
        <v>2014</v>
      </c>
      <c r="BE537">
        <v>2015</v>
      </c>
      <c r="BF537">
        <v>2016</v>
      </c>
      <c r="BG537">
        <v>2017</v>
      </c>
      <c r="BH537">
        <v>2018</v>
      </c>
      <c r="BI537">
        <v>2019</v>
      </c>
      <c r="BJ537">
        <v>2020</v>
      </c>
      <c r="BK537">
        <v>2021</v>
      </c>
      <c r="BL537">
        <v>2022</v>
      </c>
      <c r="BM537">
        <v>2023</v>
      </c>
    </row>
    <row r="538" spans="1:65" ht="15" customHeight="1" x14ac:dyDescent="0.25">
      <c r="A538" t="s">
        <v>1239</v>
      </c>
      <c r="C538" s="78"/>
      <c r="D538" t="s">
        <v>2751</v>
      </c>
      <c r="E538" s="47" t="s">
        <v>2768</v>
      </c>
      <c r="G538" s="45"/>
      <c r="H538" s="45"/>
      <c r="I538">
        <f t="shared" si="50"/>
        <v>2010</v>
      </c>
      <c r="J538">
        <f t="shared" si="51"/>
        <v>2023</v>
      </c>
      <c r="K538" s="2" t="str">
        <f t="shared" si="52"/>
        <v>-</v>
      </c>
      <c r="AZ538">
        <v>2010</v>
      </c>
      <c r="BA538">
        <v>2011</v>
      </c>
      <c r="BB538">
        <v>2012</v>
      </c>
      <c r="BC538">
        <v>2013</v>
      </c>
      <c r="BD538">
        <v>2014</v>
      </c>
      <c r="BE538">
        <v>2015</v>
      </c>
      <c r="BF538">
        <v>2016</v>
      </c>
      <c r="BG538">
        <v>2017</v>
      </c>
      <c r="BH538">
        <v>2018</v>
      </c>
      <c r="BI538">
        <v>2019</v>
      </c>
      <c r="BJ538">
        <v>2020</v>
      </c>
      <c r="BK538">
        <v>2021</v>
      </c>
      <c r="BL538">
        <v>2022</v>
      </c>
      <c r="BM538">
        <v>2023</v>
      </c>
    </row>
    <row r="539" spans="1:65" ht="15" customHeight="1" x14ac:dyDescent="0.25">
      <c r="A539" t="s">
        <v>1239</v>
      </c>
      <c r="C539" s="78"/>
      <c r="D539" t="s">
        <v>2752</v>
      </c>
      <c r="E539" s="47" t="s">
        <v>2769</v>
      </c>
      <c r="G539" s="45"/>
      <c r="H539" s="45"/>
      <c r="I539">
        <f t="shared" si="50"/>
        <v>1987</v>
      </c>
      <c r="J539">
        <f t="shared" si="51"/>
        <v>2023</v>
      </c>
      <c r="K539" s="2" t="str">
        <f t="shared" si="52"/>
        <v>-</v>
      </c>
      <c r="AC539">
        <v>1987</v>
      </c>
      <c r="AD539">
        <v>1988</v>
      </c>
      <c r="AE539">
        <v>1989</v>
      </c>
      <c r="AF539">
        <v>1990</v>
      </c>
      <c r="AG539">
        <v>1991</v>
      </c>
      <c r="AH539">
        <v>1992</v>
      </c>
      <c r="AI539">
        <v>1993</v>
      </c>
      <c r="AJ539">
        <v>1994</v>
      </c>
      <c r="AK539">
        <v>1995</v>
      </c>
      <c r="AL539">
        <v>1996</v>
      </c>
      <c r="AM539">
        <v>1997</v>
      </c>
      <c r="AN539">
        <v>1998</v>
      </c>
      <c r="AO539">
        <v>1999</v>
      </c>
      <c r="AP539">
        <v>2000</v>
      </c>
      <c r="AQ539">
        <v>2001</v>
      </c>
      <c r="AR539">
        <v>2002</v>
      </c>
      <c r="AS539">
        <v>2003</v>
      </c>
      <c r="AT539">
        <v>2004</v>
      </c>
      <c r="AU539">
        <v>2005</v>
      </c>
      <c r="AV539">
        <v>2006</v>
      </c>
      <c r="AW539">
        <v>2007</v>
      </c>
      <c r="AX539">
        <v>2008</v>
      </c>
      <c r="AY539">
        <v>2009</v>
      </c>
      <c r="AZ539">
        <v>2010</v>
      </c>
      <c r="BA539">
        <v>2011</v>
      </c>
      <c r="BB539">
        <v>2012</v>
      </c>
      <c r="BC539">
        <v>2013</v>
      </c>
      <c r="BD539">
        <v>2014</v>
      </c>
      <c r="BE539">
        <v>2015</v>
      </c>
      <c r="BF539">
        <v>2016</v>
      </c>
      <c r="BG539">
        <v>2017</v>
      </c>
      <c r="BH539">
        <v>2018</v>
      </c>
      <c r="BI539">
        <v>2019</v>
      </c>
      <c r="BJ539">
        <v>2020</v>
      </c>
      <c r="BK539">
        <v>2021</v>
      </c>
      <c r="BL539">
        <v>2022</v>
      </c>
      <c r="BM539">
        <v>2023</v>
      </c>
    </row>
    <row r="540" spans="1:65" ht="15" customHeight="1" x14ac:dyDescent="0.25">
      <c r="A540" t="s">
        <v>1239</v>
      </c>
      <c r="C540" s="78"/>
      <c r="D540" t="s">
        <v>2753</v>
      </c>
      <c r="E540" s="47" t="s">
        <v>2770</v>
      </c>
      <c r="G540" s="45"/>
      <c r="H540" s="45"/>
      <c r="I540">
        <f t="shared" si="50"/>
        <v>1987</v>
      </c>
      <c r="J540">
        <f t="shared" si="51"/>
        <v>2023</v>
      </c>
      <c r="K540" s="2" t="str">
        <f t="shared" si="52"/>
        <v>-</v>
      </c>
      <c r="AC540">
        <v>1987</v>
      </c>
      <c r="AD540">
        <v>1988</v>
      </c>
      <c r="AE540">
        <v>1989</v>
      </c>
      <c r="AF540">
        <v>1990</v>
      </c>
      <c r="AG540">
        <v>1991</v>
      </c>
      <c r="AH540">
        <v>1992</v>
      </c>
      <c r="AI540">
        <v>1993</v>
      </c>
      <c r="AJ540">
        <v>1994</v>
      </c>
      <c r="AK540">
        <v>1995</v>
      </c>
      <c r="AL540">
        <v>1996</v>
      </c>
      <c r="AM540">
        <v>1997</v>
      </c>
      <c r="AN540">
        <v>1998</v>
      </c>
      <c r="AO540">
        <v>1999</v>
      </c>
      <c r="AP540">
        <v>2000</v>
      </c>
      <c r="AQ540">
        <v>2001</v>
      </c>
      <c r="AR540">
        <v>2002</v>
      </c>
      <c r="AS540">
        <v>2003</v>
      </c>
      <c r="AT540">
        <v>2004</v>
      </c>
      <c r="AU540">
        <v>2005</v>
      </c>
      <c r="AV540">
        <v>2006</v>
      </c>
      <c r="AW540">
        <v>2007</v>
      </c>
      <c r="AX540">
        <v>2008</v>
      </c>
      <c r="AY540">
        <v>2009</v>
      </c>
      <c r="AZ540">
        <v>2010</v>
      </c>
      <c r="BA540">
        <v>2011</v>
      </c>
      <c r="BB540">
        <v>2012</v>
      </c>
      <c r="BC540">
        <v>2013</v>
      </c>
      <c r="BD540">
        <v>2014</v>
      </c>
      <c r="BE540">
        <v>2015</v>
      </c>
      <c r="BF540">
        <v>2016</v>
      </c>
      <c r="BG540">
        <v>2017</v>
      </c>
      <c r="BH540">
        <v>2018</v>
      </c>
      <c r="BI540">
        <v>2019</v>
      </c>
      <c r="BJ540">
        <v>2020</v>
      </c>
      <c r="BK540">
        <v>2021</v>
      </c>
      <c r="BL540">
        <v>2022</v>
      </c>
      <c r="BM540">
        <v>2023</v>
      </c>
    </row>
    <row r="541" spans="1:65" ht="15" customHeight="1" x14ac:dyDescent="0.25">
      <c r="A541" t="s">
        <v>1239</v>
      </c>
      <c r="C541" s="78"/>
      <c r="D541" t="s">
        <v>2754</v>
      </c>
      <c r="E541" s="47" t="s">
        <v>2771</v>
      </c>
      <c r="G541" s="45"/>
      <c r="H541" s="45"/>
      <c r="I541">
        <f t="shared" si="50"/>
        <v>1987</v>
      </c>
      <c r="J541">
        <f t="shared" si="51"/>
        <v>2023</v>
      </c>
      <c r="K541" s="2" t="str">
        <f t="shared" si="52"/>
        <v>-</v>
      </c>
      <c r="AC541">
        <v>1987</v>
      </c>
      <c r="AD541">
        <v>1988</v>
      </c>
      <c r="AE541">
        <v>1989</v>
      </c>
      <c r="AF541">
        <v>1990</v>
      </c>
      <c r="AG541">
        <v>1991</v>
      </c>
      <c r="AH541">
        <v>1992</v>
      </c>
      <c r="AI541">
        <v>1993</v>
      </c>
      <c r="AJ541">
        <v>1994</v>
      </c>
      <c r="AK541">
        <v>1995</v>
      </c>
      <c r="AL541">
        <v>1996</v>
      </c>
      <c r="AM541">
        <v>1997</v>
      </c>
      <c r="AN541">
        <v>1998</v>
      </c>
      <c r="AO541">
        <v>1999</v>
      </c>
      <c r="AP541">
        <v>2000</v>
      </c>
      <c r="AQ541">
        <v>2001</v>
      </c>
      <c r="AR541">
        <v>2002</v>
      </c>
      <c r="AS541">
        <v>2003</v>
      </c>
      <c r="AT541">
        <v>2004</v>
      </c>
      <c r="AU541">
        <v>2005</v>
      </c>
      <c r="AV541">
        <v>2006</v>
      </c>
      <c r="AW541">
        <v>2007</v>
      </c>
      <c r="AX541">
        <v>2008</v>
      </c>
      <c r="AY541">
        <v>2009</v>
      </c>
      <c r="AZ541">
        <v>2010</v>
      </c>
      <c r="BA541">
        <v>2011</v>
      </c>
      <c r="BB541">
        <v>2012</v>
      </c>
      <c r="BC541">
        <v>2013</v>
      </c>
      <c r="BD541">
        <v>2014</v>
      </c>
      <c r="BE541">
        <v>2015</v>
      </c>
      <c r="BF541">
        <v>2016</v>
      </c>
      <c r="BG541">
        <v>2017</v>
      </c>
      <c r="BH541">
        <v>2018</v>
      </c>
      <c r="BI541">
        <v>2019</v>
      </c>
      <c r="BJ541">
        <v>2020</v>
      </c>
      <c r="BK541">
        <v>2021</v>
      </c>
      <c r="BL541">
        <v>2022</v>
      </c>
      <c r="BM541">
        <v>2023</v>
      </c>
    </row>
    <row r="542" spans="1:65" ht="15" customHeight="1" x14ac:dyDescent="0.25">
      <c r="A542" t="s">
        <v>1239</v>
      </c>
      <c r="C542" s="78"/>
      <c r="D542" t="s">
        <v>2755</v>
      </c>
      <c r="E542" s="47" t="s">
        <v>2772</v>
      </c>
      <c r="G542" s="45"/>
      <c r="H542" s="45"/>
      <c r="I542">
        <f t="shared" si="50"/>
        <v>1987</v>
      </c>
      <c r="J542">
        <f t="shared" si="51"/>
        <v>2023</v>
      </c>
      <c r="K542" s="2" t="str">
        <f t="shared" si="52"/>
        <v>-</v>
      </c>
      <c r="AC542">
        <v>1987</v>
      </c>
      <c r="AD542">
        <v>1988</v>
      </c>
      <c r="AE542">
        <v>1989</v>
      </c>
      <c r="AF542">
        <v>1990</v>
      </c>
      <c r="AG542">
        <v>1991</v>
      </c>
      <c r="AH542">
        <v>1992</v>
      </c>
      <c r="AI542">
        <v>1993</v>
      </c>
      <c r="AJ542">
        <v>1994</v>
      </c>
      <c r="AK542">
        <v>1995</v>
      </c>
      <c r="AL542">
        <v>1996</v>
      </c>
      <c r="AM542">
        <v>1997</v>
      </c>
      <c r="AN542">
        <v>1998</v>
      </c>
      <c r="AO542">
        <v>1999</v>
      </c>
      <c r="AP542">
        <v>2000</v>
      </c>
      <c r="AQ542">
        <v>2001</v>
      </c>
      <c r="AR542">
        <v>2002</v>
      </c>
      <c r="AS542">
        <v>2003</v>
      </c>
      <c r="AT542">
        <v>2004</v>
      </c>
      <c r="AU542">
        <v>2005</v>
      </c>
      <c r="AV542">
        <v>2006</v>
      </c>
      <c r="AW542">
        <v>2007</v>
      </c>
      <c r="AX542">
        <v>2008</v>
      </c>
      <c r="AY542">
        <v>2009</v>
      </c>
      <c r="AZ542">
        <v>2010</v>
      </c>
      <c r="BA542">
        <v>2011</v>
      </c>
      <c r="BB542">
        <v>2012</v>
      </c>
      <c r="BC542">
        <v>2013</v>
      </c>
      <c r="BD542">
        <v>2014</v>
      </c>
      <c r="BE542">
        <v>2015</v>
      </c>
      <c r="BF542">
        <v>2016</v>
      </c>
      <c r="BG542">
        <v>2017</v>
      </c>
      <c r="BH542">
        <v>2018</v>
      </c>
      <c r="BI542">
        <v>2019</v>
      </c>
      <c r="BJ542">
        <v>2020</v>
      </c>
      <c r="BK542">
        <v>2021</v>
      </c>
      <c r="BL542">
        <v>2022</v>
      </c>
      <c r="BM542">
        <v>2023</v>
      </c>
    </row>
    <row r="543" spans="1:65" ht="15" customHeight="1" x14ac:dyDescent="0.25">
      <c r="A543" t="s">
        <v>1239</v>
      </c>
      <c r="C543" s="78"/>
      <c r="D543" t="s">
        <v>796</v>
      </c>
      <c r="E543" s="45" t="s">
        <v>797</v>
      </c>
      <c r="G543" s="45" t="s">
        <v>797</v>
      </c>
      <c r="H543" s="45" t="s">
        <v>2132</v>
      </c>
      <c r="I543">
        <f t="shared" si="50"/>
        <v>2000</v>
      </c>
      <c r="J543">
        <f t="shared" si="51"/>
        <v>2023</v>
      </c>
      <c r="K543" s="2" t="str">
        <f t="shared" si="52"/>
        <v>-</v>
      </c>
      <c r="AP543">
        <v>2000</v>
      </c>
      <c r="AQ543">
        <v>2001</v>
      </c>
      <c r="AR543">
        <v>2002</v>
      </c>
      <c r="AS543">
        <v>2003</v>
      </c>
      <c r="AT543">
        <v>2004</v>
      </c>
      <c r="AU543">
        <v>2005</v>
      </c>
      <c r="AV543">
        <v>2006</v>
      </c>
      <c r="AW543">
        <v>2007</v>
      </c>
      <c r="AX543">
        <v>2008</v>
      </c>
      <c r="AY543">
        <v>2009</v>
      </c>
      <c r="AZ543">
        <v>2010</v>
      </c>
      <c r="BA543">
        <v>2011</v>
      </c>
      <c r="BB543">
        <v>2012</v>
      </c>
      <c r="BC543">
        <v>2013</v>
      </c>
      <c r="BD543">
        <v>2014</v>
      </c>
      <c r="BE543">
        <v>2015</v>
      </c>
      <c r="BF543">
        <v>2016</v>
      </c>
      <c r="BG543">
        <v>2017</v>
      </c>
      <c r="BH543">
        <v>2018</v>
      </c>
      <c r="BI543">
        <v>2019</v>
      </c>
      <c r="BJ543">
        <v>2020</v>
      </c>
      <c r="BK543">
        <v>2021</v>
      </c>
      <c r="BL543">
        <v>2022</v>
      </c>
      <c r="BM543">
        <v>2023</v>
      </c>
    </row>
    <row r="544" spans="1:65" ht="15" customHeight="1" x14ac:dyDescent="0.25">
      <c r="A544" t="s">
        <v>1239</v>
      </c>
      <c r="C544" s="78"/>
      <c r="D544" t="s">
        <v>39</v>
      </c>
      <c r="E544" s="45" t="s">
        <v>798</v>
      </c>
      <c r="F544" s="7" t="s">
        <v>1303</v>
      </c>
      <c r="G544" s="45" t="s">
        <v>1611</v>
      </c>
      <c r="H544" s="45" t="s">
        <v>1612</v>
      </c>
      <c r="I544">
        <f t="shared" si="50"/>
        <v>1987</v>
      </c>
      <c r="J544">
        <f t="shared" si="51"/>
        <v>2023</v>
      </c>
      <c r="K544" s="2" t="str">
        <f t="shared" si="52"/>
        <v>-</v>
      </c>
      <c r="AC544">
        <v>1987</v>
      </c>
      <c r="AD544">
        <v>1988</v>
      </c>
      <c r="AE544">
        <v>1989</v>
      </c>
      <c r="AF544">
        <v>1990</v>
      </c>
      <c r="AG544">
        <v>1991</v>
      </c>
      <c r="AH544">
        <v>1992</v>
      </c>
      <c r="AI544">
        <v>1993</v>
      </c>
      <c r="AJ544">
        <v>1994</v>
      </c>
      <c r="AK544">
        <v>1995</v>
      </c>
      <c r="AL544">
        <v>1996</v>
      </c>
      <c r="AM544">
        <v>1997</v>
      </c>
      <c r="AN544">
        <v>1998</v>
      </c>
      <c r="AO544">
        <v>1999</v>
      </c>
      <c r="AP544">
        <v>2000</v>
      </c>
      <c r="AQ544">
        <v>2001</v>
      </c>
      <c r="AR544">
        <v>2002</v>
      </c>
      <c r="AS544">
        <v>2003</v>
      </c>
      <c r="AT544">
        <v>2004</v>
      </c>
      <c r="AU544">
        <v>2005</v>
      </c>
      <c r="AV544">
        <v>2006</v>
      </c>
      <c r="AW544">
        <v>2007</v>
      </c>
      <c r="AX544">
        <v>2008</v>
      </c>
      <c r="AY544">
        <v>2009</v>
      </c>
      <c r="AZ544">
        <v>2010</v>
      </c>
      <c r="BA544">
        <v>2011</v>
      </c>
      <c r="BB544">
        <v>2012</v>
      </c>
      <c r="BC544">
        <v>2013</v>
      </c>
      <c r="BD544">
        <v>2014</v>
      </c>
      <c r="BE544">
        <v>2015</v>
      </c>
      <c r="BF544">
        <v>2016</v>
      </c>
      <c r="BG544">
        <v>2017</v>
      </c>
      <c r="BH544">
        <v>2018</v>
      </c>
      <c r="BI544">
        <v>2019</v>
      </c>
      <c r="BJ544">
        <v>2020</v>
      </c>
      <c r="BK544">
        <v>2021</v>
      </c>
      <c r="BL544">
        <v>2022</v>
      </c>
      <c r="BM544">
        <v>2023</v>
      </c>
    </row>
    <row r="545" spans="1:65" ht="15" customHeight="1" x14ac:dyDescent="0.25">
      <c r="A545" t="s">
        <v>1239</v>
      </c>
      <c r="C545" s="78"/>
      <c r="D545" t="s">
        <v>2126</v>
      </c>
      <c r="E545" s="45" t="s">
        <v>2127</v>
      </c>
      <c r="F545" s="7"/>
      <c r="G545" s="45" t="s">
        <v>2127</v>
      </c>
      <c r="H545" s="45" t="s">
        <v>2128</v>
      </c>
      <c r="I545">
        <f t="shared" si="50"/>
        <v>1987</v>
      </c>
      <c r="J545">
        <f t="shared" si="51"/>
        <v>2023</v>
      </c>
      <c r="K545" s="2" t="str">
        <f t="shared" si="52"/>
        <v>-</v>
      </c>
      <c r="AC545">
        <v>1987</v>
      </c>
      <c r="AD545">
        <v>1988</v>
      </c>
      <c r="AE545">
        <v>1989</v>
      </c>
      <c r="AF545">
        <v>1990</v>
      </c>
      <c r="AG545">
        <v>1991</v>
      </c>
      <c r="AH545">
        <v>1992</v>
      </c>
      <c r="AI545">
        <v>1993</v>
      </c>
      <c r="AJ545">
        <v>1994</v>
      </c>
      <c r="AK545">
        <v>1995</v>
      </c>
      <c r="AL545">
        <v>1996</v>
      </c>
      <c r="AM545">
        <v>1997</v>
      </c>
      <c r="AN545">
        <v>1998</v>
      </c>
      <c r="AO545">
        <v>1999</v>
      </c>
      <c r="AP545">
        <v>2000</v>
      </c>
      <c r="AQ545">
        <v>2001</v>
      </c>
      <c r="AR545">
        <v>2002</v>
      </c>
      <c r="AS545">
        <v>2003</v>
      </c>
      <c r="AT545">
        <v>2004</v>
      </c>
      <c r="AU545">
        <v>2005</v>
      </c>
      <c r="AV545">
        <v>2006</v>
      </c>
      <c r="AW545">
        <v>2007</v>
      </c>
      <c r="AX545">
        <v>2008</v>
      </c>
      <c r="AY545">
        <v>2009</v>
      </c>
      <c r="AZ545">
        <v>2010</v>
      </c>
      <c r="BA545">
        <v>2011</v>
      </c>
      <c r="BB545">
        <v>2012</v>
      </c>
      <c r="BC545">
        <v>2013</v>
      </c>
      <c r="BD545">
        <v>2014</v>
      </c>
      <c r="BE545">
        <v>2015</v>
      </c>
      <c r="BF545">
        <v>2016</v>
      </c>
      <c r="BG545">
        <v>2017</v>
      </c>
      <c r="BH545">
        <v>2018</v>
      </c>
      <c r="BI545">
        <v>2019</v>
      </c>
      <c r="BJ545">
        <v>2020</v>
      </c>
      <c r="BK545">
        <v>2021</v>
      </c>
      <c r="BL545">
        <v>2022</v>
      </c>
      <c r="BM545">
        <v>2023</v>
      </c>
    </row>
    <row r="546" spans="1:65" ht="15" customHeight="1" x14ac:dyDescent="0.25">
      <c r="A546" t="s">
        <v>1239</v>
      </c>
      <c r="C546" s="78"/>
      <c r="D546" t="s">
        <v>2756</v>
      </c>
      <c r="E546" s="47" t="s">
        <v>827</v>
      </c>
      <c r="G546" s="45"/>
      <c r="H546" s="45"/>
      <c r="I546">
        <f t="shared" si="50"/>
        <v>1987</v>
      </c>
      <c r="J546">
        <f t="shared" si="51"/>
        <v>2023</v>
      </c>
      <c r="K546" s="2" t="str">
        <f t="shared" si="52"/>
        <v>-</v>
      </c>
      <c r="AC546">
        <v>1987</v>
      </c>
      <c r="AD546">
        <v>1988</v>
      </c>
      <c r="AE546">
        <v>1989</v>
      </c>
      <c r="AF546">
        <v>1990</v>
      </c>
      <c r="AG546">
        <v>1991</v>
      </c>
      <c r="AH546">
        <v>1992</v>
      </c>
      <c r="AI546">
        <v>1993</v>
      </c>
      <c r="AJ546">
        <v>1994</v>
      </c>
      <c r="AK546">
        <v>1995</v>
      </c>
      <c r="AL546">
        <v>1996</v>
      </c>
      <c r="AM546">
        <v>1997</v>
      </c>
      <c r="AN546">
        <v>1998</v>
      </c>
      <c r="AO546">
        <v>1999</v>
      </c>
      <c r="AP546">
        <v>2000</v>
      </c>
      <c r="AQ546">
        <v>2001</v>
      </c>
      <c r="AR546">
        <v>2002</v>
      </c>
      <c r="AS546">
        <v>2003</v>
      </c>
      <c r="AT546">
        <v>2004</v>
      </c>
      <c r="AU546">
        <v>2005</v>
      </c>
      <c r="AV546">
        <v>2006</v>
      </c>
      <c r="AW546">
        <v>2007</v>
      </c>
      <c r="AX546">
        <v>2008</v>
      </c>
      <c r="AY546">
        <v>2009</v>
      </c>
      <c r="AZ546">
        <v>2010</v>
      </c>
      <c r="BA546">
        <v>2011</v>
      </c>
      <c r="BB546">
        <v>2012</v>
      </c>
      <c r="BC546">
        <v>2013</v>
      </c>
      <c r="BD546">
        <v>2014</v>
      </c>
      <c r="BE546">
        <v>2015</v>
      </c>
      <c r="BF546">
        <v>2016</v>
      </c>
      <c r="BG546">
        <v>2017</v>
      </c>
      <c r="BH546">
        <v>2018</v>
      </c>
      <c r="BI546">
        <v>2019</v>
      </c>
      <c r="BJ546">
        <v>2020</v>
      </c>
      <c r="BK546">
        <v>2021</v>
      </c>
      <c r="BL546">
        <v>2022</v>
      </c>
      <c r="BM546">
        <v>2023</v>
      </c>
    </row>
    <row r="547" spans="1:65" ht="15" customHeight="1" x14ac:dyDescent="0.25">
      <c r="A547" t="s">
        <v>1239</v>
      </c>
      <c r="C547" s="78"/>
      <c r="D547" t="s">
        <v>2757</v>
      </c>
      <c r="E547" s="47" t="s">
        <v>2773</v>
      </c>
      <c r="G547" s="45"/>
      <c r="H547" s="45"/>
      <c r="I547">
        <f t="shared" si="50"/>
        <v>1987</v>
      </c>
      <c r="J547">
        <f t="shared" si="51"/>
        <v>2023</v>
      </c>
      <c r="K547" s="2" t="str">
        <f t="shared" si="52"/>
        <v>-</v>
      </c>
      <c r="AC547">
        <v>1987</v>
      </c>
      <c r="AD547">
        <v>1988</v>
      </c>
      <c r="AE547">
        <v>1989</v>
      </c>
      <c r="AF547">
        <v>1990</v>
      </c>
      <c r="AG547">
        <v>1991</v>
      </c>
      <c r="AH547">
        <v>1992</v>
      </c>
      <c r="AI547">
        <v>1993</v>
      </c>
      <c r="AJ547">
        <v>1994</v>
      </c>
      <c r="AK547">
        <v>1995</v>
      </c>
      <c r="AL547">
        <v>1996</v>
      </c>
      <c r="AM547">
        <v>1997</v>
      </c>
      <c r="AN547">
        <v>1998</v>
      </c>
      <c r="AO547">
        <v>1999</v>
      </c>
      <c r="AP547">
        <v>2000</v>
      </c>
      <c r="AQ547">
        <v>2001</v>
      </c>
      <c r="AR547">
        <v>2002</v>
      </c>
      <c r="AS547">
        <v>2003</v>
      </c>
      <c r="AT547">
        <v>2004</v>
      </c>
      <c r="AU547">
        <v>2005</v>
      </c>
      <c r="AV547">
        <v>2006</v>
      </c>
      <c r="AW547">
        <v>2007</v>
      </c>
      <c r="AX547">
        <v>2008</v>
      </c>
      <c r="AY547">
        <v>2009</v>
      </c>
      <c r="AZ547">
        <v>2010</v>
      </c>
      <c r="BA547">
        <v>2011</v>
      </c>
      <c r="BB547">
        <v>2012</v>
      </c>
      <c r="BC547">
        <v>2013</v>
      </c>
      <c r="BD547">
        <v>2014</v>
      </c>
      <c r="BE547">
        <v>2015</v>
      </c>
      <c r="BF547">
        <v>2016</v>
      </c>
      <c r="BG547">
        <v>2017</v>
      </c>
      <c r="BH547">
        <v>2018</v>
      </c>
      <c r="BI547">
        <v>2019</v>
      </c>
      <c r="BJ547">
        <v>2020</v>
      </c>
      <c r="BK547">
        <v>2021</v>
      </c>
      <c r="BL547">
        <v>2022</v>
      </c>
      <c r="BM547">
        <v>2023</v>
      </c>
    </row>
    <row r="548" spans="1:65" ht="15" customHeight="1" x14ac:dyDescent="0.25">
      <c r="A548" t="s">
        <v>1239</v>
      </c>
      <c r="C548" s="78"/>
      <c r="D548" t="s">
        <v>2758</v>
      </c>
      <c r="E548" s="47" t="s">
        <v>2774</v>
      </c>
      <c r="G548" s="45"/>
      <c r="H548" s="45"/>
      <c r="I548">
        <f t="shared" si="50"/>
        <v>1987</v>
      </c>
      <c r="J548">
        <f t="shared" si="51"/>
        <v>2023</v>
      </c>
      <c r="K548" s="2" t="str">
        <f t="shared" si="52"/>
        <v>-</v>
      </c>
      <c r="AC548">
        <v>1987</v>
      </c>
      <c r="AD548">
        <v>1988</v>
      </c>
      <c r="AE548">
        <v>1989</v>
      </c>
      <c r="AF548">
        <v>1990</v>
      </c>
      <c r="AG548">
        <v>1991</v>
      </c>
      <c r="AH548">
        <v>1992</v>
      </c>
      <c r="AI548">
        <v>1993</v>
      </c>
      <c r="AJ548">
        <v>1994</v>
      </c>
      <c r="AK548">
        <v>1995</v>
      </c>
      <c r="AL548">
        <v>1996</v>
      </c>
      <c r="AM548">
        <v>1997</v>
      </c>
      <c r="AN548">
        <v>1998</v>
      </c>
      <c r="AO548">
        <v>1999</v>
      </c>
      <c r="AP548">
        <v>2000</v>
      </c>
      <c r="AQ548">
        <v>2001</v>
      </c>
      <c r="AR548">
        <v>2002</v>
      </c>
      <c r="AS548">
        <v>2003</v>
      </c>
      <c r="AT548">
        <v>2004</v>
      </c>
      <c r="AU548">
        <v>2005</v>
      </c>
      <c r="AV548">
        <v>2006</v>
      </c>
      <c r="AW548">
        <v>2007</v>
      </c>
      <c r="AX548">
        <v>2008</v>
      </c>
      <c r="AY548">
        <v>2009</v>
      </c>
      <c r="AZ548">
        <v>2010</v>
      </c>
      <c r="BA548">
        <v>2011</v>
      </c>
      <c r="BB548">
        <v>2012</v>
      </c>
      <c r="BC548">
        <v>2013</v>
      </c>
      <c r="BD548">
        <v>2014</v>
      </c>
      <c r="BE548">
        <v>2015</v>
      </c>
      <c r="BF548">
        <v>2016</v>
      </c>
      <c r="BG548">
        <v>2017</v>
      </c>
      <c r="BH548">
        <v>2018</v>
      </c>
      <c r="BI548">
        <v>2019</v>
      </c>
      <c r="BJ548">
        <v>2020</v>
      </c>
      <c r="BK548">
        <v>2021</v>
      </c>
      <c r="BL548">
        <v>2022</v>
      </c>
      <c r="BM548">
        <v>2023</v>
      </c>
    </row>
    <row r="549" spans="1:65" ht="15" customHeight="1" x14ac:dyDescent="0.25">
      <c r="A549" t="s">
        <v>1239</v>
      </c>
      <c r="C549" s="78"/>
      <c r="D549" t="s">
        <v>2759</v>
      </c>
      <c r="E549" s="47" t="s">
        <v>2775</v>
      </c>
      <c r="G549" s="45"/>
      <c r="H549" s="45"/>
      <c r="I549">
        <f t="shared" si="50"/>
        <v>1987</v>
      </c>
      <c r="J549">
        <f t="shared" si="51"/>
        <v>2023</v>
      </c>
      <c r="K549" s="2" t="str">
        <f t="shared" si="52"/>
        <v>-</v>
      </c>
      <c r="AC549">
        <v>1987</v>
      </c>
      <c r="AD549">
        <v>1988</v>
      </c>
      <c r="AE549">
        <v>1989</v>
      </c>
      <c r="AF549">
        <v>1990</v>
      </c>
      <c r="AG549">
        <v>1991</v>
      </c>
      <c r="AH549">
        <v>1992</v>
      </c>
      <c r="AI549">
        <v>1993</v>
      </c>
      <c r="AJ549">
        <v>1994</v>
      </c>
      <c r="AK549">
        <v>1995</v>
      </c>
      <c r="AL549">
        <v>1996</v>
      </c>
      <c r="AM549">
        <v>1997</v>
      </c>
      <c r="AN549">
        <v>1998</v>
      </c>
      <c r="AO549">
        <v>1999</v>
      </c>
      <c r="AP549">
        <v>2000</v>
      </c>
      <c r="AQ549">
        <v>2001</v>
      </c>
      <c r="AR549">
        <v>2002</v>
      </c>
      <c r="AS549">
        <v>2003</v>
      </c>
      <c r="AT549">
        <v>2004</v>
      </c>
      <c r="AU549">
        <v>2005</v>
      </c>
      <c r="AV549">
        <v>2006</v>
      </c>
      <c r="AW549">
        <v>2007</v>
      </c>
      <c r="AX549">
        <v>2008</v>
      </c>
      <c r="AY549">
        <v>2009</v>
      </c>
      <c r="AZ549">
        <v>2010</v>
      </c>
      <c r="BA549">
        <v>2011</v>
      </c>
      <c r="BB549">
        <v>2012</v>
      </c>
      <c r="BC549">
        <v>2013</v>
      </c>
      <c r="BD549">
        <v>2014</v>
      </c>
      <c r="BE549">
        <v>2015</v>
      </c>
      <c r="BF549">
        <v>2016</v>
      </c>
      <c r="BG549">
        <v>2017</v>
      </c>
      <c r="BH549">
        <v>2018</v>
      </c>
      <c r="BI549">
        <v>2019</v>
      </c>
      <c r="BJ549">
        <v>2020</v>
      </c>
      <c r="BK549">
        <v>2021</v>
      </c>
      <c r="BL549">
        <v>2022</v>
      </c>
      <c r="BM549">
        <v>2023</v>
      </c>
    </row>
    <row r="550" spans="1:65" ht="15" customHeight="1" x14ac:dyDescent="0.25">
      <c r="A550" t="s">
        <v>1239</v>
      </c>
      <c r="C550" s="78"/>
      <c r="D550" t="s">
        <v>2760</v>
      </c>
      <c r="E550" s="47" t="s">
        <v>2776</v>
      </c>
      <c r="G550" s="45"/>
      <c r="H550" s="45"/>
      <c r="I550">
        <f t="shared" si="50"/>
        <v>1987</v>
      </c>
      <c r="J550">
        <f t="shared" si="51"/>
        <v>2023</v>
      </c>
      <c r="K550" s="2" t="str">
        <f t="shared" si="52"/>
        <v>-</v>
      </c>
      <c r="AC550">
        <v>1987</v>
      </c>
      <c r="AD550">
        <v>1988</v>
      </c>
      <c r="AE550">
        <v>1989</v>
      </c>
      <c r="AF550">
        <v>1990</v>
      </c>
      <c r="AG550">
        <v>1991</v>
      </c>
      <c r="AH550">
        <v>1992</v>
      </c>
      <c r="AI550">
        <v>1993</v>
      </c>
      <c r="AJ550">
        <v>1994</v>
      </c>
      <c r="AK550">
        <v>1995</v>
      </c>
      <c r="AL550">
        <v>1996</v>
      </c>
      <c r="AM550">
        <v>1997</v>
      </c>
      <c r="AN550">
        <v>1998</v>
      </c>
      <c r="AO550">
        <v>1999</v>
      </c>
      <c r="AP550">
        <v>2000</v>
      </c>
      <c r="AQ550">
        <v>2001</v>
      </c>
      <c r="AR550">
        <v>2002</v>
      </c>
      <c r="AS550">
        <v>2003</v>
      </c>
      <c r="AT550">
        <v>2004</v>
      </c>
      <c r="AU550">
        <v>2005</v>
      </c>
      <c r="AV550">
        <v>2006</v>
      </c>
      <c r="AW550">
        <v>2007</v>
      </c>
      <c r="AX550">
        <v>2008</v>
      </c>
      <c r="AY550">
        <v>2009</v>
      </c>
      <c r="AZ550">
        <v>2010</v>
      </c>
      <c r="BA550">
        <v>2011</v>
      </c>
      <c r="BB550">
        <v>2012</v>
      </c>
      <c r="BC550">
        <v>2013</v>
      </c>
      <c r="BD550">
        <v>2014</v>
      </c>
      <c r="BE550">
        <v>2015</v>
      </c>
      <c r="BF550">
        <v>2016</v>
      </c>
      <c r="BG550">
        <v>2017</v>
      </c>
      <c r="BH550">
        <v>2018</v>
      </c>
      <c r="BI550">
        <v>2019</v>
      </c>
      <c r="BJ550">
        <v>2020</v>
      </c>
      <c r="BK550">
        <v>2021</v>
      </c>
      <c r="BL550">
        <v>2022</v>
      </c>
      <c r="BM550">
        <v>2023</v>
      </c>
    </row>
    <row r="551" spans="1:65" ht="15" customHeight="1" x14ac:dyDescent="0.25">
      <c r="A551" t="s">
        <v>1239</v>
      </c>
      <c r="C551" s="78"/>
      <c r="D551" t="s">
        <v>128</v>
      </c>
      <c r="E551" s="45" t="s">
        <v>129</v>
      </c>
      <c r="G551" s="45" t="s">
        <v>129</v>
      </c>
      <c r="H551" s="45" t="s">
        <v>1613</v>
      </c>
      <c r="I551">
        <f t="shared" si="50"/>
        <v>1994</v>
      </c>
      <c r="J551">
        <f t="shared" si="51"/>
        <v>2009</v>
      </c>
      <c r="K551" s="2" t="str">
        <f t="shared" si="52"/>
        <v>-</v>
      </c>
      <c r="AJ551">
        <v>1994</v>
      </c>
      <c r="AK551">
        <v>1995</v>
      </c>
      <c r="AL551">
        <v>1996</v>
      </c>
      <c r="AM551">
        <v>1997</v>
      </c>
      <c r="AN551">
        <v>1998</v>
      </c>
      <c r="AO551">
        <v>1999</v>
      </c>
      <c r="AP551">
        <v>2000</v>
      </c>
      <c r="AQ551">
        <v>2001</v>
      </c>
      <c r="AR551">
        <v>2002</v>
      </c>
      <c r="AS551">
        <v>2003</v>
      </c>
      <c r="AT551">
        <v>2004</v>
      </c>
      <c r="AU551">
        <v>2005</v>
      </c>
      <c r="AV551">
        <v>2006</v>
      </c>
      <c r="AW551">
        <v>2007</v>
      </c>
      <c r="AX551">
        <v>2008</v>
      </c>
      <c r="AY551">
        <v>2009</v>
      </c>
    </row>
    <row r="552" spans="1:65" ht="15" customHeight="1" x14ac:dyDescent="0.25">
      <c r="A552" t="s">
        <v>1239</v>
      </c>
      <c r="C552" s="78"/>
      <c r="D552" t="s">
        <v>1056</v>
      </c>
      <c r="E552" s="45" t="s">
        <v>1057</v>
      </c>
      <c r="G552" s="45" t="s">
        <v>2133</v>
      </c>
      <c r="H552" s="45" t="s">
        <v>2134</v>
      </c>
      <c r="I552">
        <f t="shared" si="50"/>
        <v>1993</v>
      </c>
      <c r="J552">
        <f t="shared" si="51"/>
        <v>2023</v>
      </c>
      <c r="K552" s="2" t="str">
        <f t="shared" si="52"/>
        <v>-</v>
      </c>
      <c r="AI552">
        <v>1993</v>
      </c>
      <c r="AJ552">
        <v>1994</v>
      </c>
      <c r="AK552">
        <v>1995</v>
      </c>
      <c r="AL552">
        <v>1996</v>
      </c>
      <c r="AM552">
        <v>1997</v>
      </c>
      <c r="AN552">
        <v>1998</v>
      </c>
      <c r="AO552">
        <v>1999</v>
      </c>
      <c r="AP552">
        <v>2000</v>
      </c>
      <c r="AQ552">
        <v>2001</v>
      </c>
      <c r="AR552">
        <v>2002</v>
      </c>
      <c r="AS552">
        <v>2003</v>
      </c>
      <c r="AT552">
        <v>2004</v>
      </c>
      <c r="AU552">
        <v>2005</v>
      </c>
      <c r="AV552">
        <v>2006</v>
      </c>
      <c r="AW552">
        <v>2007</v>
      </c>
      <c r="AX552">
        <v>2008</v>
      </c>
      <c r="AY552">
        <v>2009</v>
      </c>
      <c r="AZ552">
        <v>2010</v>
      </c>
      <c r="BA552">
        <v>2011</v>
      </c>
      <c r="BB552">
        <v>2012</v>
      </c>
      <c r="BC552">
        <v>2013</v>
      </c>
      <c r="BD552">
        <v>2014</v>
      </c>
      <c r="BE552">
        <v>2015</v>
      </c>
      <c r="BF552">
        <v>2016</v>
      </c>
      <c r="BG552">
        <v>2017</v>
      </c>
      <c r="BH552">
        <v>2018</v>
      </c>
      <c r="BI552">
        <v>2019</v>
      </c>
      <c r="BJ552">
        <v>2020</v>
      </c>
      <c r="BK552">
        <v>2021</v>
      </c>
      <c r="BL552">
        <v>2022</v>
      </c>
      <c r="BM552">
        <v>2023</v>
      </c>
    </row>
    <row r="553" spans="1:65" ht="15" customHeight="1" x14ac:dyDescent="0.25">
      <c r="A553" t="s">
        <v>1239</v>
      </c>
      <c r="C553" s="78"/>
      <c r="D553" t="s">
        <v>2761</v>
      </c>
      <c r="E553" s="47" t="s">
        <v>2777</v>
      </c>
      <c r="G553" s="45"/>
      <c r="H553" s="45"/>
      <c r="I553">
        <f t="shared" si="50"/>
        <v>1987</v>
      </c>
      <c r="J553">
        <f t="shared" si="51"/>
        <v>2023</v>
      </c>
      <c r="K553" s="2" t="str">
        <f t="shared" si="52"/>
        <v>-</v>
      </c>
      <c r="AC553">
        <v>1987</v>
      </c>
      <c r="AD553">
        <v>1988</v>
      </c>
      <c r="AE553">
        <v>1989</v>
      </c>
      <c r="AF553">
        <v>1990</v>
      </c>
      <c r="AG553">
        <v>1991</v>
      </c>
      <c r="AH553">
        <v>1992</v>
      </c>
      <c r="AI553">
        <v>1993</v>
      </c>
      <c r="AJ553">
        <v>1994</v>
      </c>
      <c r="AK553">
        <v>1995</v>
      </c>
      <c r="AL553">
        <v>1996</v>
      </c>
      <c r="AM553">
        <v>1997</v>
      </c>
      <c r="AN553">
        <v>1998</v>
      </c>
      <c r="AO553">
        <v>1999</v>
      </c>
      <c r="AP553">
        <v>2000</v>
      </c>
      <c r="AQ553">
        <v>2001</v>
      </c>
      <c r="AR553">
        <v>2002</v>
      </c>
      <c r="AS553">
        <v>2003</v>
      </c>
      <c r="AT553">
        <v>2004</v>
      </c>
      <c r="AU553">
        <v>2005</v>
      </c>
      <c r="AV553">
        <v>2006</v>
      </c>
      <c r="AW553">
        <v>2007</v>
      </c>
      <c r="AX553">
        <v>2008</v>
      </c>
      <c r="AY553">
        <v>2009</v>
      </c>
      <c r="AZ553">
        <v>2010</v>
      </c>
      <c r="BA553">
        <v>2011</v>
      </c>
      <c r="BB553">
        <v>2012</v>
      </c>
      <c r="BC553">
        <v>2013</v>
      </c>
      <c r="BD553">
        <v>2014</v>
      </c>
      <c r="BE553">
        <v>2015</v>
      </c>
      <c r="BF553">
        <v>2016</v>
      </c>
      <c r="BG553">
        <v>2017</v>
      </c>
      <c r="BH553">
        <v>2018</v>
      </c>
      <c r="BI553">
        <v>2019</v>
      </c>
      <c r="BJ553">
        <v>2020</v>
      </c>
      <c r="BK553">
        <v>2021</v>
      </c>
      <c r="BL553">
        <v>2022</v>
      </c>
      <c r="BM553">
        <v>2023</v>
      </c>
    </row>
    <row r="554" spans="1:65" ht="15" customHeight="1" x14ac:dyDescent="0.25">
      <c r="A554" t="s">
        <v>1239</v>
      </c>
      <c r="C554" s="78"/>
      <c r="D554" t="s">
        <v>2762</v>
      </c>
      <c r="E554" s="47" t="s">
        <v>2778</v>
      </c>
      <c r="G554" s="45"/>
      <c r="H554" s="45"/>
      <c r="I554">
        <f t="shared" si="50"/>
        <v>1987</v>
      </c>
      <c r="J554">
        <f t="shared" si="51"/>
        <v>2023</v>
      </c>
      <c r="K554" s="2" t="str">
        <f t="shared" si="52"/>
        <v>-</v>
      </c>
      <c r="AC554">
        <v>1987</v>
      </c>
      <c r="AD554">
        <v>1988</v>
      </c>
      <c r="AE554">
        <v>1989</v>
      </c>
      <c r="AF554">
        <v>1990</v>
      </c>
      <c r="AG554">
        <v>1991</v>
      </c>
      <c r="AH554">
        <v>1992</v>
      </c>
      <c r="AI554">
        <v>1993</v>
      </c>
      <c r="AJ554">
        <v>1994</v>
      </c>
      <c r="AK554">
        <v>1995</v>
      </c>
      <c r="AL554">
        <v>1996</v>
      </c>
      <c r="AM554">
        <v>1997</v>
      </c>
      <c r="AN554">
        <v>1998</v>
      </c>
      <c r="AO554">
        <v>1999</v>
      </c>
      <c r="AP554">
        <v>2000</v>
      </c>
      <c r="AQ554">
        <v>2001</v>
      </c>
      <c r="AR554">
        <v>2002</v>
      </c>
      <c r="AS554">
        <v>2003</v>
      </c>
      <c r="AT554">
        <v>2004</v>
      </c>
      <c r="AU554">
        <v>2005</v>
      </c>
      <c r="AV554">
        <v>2006</v>
      </c>
      <c r="AW554">
        <v>2007</v>
      </c>
      <c r="AX554">
        <v>2008</v>
      </c>
      <c r="AY554">
        <v>2009</v>
      </c>
      <c r="AZ554">
        <v>2010</v>
      </c>
      <c r="BA554">
        <v>2011</v>
      </c>
      <c r="BB554">
        <v>2012</v>
      </c>
      <c r="BC554">
        <v>2013</v>
      </c>
      <c r="BD554">
        <v>2014</v>
      </c>
      <c r="BE554">
        <v>2015</v>
      </c>
      <c r="BF554">
        <v>2016</v>
      </c>
      <c r="BG554">
        <v>2017</v>
      </c>
      <c r="BH554">
        <v>2018</v>
      </c>
      <c r="BI554">
        <v>2019</v>
      </c>
      <c r="BJ554">
        <v>2020</v>
      </c>
      <c r="BK554">
        <v>2021</v>
      </c>
      <c r="BL554">
        <v>2022</v>
      </c>
      <c r="BM554">
        <v>2023</v>
      </c>
    </row>
    <row r="555" spans="1:65" ht="15" customHeight="1" x14ac:dyDescent="0.25">
      <c r="A555" t="s">
        <v>1239</v>
      </c>
      <c r="C555" s="78"/>
      <c r="D555" t="s">
        <v>2763</v>
      </c>
      <c r="E555" s="47" t="s">
        <v>2779</v>
      </c>
      <c r="G555" s="45"/>
      <c r="H555" s="45"/>
      <c r="I555">
        <f>MIN(L555:BT555)</f>
        <v>1987</v>
      </c>
      <c r="J555">
        <f>MAX(L556:BT556)</f>
        <v>2023</v>
      </c>
      <c r="K555" s="2" t="str">
        <f>IF(J555-I555+1-COUNTA(L556:BT556)=0, "-", "Yes")</f>
        <v>-</v>
      </c>
      <c r="AC555">
        <v>1987</v>
      </c>
      <c r="AD555">
        <v>1988</v>
      </c>
      <c r="AE555">
        <v>1989</v>
      </c>
      <c r="AF555">
        <v>1990</v>
      </c>
      <c r="AG555">
        <v>1991</v>
      </c>
      <c r="AH555">
        <v>1992</v>
      </c>
      <c r="AI555">
        <v>1993</v>
      </c>
      <c r="AJ555">
        <v>1994</v>
      </c>
      <c r="AK555">
        <v>1995</v>
      </c>
      <c r="AL555">
        <v>1996</v>
      </c>
      <c r="AM555">
        <v>1997</v>
      </c>
      <c r="AN555">
        <v>1998</v>
      </c>
      <c r="AO555">
        <v>1999</v>
      </c>
      <c r="AP555">
        <v>2000</v>
      </c>
      <c r="AQ555">
        <v>2001</v>
      </c>
      <c r="AR555">
        <v>2002</v>
      </c>
      <c r="AS555">
        <v>2003</v>
      </c>
      <c r="AT555">
        <v>2004</v>
      </c>
      <c r="AU555">
        <v>2005</v>
      </c>
      <c r="AV555">
        <v>2006</v>
      </c>
      <c r="AW555">
        <v>2007</v>
      </c>
      <c r="AX555">
        <v>2008</v>
      </c>
      <c r="AY555">
        <v>2009</v>
      </c>
      <c r="AZ555">
        <v>2010</v>
      </c>
      <c r="BA555">
        <v>2011</v>
      </c>
      <c r="BB555">
        <v>2012</v>
      </c>
      <c r="BC555">
        <v>2013</v>
      </c>
      <c r="BD555">
        <v>2014</v>
      </c>
      <c r="BE555">
        <v>2015</v>
      </c>
      <c r="BF555">
        <v>2016</v>
      </c>
      <c r="BG555">
        <v>2017</v>
      </c>
      <c r="BH555">
        <v>2018</v>
      </c>
      <c r="BI555">
        <v>2019</v>
      </c>
      <c r="BJ555">
        <v>2020</v>
      </c>
      <c r="BK555">
        <v>2021</v>
      </c>
      <c r="BL555">
        <v>2022</v>
      </c>
      <c r="BM555">
        <v>2023</v>
      </c>
    </row>
    <row r="556" spans="1:65" ht="15" customHeight="1" x14ac:dyDescent="0.25">
      <c r="A556" t="s">
        <v>1239</v>
      </c>
      <c r="C556" s="78"/>
      <c r="D556" t="s">
        <v>21</v>
      </c>
      <c r="E556" s="21" t="s">
        <v>12</v>
      </c>
      <c r="F556" s="69" t="s">
        <v>1303</v>
      </c>
      <c r="G556" s="21" t="s">
        <v>733</v>
      </c>
      <c r="H556" s="21" t="s">
        <v>1569</v>
      </c>
      <c r="I556">
        <f t="shared" ref="I556" si="53">MIN(L556:BT556)</f>
        <v>1987</v>
      </c>
      <c r="J556">
        <f t="shared" ref="J556" si="54">MAX(L556:BT556)</f>
        <v>2023</v>
      </c>
      <c r="K556" s="2" t="str">
        <f t="shared" si="52"/>
        <v>-</v>
      </c>
      <c r="AC556">
        <v>1987</v>
      </c>
      <c r="AD556">
        <v>1988</v>
      </c>
      <c r="AE556">
        <v>1989</v>
      </c>
      <c r="AF556">
        <v>1990</v>
      </c>
      <c r="AG556">
        <v>1991</v>
      </c>
      <c r="AH556">
        <v>1992</v>
      </c>
      <c r="AI556">
        <v>1993</v>
      </c>
      <c r="AJ556">
        <v>1994</v>
      </c>
      <c r="AK556">
        <v>1995</v>
      </c>
      <c r="AL556">
        <v>1996</v>
      </c>
      <c r="AM556">
        <v>1997</v>
      </c>
      <c r="AN556">
        <v>1998</v>
      </c>
      <c r="AO556">
        <v>1999</v>
      </c>
      <c r="AP556">
        <v>2000</v>
      </c>
      <c r="AQ556">
        <v>2001</v>
      </c>
      <c r="AR556">
        <v>2002</v>
      </c>
      <c r="AS556">
        <v>2003</v>
      </c>
      <c r="AT556">
        <v>2004</v>
      </c>
      <c r="AU556">
        <v>2005</v>
      </c>
      <c r="AV556">
        <v>2006</v>
      </c>
      <c r="AW556">
        <v>2007</v>
      </c>
      <c r="AX556">
        <v>2008</v>
      </c>
      <c r="AY556">
        <v>2009</v>
      </c>
      <c r="AZ556">
        <v>2010</v>
      </c>
      <c r="BA556">
        <v>2011</v>
      </c>
      <c r="BB556">
        <v>2012</v>
      </c>
      <c r="BC556">
        <v>2013</v>
      </c>
      <c r="BD556">
        <v>2014</v>
      </c>
      <c r="BE556">
        <v>2015</v>
      </c>
      <c r="BF556">
        <v>2016</v>
      </c>
      <c r="BG556">
        <v>2017</v>
      </c>
      <c r="BH556">
        <v>2018</v>
      </c>
      <c r="BI556">
        <v>2019</v>
      </c>
      <c r="BJ556">
        <v>2020</v>
      </c>
      <c r="BK556">
        <v>2021</v>
      </c>
      <c r="BL556">
        <v>2022</v>
      </c>
      <c r="BM556">
        <v>2023</v>
      </c>
    </row>
    <row r="557" spans="1:65" ht="15" customHeight="1" x14ac:dyDescent="0.25">
      <c r="C557" s="64"/>
      <c r="E557" s="45"/>
      <c r="G557" s="45"/>
      <c r="H557" s="45"/>
    </row>
    <row r="558" spans="1:65" ht="15" customHeight="1" x14ac:dyDescent="0.25">
      <c r="A558" t="s">
        <v>1240</v>
      </c>
      <c r="B558" s="1" t="str">
        <f>A558&amp;MIN(I558:I577)&amp;"(-"&amp;MAX(J558:J577)&amp;")"</f>
        <v>FAIN1980(-2007)</v>
      </c>
      <c r="C558" s="78"/>
      <c r="D558" t="s">
        <v>130</v>
      </c>
      <c r="E558" s="45" t="s">
        <v>12</v>
      </c>
      <c r="F558" s="7" t="s">
        <v>1303</v>
      </c>
      <c r="G558" s="45" t="s">
        <v>1614</v>
      </c>
      <c r="H558" s="45" t="s">
        <v>1577</v>
      </c>
      <c r="I558">
        <f t="shared" ref="I558:I577" si="55">MIN(L558:BT558)</f>
        <v>1980</v>
      </c>
      <c r="J558">
        <f t="shared" ref="J558:J565" si="56">MAX(L558:BT558)</f>
        <v>2007</v>
      </c>
      <c r="K558" s="2" t="str">
        <f t="shared" ref="K558:K577" si="57">IF(J558-I558+1-COUNTA(L558:BT558)=0, "-", "Yes")</f>
        <v>-</v>
      </c>
      <c r="V558">
        <v>1980</v>
      </c>
      <c r="W558">
        <v>1981</v>
      </c>
      <c r="X558">
        <v>1982</v>
      </c>
      <c r="Y558">
        <v>1983</v>
      </c>
      <c r="Z558">
        <v>1984</v>
      </c>
      <c r="AA558">
        <v>1985</v>
      </c>
      <c r="AB558">
        <v>1986</v>
      </c>
      <c r="AC558">
        <v>1987</v>
      </c>
      <c r="AD558">
        <v>1988</v>
      </c>
      <c r="AE558">
        <v>1989</v>
      </c>
      <c r="AF558">
        <v>1990</v>
      </c>
      <c r="AG558">
        <v>1991</v>
      </c>
      <c r="AH558">
        <v>1992</v>
      </c>
      <c r="AI558">
        <v>1993</v>
      </c>
      <c r="AJ558">
        <v>1994</v>
      </c>
      <c r="AK558">
        <v>1995</v>
      </c>
      <c r="AL558">
        <v>1996</v>
      </c>
      <c r="AM558">
        <v>1997</v>
      </c>
      <c r="AN558">
        <v>1998</v>
      </c>
      <c r="AO558">
        <v>1999</v>
      </c>
      <c r="AP558">
        <v>2000</v>
      </c>
      <c r="AQ558">
        <v>2001</v>
      </c>
      <c r="AR558">
        <v>2002</v>
      </c>
      <c r="AS558">
        <v>2003</v>
      </c>
      <c r="AT558">
        <v>2004</v>
      </c>
      <c r="AU558">
        <v>2005</v>
      </c>
      <c r="AV558">
        <v>2006</v>
      </c>
      <c r="AW558">
        <v>2007</v>
      </c>
    </row>
    <row r="559" spans="1:65" ht="15" customHeight="1" x14ac:dyDescent="0.25">
      <c r="A559" t="s">
        <v>1240</v>
      </c>
      <c r="C559" s="78"/>
      <c r="D559" t="s">
        <v>750</v>
      </c>
      <c r="E559" s="45" t="s">
        <v>799</v>
      </c>
      <c r="G559" s="45" t="s">
        <v>799</v>
      </c>
      <c r="H559" s="45" t="s">
        <v>1615</v>
      </c>
      <c r="I559">
        <f t="shared" si="55"/>
        <v>1980</v>
      </c>
      <c r="J559">
        <f t="shared" si="56"/>
        <v>2007</v>
      </c>
      <c r="K559" s="2" t="str">
        <f t="shared" si="57"/>
        <v>-</v>
      </c>
      <c r="V559">
        <v>1980</v>
      </c>
      <c r="W559">
        <v>1981</v>
      </c>
      <c r="X559">
        <v>1982</v>
      </c>
      <c r="Y559">
        <v>1983</v>
      </c>
      <c r="Z559">
        <v>1984</v>
      </c>
      <c r="AA559">
        <v>1985</v>
      </c>
      <c r="AB559">
        <v>1986</v>
      </c>
      <c r="AC559">
        <v>1987</v>
      </c>
      <c r="AD559">
        <v>1988</v>
      </c>
      <c r="AE559">
        <v>1989</v>
      </c>
      <c r="AF559">
        <v>1990</v>
      </c>
      <c r="AG559">
        <v>1991</v>
      </c>
      <c r="AH559">
        <v>1992</v>
      </c>
      <c r="AI559">
        <v>1993</v>
      </c>
      <c r="AJ559">
        <v>1994</v>
      </c>
      <c r="AK559">
        <v>1995</v>
      </c>
      <c r="AL559">
        <v>1996</v>
      </c>
      <c r="AM559">
        <v>1997</v>
      </c>
      <c r="AN559">
        <v>1998</v>
      </c>
      <c r="AO559">
        <v>1999</v>
      </c>
      <c r="AP559">
        <v>2000</v>
      </c>
      <c r="AQ559">
        <v>2001</v>
      </c>
      <c r="AR559">
        <v>2002</v>
      </c>
      <c r="AS559">
        <v>2003</v>
      </c>
      <c r="AT559">
        <v>2004</v>
      </c>
      <c r="AU559">
        <v>2005</v>
      </c>
      <c r="AV559">
        <v>2006</v>
      </c>
      <c r="AW559">
        <v>2007</v>
      </c>
    </row>
    <row r="560" spans="1:65" ht="15" customHeight="1" x14ac:dyDescent="0.25">
      <c r="A560" t="s">
        <v>1240</v>
      </c>
      <c r="C560" s="78"/>
      <c r="D560" t="s">
        <v>33</v>
      </c>
      <c r="E560" s="45" t="s">
        <v>121</v>
      </c>
      <c r="F560" s="7" t="s">
        <v>1303</v>
      </c>
      <c r="G560" s="45" t="s">
        <v>1616</v>
      </c>
      <c r="H560" s="45" t="s">
        <v>1607</v>
      </c>
      <c r="I560">
        <f t="shared" si="55"/>
        <v>1980</v>
      </c>
      <c r="J560">
        <f t="shared" si="56"/>
        <v>2007</v>
      </c>
      <c r="K560" s="2" t="str">
        <f t="shared" si="57"/>
        <v>-</v>
      </c>
      <c r="V560">
        <v>1980</v>
      </c>
      <c r="W560">
        <v>1981</v>
      </c>
      <c r="X560">
        <v>1982</v>
      </c>
      <c r="Y560">
        <v>1983</v>
      </c>
      <c r="Z560">
        <v>1984</v>
      </c>
      <c r="AA560">
        <v>1985</v>
      </c>
      <c r="AB560">
        <v>1986</v>
      </c>
      <c r="AC560">
        <v>1987</v>
      </c>
      <c r="AD560">
        <v>1988</v>
      </c>
      <c r="AE560">
        <v>1989</v>
      </c>
      <c r="AF560">
        <v>1990</v>
      </c>
      <c r="AG560">
        <v>1991</v>
      </c>
      <c r="AH560">
        <v>1992</v>
      </c>
      <c r="AI560">
        <v>1993</v>
      </c>
      <c r="AJ560">
        <v>1994</v>
      </c>
      <c r="AK560">
        <v>1995</v>
      </c>
      <c r="AL560">
        <v>1996</v>
      </c>
      <c r="AM560">
        <v>1997</v>
      </c>
      <c r="AN560">
        <v>1998</v>
      </c>
      <c r="AO560">
        <v>1999</v>
      </c>
      <c r="AP560">
        <v>2000</v>
      </c>
      <c r="AQ560">
        <v>2001</v>
      </c>
      <c r="AR560">
        <v>2002</v>
      </c>
      <c r="AS560">
        <v>2003</v>
      </c>
      <c r="AT560">
        <v>2004</v>
      </c>
      <c r="AU560">
        <v>2005</v>
      </c>
      <c r="AV560">
        <v>2006</v>
      </c>
      <c r="AW560">
        <v>2007</v>
      </c>
    </row>
    <row r="561" spans="1:49" ht="15" customHeight="1" x14ac:dyDescent="0.25">
      <c r="A561" t="s">
        <v>1240</v>
      </c>
      <c r="C561" s="78"/>
      <c r="D561" t="s">
        <v>131</v>
      </c>
      <c r="E561" s="45" t="s">
        <v>38</v>
      </c>
      <c r="G561" s="45" t="s">
        <v>38</v>
      </c>
      <c r="H561" s="45" t="s">
        <v>1580</v>
      </c>
      <c r="I561">
        <f t="shared" si="55"/>
        <v>1980</v>
      </c>
      <c r="J561">
        <f t="shared" si="56"/>
        <v>2007</v>
      </c>
      <c r="K561" s="2" t="str">
        <f t="shared" si="57"/>
        <v>-</v>
      </c>
      <c r="V561">
        <v>1980</v>
      </c>
      <c r="W561">
        <v>1981</v>
      </c>
      <c r="X561">
        <v>1982</v>
      </c>
      <c r="Y561">
        <v>1983</v>
      </c>
      <c r="Z561">
        <v>1984</v>
      </c>
      <c r="AA561">
        <v>1985</v>
      </c>
      <c r="AB561">
        <v>1986</v>
      </c>
      <c r="AC561">
        <v>1987</v>
      </c>
      <c r="AD561">
        <v>1988</v>
      </c>
      <c r="AE561">
        <v>1989</v>
      </c>
      <c r="AF561">
        <v>1990</v>
      </c>
      <c r="AG561">
        <v>1991</v>
      </c>
      <c r="AH561">
        <v>1992</v>
      </c>
      <c r="AI561">
        <v>1993</v>
      </c>
      <c r="AJ561">
        <v>1994</v>
      </c>
      <c r="AK561">
        <v>1995</v>
      </c>
      <c r="AL561">
        <v>1996</v>
      </c>
      <c r="AM561">
        <v>1997</v>
      </c>
      <c r="AN561">
        <v>1998</v>
      </c>
      <c r="AO561">
        <v>1999</v>
      </c>
      <c r="AP561">
        <v>2000</v>
      </c>
      <c r="AQ561">
        <v>2001</v>
      </c>
      <c r="AR561">
        <v>2002</v>
      </c>
      <c r="AS561">
        <v>2003</v>
      </c>
      <c r="AT561">
        <v>2004</v>
      </c>
      <c r="AU561">
        <v>2005</v>
      </c>
      <c r="AV561">
        <v>2006</v>
      </c>
      <c r="AW561">
        <v>2007</v>
      </c>
    </row>
    <row r="562" spans="1:49" ht="15" customHeight="1" x14ac:dyDescent="0.25">
      <c r="A562" t="s">
        <v>1240</v>
      </c>
      <c r="C562" s="78"/>
      <c r="D562" t="s">
        <v>35</v>
      </c>
      <c r="E562" s="45" t="s">
        <v>36</v>
      </c>
      <c r="G562" s="45" t="s">
        <v>36</v>
      </c>
      <c r="H562" s="45" t="s">
        <v>1581</v>
      </c>
      <c r="I562">
        <f t="shared" si="55"/>
        <v>1980</v>
      </c>
      <c r="J562">
        <f t="shared" si="56"/>
        <v>2007</v>
      </c>
      <c r="K562" s="2" t="str">
        <f t="shared" si="57"/>
        <v>-</v>
      </c>
      <c r="V562">
        <v>1980</v>
      </c>
      <c r="W562">
        <v>1981</v>
      </c>
      <c r="X562">
        <v>1982</v>
      </c>
      <c r="Y562">
        <v>1983</v>
      </c>
      <c r="Z562">
        <v>1984</v>
      </c>
      <c r="AA562">
        <v>1985</v>
      </c>
      <c r="AB562">
        <v>1986</v>
      </c>
      <c r="AC562">
        <v>1987</v>
      </c>
      <c r="AD562">
        <v>1988</v>
      </c>
      <c r="AE562">
        <v>1989</v>
      </c>
      <c r="AF562">
        <v>1990</v>
      </c>
      <c r="AG562">
        <v>1991</v>
      </c>
      <c r="AH562">
        <v>1992</v>
      </c>
      <c r="AI562">
        <v>1993</v>
      </c>
      <c r="AJ562">
        <v>1994</v>
      </c>
      <c r="AK562">
        <v>1995</v>
      </c>
      <c r="AL562">
        <v>1996</v>
      </c>
      <c r="AM562">
        <v>1997</v>
      </c>
      <c r="AN562">
        <v>1998</v>
      </c>
      <c r="AO562">
        <v>1999</v>
      </c>
      <c r="AP562">
        <v>2000</v>
      </c>
      <c r="AQ562">
        <v>2001</v>
      </c>
      <c r="AR562">
        <v>2002</v>
      </c>
      <c r="AS562">
        <v>2003</v>
      </c>
      <c r="AT562">
        <v>2004</v>
      </c>
      <c r="AU562">
        <v>2005</v>
      </c>
      <c r="AV562">
        <v>2006</v>
      </c>
      <c r="AW562">
        <v>2007</v>
      </c>
    </row>
    <row r="563" spans="1:49" ht="15" customHeight="1" x14ac:dyDescent="0.25">
      <c r="A563" t="s">
        <v>1240</v>
      </c>
      <c r="C563" s="78"/>
      <c r="D563" t="s">
        <v>132</v>
      </c>
      <c r="E563" s="45" t="s">
        <v>12</v>
      </c>
      <c r="F563" s="7" t="s">
        <v>1303</v>
      </c>
      <c r="G563" s="45" t="s">
        <v>1617</v>
      </c>
      <c r="H563" s="45" t="s">
        <v>1618</v>
      </c>
      <c r="I563">
        <f t="shared" si="55"/>
        <v>1980</v>
      </c>
      <c r="J563">
        <f t="shared" si="56"/>
        <v>2007</v>
      </c>
      <c r="K563" s="2" t="str">
        <f t="shared" si="57"/>
        <v>-</v>
      </c>
      <c r="V563">
        <v>1980</v>
      </c>
      <c r="W563">
        <v>1981</v>
      </c>
      <c r="X563">
        <v>1982</v>
      </c>
      <c r="Y563">
        <v>1983</v>
      </c>
      <c r="Z563">
        <v>1984</v>
      </c>
      <c r="AA563">
        <v>1985</v>
      </c>
      <c r="AB563">
        <v>1986</v>
      </c>
      <c r="AC563">
        <v>1987</v>
      </c>
      <c r="AD563">
        <v>1988</v>
      </c>
      <c r="AE563">
        <v>1989</v>
      </c>
      <c r="AF563">
        <v>1990</v>
      </c>
      <c r="AG563">
        <v>1991</v>
      </c>
      <c r="AH563">
        <v>1992</v>
      </c>
      <c r="AI563">
        <v>1993</v>
      </c>
      <c r="AJ563">
        <v>1994</v>
      </c>
      <c r="AK563">
        <v>1995</v>
      </c>
      <c r="AL563">
        <v>1996</v>
      </c>
      <c r="AM563">
        <v>1997</v>
      </c>
      <c r="AN563">
        <v>1998</v>
      </c>
      <c r="AO563">
        <v>1999</v>
      </c>
      <c r="AP563">
        <v>2000</v>
      </c>
      <c r="AQ563">
        <v>2001</v>
      </c>
      <c r="AR563">
        <v>2002</v>
      </c>
      <c r="AS563">
        <v>2003</v>
      </c>
      <c r="AT563">
        <v>2004</v>
      </c>
      <c r="AU563">
        <v>2005</v>
      </c>
      <c r="AV563">
        <v>2006</v>
      </c>
      <c r="AW563">
        <v>2007</v>
      </c>
    </row>
    <row r="564" spans="1:49" ht="15" customHeight="1" x14ac:dyDescent="0.25">
      <c r="A564" t="s">
        <v>1240</v>
      </c>
      <c r="C564" s="78"/>
      <c r="D564" t="s">
        <v>116</v>
      </c>
      <c r="E564" s="45" t="s">
        <v>12</v>
      </c>
      <c r="F564" s="7" t="s">
        <v>1303</v>
      </c>
      <c r="G564" s="45" t="s">
        <v>1619</v>
      </c>
      <c r="H564" s="45" t="s">
        <v>1585</v>
      </c>
      <c r="I564">
        <f t="shared" si="55"/>
        <v>1980</v>
      </c>
      <c r="J564">
        <f t="shared" si="56"/>
        <v>2007</v>
      </c>
      <c r="K564" s="2" t="str">
        <f t="shared" si="57"/>
        <v>-</v>
      </c>
      <c r="V564">
        <v>1980</v>
      </c>
      <c r="W564">
        <v>1981</v>
      </c>
      <c r="X564">
        <v>1982</v>
      </c>
      <c r="Y564">
        <v>1983</v>
      </c>
      <c r="Z564">
        <v>1984</v>
      </c>
      <c r="AA564">
        <v>1985</v>
      </c>
      <c r="AB564">
        <v>1986</v>
      </c>
      <c r="AC564">
        <v>1987</v>
      </c>
      <c r="AD564">
        <v>1988</v>
      </c>
      <c r="AE564">
        <v>1989</v>
      </c>
      <c r="AF564">
        <v>1990</v>
      </c>
      <c r="AG564">
        <v>1991</v>
      </c>
      <c r="AH564">
        <v>1992</v>
      </c>
      <c r="AI564">
        <v>1993</v>
      </c>
      <c r="AJ564">
        <v>1994</v>
      </c>
      <c r="AK564">
        <v>1995</v>
      </c>
      <c r="AL564">
        <v>1996</v>
      </c>
      <c r="AM564">
        <v>1997</v>
      </c>
      <c r="AN564">
        <v>1998</v>
      </c>
      <c r="AO564">
        <v>1999</v>
      </c>
      <c r="AP564">
        <v>2000</v>
      </c>
      <c r="AQ564">
        <v>2001</v>
      </c>
      <c r="AR564">
        <v>2002</v>
      </c>
      <c r="AS564">
        <v>2003</v>
      </c>
      <c r="AT564">
        <v>2004</v>
      </c>
      <c r="AU564">
        <v>2005</v>
      </c>
      <c r="AV564">
        <v>2006</v>
      </c>
      <c r="AW564">
        <v>2007</v>
      </c>
    </row>
    <row r="565" spans="1:49" ht="15" customHeight="1" x14ac:dyDescent="0.25">
      <c r="A565" t="s">
        <v>1240</v>
      </c>
      <c r="C565" s="78"/>
      <c r="D565" t="s">
        <v>133</v>
      </c>
      <c r="E565" s="45" t="s">
        <v>134</v>
      </c>
      <c r="G565" s="45" t="s">
        <v>1625</v>
      </c>
      <c r="H565" s="45" t="s">
        <v>1623</v>
      </c>
      <c r="I565">
        <f t="shared" si="55"/>
        <v>1980</v>
      </c>
      <c r="J565">
        <f t="shared" si="56"/>
        <v>2007</v>
      </c>
      <c r="K565" s="2" t="str">
        <f t="shared" si="57"/>
        <v>-</v>
      </c>
      <c r="V565">
        <v>1980</v>
      </c>
      <c r="W565">
        <v>1981</v>
      </c>
      <c r="X565">
        <v>1982</v>
      </c>
      <c r="Y565">
        <v>1983</v>
      </c>
      <c r="Z565">
        <v>1984</v>
      </c>
      <c r="AA565">
        <v>1985</v>
      </c>
      <c r="AB565">
        <v>1986</v>
      </c>
      <c r="AC565">
        <v>1987</v>
      </c>
      <c r="AD565">
        <v>1988</v>
      </c>
      <c r="AE565">
        <v>1989</v>
      </c>
      <c r="AF565">
        <v>1990</v>
      </c>
      <c r="AG565">
        <v>1991</v>
      </c>
      <c r="AH565">
        <v>1992</v>
      </c>
      <c r="AI565">
        <v>1993</v>
      </c>
      <c r="AJ565">
        <v>1994</v>
      </c>
      <c r="AK565">
        <v>1995</v>
      </c>
      <c r="AL565">
        <v>1996</v>
      </c>
      <c r="AM565">
        <v>1997</v>
      </c>
      <c r="AN565">
        <v>1998</v>
      </c>
      <c r="AO565">
        <v>1999</v>
      </c>
      <c r="AP565">
        <v>2000</v>
      </c>
      <c r="AQ565">
        <v>2001</v>
      </c>
      <c r="AR565">
        <v>2002</v>
      </c>
      <c r="AS565">
        <v>2003</v>
      </c>
      <c r="AT565">
        <v>2004</v>
      </c>
      <c r="AU565">
        <v>2005</v>
      </c>
      <c r="AV565">
        <v>2006</v>
      </c>
      <c r="AW565">
        <v>2007</v>
      </c>
    </row>
    <row r="566" spans="1:49" ht="15" customHeight="1" x14ac:dyDescent="0.25">
      <c r="A566" t="s">
        <v>1240</v>
      </c>
      <c r="C566" s="78"/>
      <c r="D566" t="s">
        <v>135</v>
      </c>
      <c r="E566" s="45" t="s">
        <v>136</v>
      </c>
      <c r="G566" s="45" t="s">
        <v>136</v>
      </c>
      <c r="H566" s="45" t="s">
        <v>1624</v>
      </c>
      <c r="I566">
        <f t="shared" si="55"/>
        <v>1980</v>
      </c>
      <c r="J566">
        <f t="shared" ref="J566:J603" si="58">MAX(L566:BT566)</f>
        <v>2007</v>
      </c>
      <c r="K566" s="2" t="str">
        <f t="shared" si="57"/>
        <v>-</v>
      </c>
      <c r="V566">
        <v>1980</v>
      </c>
      <c r="W566">
        <v>1981</v>
      </c>
      <c r="X566">
        <v>1982</v>
      </c>
      <c r="Y566">
        <v>1983</v>
      </c>
      <c r="Z566">
        <v>1984</v>
      </c>
      <c r="AA566">
        <v>1985</v>
      </c>
      <c r="AB566">
        <v>1986</v>
      </c>
      <c r="AC566">
        <v>1987</v>
      </c>
      <c r="AD566">
        <v>1988</v>
      </c>
      <c r="AE566">
        <v>1989</v>
      </c>
      <c r="AF566">
        <v>1990</v>
      </c>
      <c r="AG566">
        <v>1991</v>
      </c>
      <c r="AH566">
        <v>1992</v>
      </c>
      <c r="AI566">
        <v>1993</v>
      </c>
      <c r="AJ566">
        <v>1994</v>
      </c>
      <c r="AK566">
        <v>1995</v>
      </c>
      <c r="AL566">
        <v>1996</v>
      </c>
      <c r="AM566">
        <v>1997</v>
      </c>
      <c r="AN566">
        <v>1998</v>
      </c>
      <c r="AO566">
        <v>1999</v>
      </c>
      <c r="AP566">
        <v>2000</v>
      </c>
      <c r="AQ566">
        <v>2001</v>
      </c>
      <c r="AR566">
        <v>2002</v>
      </c>
      <c r="AS566">
        <v>2003</v>
      </c>
      <c r="AT566">
        <v>2004</v>
      </c>
      <c r="AU566">
        <v>2005</v>
      </c>
      <c r="AV566">
        <v>2006</v>
      </c>
      <c r="AW566">
        <v>2007</v>
      </c>
    </row>
    <row r="567" spans="1:49" ht="15" customHeight="1" x14ac:dyDescent="0.25">
      <c r="A567" t="s">
        <v>1240</v>
      </c>
      <c r="C567" s="78"/>
      <c r="D567" t="s">
        <v>137</v>
      </c>
      <c r="E567" s="45" t="s">
        <v>138</v>
      </c>
      <c r="G567" s="45" t="s">
        <v>138</v>
      </c>
      <c r="H567" s="45" t="s">
        <v>1626</v>
      </c>
      <c r="I567">
        <f t="shared" si="55"/>
        <v>1980</v>
      </c>
      <c r="J567">
        <f t="shared" si="58"/>
        <v>2007</v>
      </c>
      <c r="K567" s="2" t="str">
        <f t="shared" si="57"/>
        <v>-</v>
      </c>
      <c r="V567">
        <v>1980</v>
      </c>
      <c r="W567">
        <v>1981</v>
      </c>
      <c r="X567">
        <v>1982</v>
      </c>
      <c r="Y567">
        <v>1983</v>
      </c>
      <c r="Z567">
        <v>1984</v>
      </c>
      <c r="AA567">
        <v>1985</v>
      </c>
      <c r="AB567">
        <v>1986</v>
      </c>
      <c r="AC567">
        <v>1987</v>
      </c>
      <c r="AD567">
        <v>1988</v>
      </c>
      <c r="AE567">
        <v>1989</v>
      </c>
      <c r="AF567">
        <v>1990</v>
      </c>
      <c r="AG567">
        <v>1991</v>
      </c>
      <c r="AH567">
        <v>1992</v>
      </c>
      <c r="AI567">
        <v>1993</v>
      </c>
      <c r="AJ567">
        <v>1994</v>
      </c>
      <c r="AK567">
        <v>1995</v>
      </c>
      <c r="AL567">
        <v>1996</v>
      </c>
      <c r="AM567">
        <v>1997</v>
      </c>
      <c r="AN567">
        <v>1998</v>
      </c>
      <c r="AO567">
        <v>1999</v>
      </c>
      <c r="AP567">
        <v>2000</v>
      </c>
      <c r="AQ567">
        <v>2001</v>
      </c>
      <c r="AR567">
        <v>2002</v>
      </c>
      <c r="AS567">
        <v>2003</v>
      </c>
      <c r="AT567">
        <v>2004</v>
      </c>
      <c r="AU567">
        <v>2005</v>
      </c>
      <c r="AV567">
        <v>2006</v>
      </c>
      <c r="AW567">
        <v>2007</v>
      </c>
    </row>
    <row r="568" spans="1:49" ht="15" customHeight="1" x14ac:dyDescent="0.25">
      <c r="A568" t="s">
        <v>1240</v>
      </c>
      <c r="C568" s="78"/>
      <c r="D568" t="s">
        <v>139</v>
      </c>
      <c r="E568" s="45" t="s">
        <v>12</v>
      </c>
      <c r="F568" s="7" t="s">
        <v>1303</v>
      </c>
      <c r="G568" s="45" t="s">
        <v>1627</v>
      </c>
      <c r="H568" s="45" t="s">
        <v>1628</v>
      </c>
      <c r="I568">
        <f t="shared" si="55"/>
        <v>1980</v>
      </c>
      <c r="J568">
        <f t="shared" si="58"/>
        <v>2007</v>
      </c>
      <c r="K568" s="2" t="str">
        <f t="shared" si="57"/>
        <v>-</v>
      </c>
      <c r="V568">
        <v>1980</v>
      </c>
      <c r="W568">
        <v>1981</v>
      </c>
      <c r="X568">
        <v>1982</v>
      </c>
      <c r="Y568">
        <v>1983</v>
      </c>
      <c r="Z568">
        <v>1984</v>
      </c>
      <c r="AA568">
        <v>1985</v>
      </c>
      <c r="AB568">
        <v>1986</v>
      </c>
      <c r="AC568">
        <v>1987</v>
      </c>
      <c r="AD568">
        <v>1988</v>
      </c>
      <c r="AE568">
        <v>1989</v>
      </c>
      <c r="AF568">
        <v>1990</v>
      </c>
      <c r="AG568">
        <v>1991</v>
      </c>
      <c r="AH568">
        <v>1992</v>
      </c>
      <c r="AI568">
        <v>1993</v>
      </c>
      <c r="AJ568">
        <v>1994</v>
      </c>
      <c r="AK568">
        <v>1995</v>
      </c>
      <c r="AL568">
        <v>1996</v>
      </c>
      <c r="AM568">
        <v>1997</v>
      </c>
      <c r="AN568">
        <v>1998</v>
      </c>
      <c r="AO568">
        <v>1999</v>
      </c>
      <c r="AP568">
        <v>2000</v>
      </c>
      <c r="AQ568">
        <v>2001</v>
      </c>
      <c r="AR568">
        <v>2002</v>
      </c>
      <c r="AS568">
        <v>2003</v>
      </c>
      <c r="AT568">
        <v>2004</v>
      </c>
      <c r="AU568">
        <v>2005</v>
      </c>
      <c r="AV568">
        <v>2006</v>
      </c>
      <c r="AW568">
        <v>2007</v>
      </c>
    </row>
    <row r="569" spans="1:49" ht="15" customHeight="1" x14ac:dyDescent="0.25">
      <c r="A569" t="s">
        <v>1240</v>
      </c>
      <c r="C569" s="78"/>
      <c r="D569" t="s">
        <v>140</v>
      </c>
      <c r="E569" s="45" t="s">
        <v>141</v>
      </c>
      <c r="G569" s="45" t="s">
        <v>141</v>
      </c>
      <c r="H569" s="45" t="s">
        <v>1620</v>
      </c>
      <c r="I569">
        <f t="shared" si="55"/>
        <v>1980</v>
      </c>
      <c r="J569">
        <f t="shared" si="58"/>
        <v>2007</v>
      </c>
      <c r="K569" s="2" t="str">
        <f t="shared" si="57"/>
        <v>-</v>
      </c>
      <c r="V569">
        <v>1980</v>
      </c>
      <c r="W569">
        <v>1981</v>
      </c>
      <c r="X569">
        <v>1982</v>
      </c>
      <c r="Y569">
        <v>1983</v>
      </c>
      <c r="Z569">
        <v>1984</v>
      </c>
      <c r="AA569">
        <v>1985</v>
      </c>
      <c r="AB569">
        <v>1986</v>
      </c>
      <c r="AC569">
        <v>1987</v>
      </c>
      <c r="AD569">
        <v>1988</v>
      </c>
      <c r="AE569">
        <v>1989</v>
      </c>
      <c r="AF569">
        <v>1990</v>
      </c>
      <c r="AG569">
        <v>1991</v>
      </c>
      <c r="AH569">
        <v>1992</v>
      </c>
      <c r="AI569">
        <v>1993</v>
      </c>
      <c r="AJ569">
        <v>1994</v>
      </c>
      <c r="AK569">
        <v>1995</v>
      </c>
      <c r="AL569">
        <v>1996</v>
      </c>
      <c r="AM569">
        <v>1997</v>
      </c>
      <c r="AN569">
        <v>1998</v>
      </c>
      <c r="AO569">
        <v>1999</v>
      </c>
      <c r="AP569">
        <v>2000</v>
      </c>
      <c r="AQ569">
        <v>2001</v>
      </c>
      <c r="AR569">
        <v>2002</v>
      </c>
      <c r="AS569">
        <v>2003</v>
      </c>
      <c r="AT569">
        <v>2004</v>
      </c>
      <c r="AU569">
        <v>2005</v>
      </c>
      <c r="AV569">
        <v>2006</v>
      </c>
      <c r="AW569">
        <v>2007</v>
      </c>
    </row>
    <row r="570" spans="1:49" ht="15" customHeight="1" x14ac:dyDescent="0.25">
      <c r="A570" t="s">
        <v>1240</v>
      </c>
      <c r="C570" s="78"/>
      <c r="D570" t="s">
        <v>142</v>
      </c>
      <c r="E570" s="45" t="s">
        <v>44</v>
      </c>
      <c r="G570" s="45" t="s">
        <v>44</v>
      </c>
      <c r="H570" s="45" t="s">
        <v>1588</v>
      </c>
      <c r="I570">
        <f t="shared" si="55"/>
        <v>1980</v>
      </c>
      <c r="J570">
        <f t="shared" si="58"/>
        <v>2007</v>
      </c>
      <c r="K570" s="2" t="str">
        <f t="shared" si="57"/>
        <v>-</v>
      </c>
      <c r="V570">
        <v>1980</v>
      </c>
      <c r="W570">
        <v>1981</v>
      </c>
      <c r="X570">
        <v>1982</v>
      </c>
      <c r="Y570">
        <v>1983</v>
      </c>
      <c r="Z570">
        <v>1984</v>
      </c>
      <c r="AA570">
        <v>1985</v>
      </c>
      <c r="AB570">
        <v>1986</v>
      </c>
      <c r="AC570">
        <v>1987</v>
      </c>
      <c r="AD570">
        <v>1988</v>
      </c>
      <c r="AE570">
        <v>1989</v>
      </c>
      <c r="AF570">
        <v>1990</v>
      </c>
      <c r="AG570">
        <v>1991</v>
      </c>
      <c r="AH570">
        <v>1992</v>
      </c>
      <c r="AI570">
        <v>1993</v>
      </c>
      <c r="AJ570">
        <v>1994</v>
      </c>
      <c r="AK570">
        <v>1995</v>
      </c>
      <c r="AL570">
        <v>1996</v>
      </c>
      <c r="AM570">
        <v>1997</v>
      </c>
      <c r="AN570">
        <v>1998</v>
      </c>
      <c r="AO570">
        <v>1999</v>
      </c>
      <c r="AP570">
        <v>2000</v>
      </c>
      <c r="AQ570">
        <v>2001</v>
      </c>
      <c r="AR570">
        <v>2002</v>
      </c>
      <c r="AS570">
        <v>2003</v>
      </c>
      <c r="AT570">
        <v>2004</v>
      </c>
      <c r="AU570">
        <v>2005</v>
      </c>
      <c r="AV570">
        <v>2006</v>
      </c>
      <c r="AW570">
        <v>2007</v>
      </c>
    </row>
    <row r="571" spans="1:49" ht="15" customHeight="1" x14ac:dyDescent="0.25">
      <c r="A571" t="s">
        <v>1240</v>
      </c>
      <c r="C571" s="78"/>
      <c r="D571" t="s">
        <v>143</v>
      </c>
      <c r="E571" s="45" t="s">
        <v>46</v>
      </c>
      <c r="G571" s="45" t="s">
        <v>1621</v>
      </c>
      <c r="H571" s="45" t="s">
        <v>1590</v>
      </c>
      <c r="I571">
        <f t="shared" si="55"/>
        <v>1980</v>
      </c>
      <c r="J571">
        <f t="shared" si="58"/>
        <v>2007</v>
      </c>
      <c r="K571" s="2" t="str">
        <f t="shared" si="57"/>
        <v>-</v>
      </c>
      <c r="V571">
        <v>1980</v>
      </c>
      <c r="W571">
        <v>1981</v>
      </c>
      <c r="X571">
        <v>1982</v>
      </c>
      <c r="Y571">
        <v>1983</v>
      </c>
      <c r="Z571">
        <v>1984</v>
      </c>
      <c r="AA571">
        <v>1985</v>
      </c>
      <c r="AB571">
        <v>1986</v>
      </c>
      <c r="AC571">
        <v>1987</v>
      </c>
      <c r="AD571">
        <v>1988</v>
      </c>
      <c r="AE571">
        <v>1989</v>
      </c>
      <c r="AF571">
        <v>1990</v>
      </c>
      <c r="AG571">
        <v>1991</v>
      </c>
      <c r="AH571">
        <v>1992</v>
      </c>
      <c r="AI571">
        <v>1993</v>
      </c>
      <c r="AJ571">
        <v>1994</v>
      </c>
      <c r="AK571">
        <v>1995</v>
      </c>
      <c r="AL571">
        <v>1996</v>
      </c>
      <c r="AM571">
        <v>1997</v>
      </c>
      <c r="AN571">
        <v>1998</v>
      </c>
      <c r="AO571">
        <v>1999</v>
      </c>
      <c r="AP571">
        <v>2000</v>
      </c>
      <c r="AQ571">
        <v>2001</v>
      </c>
      <c r="AR571">
        <v>2002</v>
      </c>
      <c r="AS571">
        <v>2003</v>
      </c>
      <c r="AT571">
        <v>2004</v>
      </c>
      <c r="AU571">
        <v>2005</v>
      </c>
      <c r="AV571">
        <v>2006</v>
      </c>
      <c r="AW571">
        <v>2007</v>
      </c>
    </row>
    <row r="572" spans="1:49" ht="15" customHeight="1" x14ac:dyDescent="0.25">
      <c r="A572" t="s">
        <v>1240</v>
      </c>
      <c r="C572" s="78"/>
      <c r="D572" t="s">
        <v>800</v>
      </c>
      <c r="E572" s="45" t="s">
        <v>758</v>
      </c>
      <c r="G572" s="45" t="s">
        <v>758</v>
      </c>
      <c r="H572" s="45" t="s">
        <v>1597</v>
      </c>
      <c r="I572">
        <f t="shared" si="55"/>
        <v>1980</v>
      </c>
      <c r="J572">
        <f t="shared" si="58"/>
        <v>2007</v>
      </c>
      <c r="K572" s="2" t="str">
        <f t="shared" si="57"/>
        <v>-</v>
      </c>
      <c r="V572">
        <v>1980</v>
      </c>
      <c r="W572">
        <v>1981</v>
      </c>
      <c r="X572">
        <v>1982</v>
      </c>
      <c r="Y572">
        <v>1983</v>
      </c>
      <c r="Z572">
        <v>1984</v>
      </c>
      <c r="AA572">
        <v>1985</v>
      </c>
      <c r="AB572">
        <v>1986</v>
      </c>
      <c r="AC572">
        <v>1987</v>
      </c>
      <c r="AD572">
        <v>1988</v>
      </c>
      <c r="AE572">
        <v>1989</v>
      </c>
      <c r="AF572">
        <v>1990</v>
      </c>
      <c r="AG572">
        <v>1991</v>
      </c>
      <c r="AH572">
        <v>1992</v>
      </c>
      <c r="AI572">
        <v>1993</v>
      </c>
      <c r="AJ572">
        <v>1994</v>
      </c>
      <c r="AK572">
        <v>1995</v>
      </c>
      <c r="AL572">
        <v>1996</v>
      </c>
      <c r="AM572">
        <v>1997</v>
      </c>
      <c r="AN572">
        <v>1998</v>
      </c>
      <c r="AO572">
        <v>1999</v>
      </c>
      <c r="AP572">
        <v>2000</v>
      </c>
      <c r="AQ572">
        <v>2001</v>
      </c>
      <c r="AR572">
        <v>2002</v>
      </c>
      <c r="AS572">
        <v>2003</v>
      </c>
      <c r="AT572">
        <v>2004</v>
      </c>
      <c r="AU572">
        <v>2005</v>
      </c>
      <c r="AV572">
        <v>2006</v>
      </c>
      <c r="AW572">
        <v>2007</v>
      </c>
    </row>
    <row r="573" spans="1:49" ht="15" customHeight="1" x14ac:dyDescent="0.25">
      <c r="A573" t="s">
        <v>1240</v>
      </c>
      <c r="C573" s="78"/>
      <c r="D573" t="s">
        <v>756</v>
      </c>
      <c r="E573" s="45" t="s">
        <v>184</v>
      </c>
      <c r="G573" s="45" t="s">
        <v>184</v>
      </c>
      <c r="H573" s="45" t="s">
        <v>1593</v>
      </c>
      <c r="I573">
        <f t="shared" si="55"/>
        <v>1980</v>
      </c>
      <c r="J573">
        <f t="shared" si="58"/>
        <v>2007</v>
      </c>
      <c r="K573" s="2" t="str">
        <f t="shared" si="57"/>
        <v>-</v>
      </c>
      <c r="V573">
        <v>1980</v>
      </c>
      <c r="W573">
        <v>1981</v>
      </c>
      <c r="X573">
        <v>1982</v>
      </c>
      <c r="Y573">
        <v>1983</v>
      </c>
      <c r="Z573">
        <v>1984</v>
      </c>
      <c r="AA573">
        <v>1985</v>
      </c>
      <c r="AB573">
        <v>1986</v>
      </c>
      <c r="AC573">
        <v>1987</v>
      </c>
      <c r="AD573">
        <v>1988</v>
      </c>
      <c r="AE573">
        <v>1989</v>
      </c>
      <c r="AF573">
        <v>1990</v>
      </c>
      <c r="AG573">
        <v>1991</v>
      </c>
      <c r="AH573">
        <v>1992</v>
      </c>
      <c r="AI573">
        <v>1993</v>
      </c>
      <c r="AJ573">
        <v>1994</v>
      </c>
      <c r="AK573">
        <v>1995</v>
      </c>
      <c r="AL573">
        <v>1996</v>
      </c>
      <c r="AM573">
        <v>1997</v>
      </c>
      <c r="AN573">
        <v>1998</v>
      </c>
      <c r="AO573">
        <v>1999</v>
      </c>
      <c r="AP573">
        <v>2000</v>
      </c>
      <c r="AQ573">
        <v>2001</v>
      </c>
      <c r="AR573">
        <v>2002</v>
      </c>
      <c r="AS573">
        <v>2003</v>
      </c>
      <c r="AT573">
        <v>2004</v>
      </c>
      <c r="AU573">
        <v>2005</v>
      </c>
      <c r="AV573">
        <v>2006</v>
      </c>
      <c r="AW573">
        <v>2007</v>
      </c>
    </row>
    <row r="574" spans="1:49" ht="15" customHeight="1" x14ac:dyDescent="0.25">
      <c r="A574" t="s">
        <v>1240</v>
      </c>
      <c r="C574" s="78"/>
      <c r="D574" t="s">
        <v>47</v>
      </c>
      <c r="E574" s="45" t="s">
        <v>59</v>
      </c>
      <c r="G574" s="45" t="s">
        <v>1622</v>
      </c>
      <c r="H574" s="45" t="s">
        <v>1594</v>
      </c>
      <c r="I574">
        <f t="shared" si="55"/>
        <v>1980</v>
      </c>
      <c r="J574">
        <f t="shared" si="58"/>
        <v>2007</v>
      </c>
      <c r="K574" s="2" t="str">
        <f t="shared" si="57"/>
        <v>-</v>
      </c>
      <c r="V574">
        <v>1980</v>
      </c>
      <c r="W574">
        <v>1981</v>
      </c>
      <c r="X574">
        <v>1982</v>
      </c>
      <c r="Y574">
        <v>1983</v>
      </c>
      <c r="Z574">
        <v>1984</v>
      </c>
      <c r="AA574">
        <v>1985</v>
      </c>
      <c r="AB574">
        <v>1986</v>
      </c>
      <c r="AC574">
        <v>1987</v>
      </c>
      <c r="AD574">
        <v>1988</v>
      </c>
      <c r="AE574">
        <v>1989</v>
      </c>
      <c r="AF574">
        <v>1990</v>
      </c>
      <c r="AG574">
        <v>1991</v>
      </c>
      <c r="AH574">
        <v>1992</v>
      </c>
      <c r="AI574">
        <v>1993</v>
      </c>
      <c r="AJ574">
        <v>1994</v>
      </c>
      <c r="AK574">
        <v>1995</v>
      </c>
      <c r="AL574">
        <v>1996</v>
      </c>
      <c r="AM574">
        <v>1997</v>
      </c>
      <c r="AN574">
        <v>1998</v>
      </c>
      <c r="AO574">
        <v>1999</v>
      </c>
      <c r="AP574">
        <v>2000</v>
      </c>
      <c r="AQ574">
        <v>2001</v>
      </c>
      <c r="AR574">
        <v>2002</v>
      </c>
      <c r="AS574">
        <v>2003</v>
      </c>
      <c r="AT574">
        <v>2004</v>
      </c>
      <c r="AU574">
        <v>2005</v>
      </c>
      <c r="AV574">
        <v>2006</v>
      </c>
      <c r="AW574">
        <v>2007</v>
      </c>
    </row>
    <row r="575" spans="1:49" ht="15" customHeight="1" x14ac:dyDescent="0.25">
      <c r="A575" t="s">
        <v>1240</v>
      </c>
      <c r="C575" s="78"/>
      <c r="D575" t="s">
        <v>21</v>
      </c>
      <c r="E575" s="45" t="s">
        <v>12</v>
      </c>
      <c r="F575" s="7" t="s">
        <v>1303</v>
      </c>
      <c r="G575" s="45" t="s">
        <v>733</v>
      </c>
      <c r="H575" s="45" t="s">
        <v>1569</v>
      </c>
      <c r="I575">
        <f t="shared" si="55"/>
        <v>1980</v>
      </c>
      <c r="J575">
        <f t="shared" si="58"/>
        <v>2007</v>
      </c>
      <c r="K575" s="2" t="str">
        <f t="shared" si="57"/>
        <v>-</v>
      </c>
      <c r="V575">
        <v>1980</v>
      </c>
      <c r="W575">
        <v>1981</v>
      </c>
      <c r="X575">
        <v>1982</v>
      </c>
      <c r="Y575">
        <v>1983</v>
      </c>
      <c r="Z575">
        <v>1984</v>
      </c>
      <c r="AA575">
        <v>1985</v>
      </c>
      <c r="AB575">
        <v>1986</v>
      </c>
      <c r="AC575">
        <v>1987</v>
      </c>
      <c r="AD575">
        <v>1988</v>
      </c>
      <c r="AE575">
        <v>1989</v>
      </c>
      <c r="AF575">
        <v>1990</v>
      </c>
      <c r="AG575">
        <v>1991</v>
      </c>
      <c r="AH575">
        <v>1992</v>
      </c>
      <c r="AI575">
        <v>1993</v>
      </c>
      <c r="AJ575">
        <v>1994</v>
      </c>
      <c r="AK575">
        <v>1995</v>
      </c>
      <c r="AL575">
        <v>1996</v>
      </c>
      <c r="AM575">
        <v>1997</v>
      </c>
      <c r="AN575">
        <v>1998</v>
      </c>
      <c r="AO575">
        <v>1999</v>
      </c>
      <c r="AP575">
        <v>2000</v>
      </c>
      <c r="AQ575">
        <v>2001</v>
      </c>
      <c r="AR575">
        <v>2002</v>
      </c>
      <c r="AS575">
        <v>2003</v>
      </c>
      <c r="AT575">
        <v>2004</v>
      </c>
      <c r="AU575">
        <v>2005</v>
      </c>
      <c r="AV575">
        <v>2006</v>
      </c>
      <c r="AW575">
        <v>2007</v>
      </c>
    </row>
    <row r="576" spans="1:49" ht="15" customHeight="1" x14ac:dyDescent="0.25">
      <c r="A576" t="s">
        <v>1240</v>
      </c>
      <c r="C576" s="78"/>
      <c r="D576" t="s">
        <v>13</v>
      </c>
      <c r="E576" s="45" t="s">
        <v>12</v>
      </c>
      <c r="F576" s="7" t="s">
        <v>1303</v>
      </c>
      <c r="G576" s="45" t="s">
        <v>1563</v>
      </c>
      <c r="H576" s="45" t="s">
        <v>1564</v>
      </c>
      <c r="I576">
        <f t="shared" si="55"/>
        <v>1980</v>
      </c>
      <c r="J576">
        <f t="shared" si="58"/>
        <v>2007</v>
      </c>
      <c r="K576" s="2" t="str">
        <f t="shared" si="57"/>
        <v>-</v>
      </c>
      <c r="V576">
        <v>1980</v>
      </c>
      <c r="W576">
        <v>1981</v>
      </c>
      <c r="X576">
        <v>1982</v>
      </c>
      <c r="Y576">
        <v>1983</v>
      </c>
      <c r="Z576">
        <v>1984</v>
      </c>
      <c r="AA576">
        <v>1985</v>
      </c>
      <c r="AB576">
        <v>1986</v>
      </c>
      <c r="AC576">
        <v>1987</v>
      </c>
      <c r="AD576">
        <v>1988</v>
      </c>
      <c r="AE576">
        <v>1989</v>
      </c>
      <c r="AF576">
        <v>1990</v>
      </c>
      <c r="AG576">
        <v>1991</v>
      </c>
      <c r="AH576">
        <v>1992</v>
      </c>
      <c r="AI576">
        <v>1993</v>
      </c>
      <c r="AJ576">
        <v>1994</v>
      </c>
      <c r="AK576">
        <v>1995</v>
      </c>
      <c r="AL576">
        <v>1996</v>
      </c>
      <c r="AM576">
        <v>1997</v>
      </c>
      <c r="AN576">
        <v>1998</v>
      </c>
      <c r="AO576">
        <v>1999</v>
      </c>
      <c r="AP576">
        <v>2000</v>
      </c>
      <c r="AQ576">
        <v>2001</v>
      </c>
      <c r="AR576">
        <v>2002</v>
      </c>
      <c r="AS576">
        <v>2003</v>
      </c>
      <c r="AT576">
        <v>2004</v>
      </c>
      <c r="AU576">
        <v>2005</v>
      </c>
      <c r="AV576">
        <v>2006</v>
      </c>
      <c r="AW576">
        <v>2007</v>
      </c>
    </row>
    <row r="577" spans="1:61" ht="15" customHeight="1" x14ac:dyDescent="0.25">
      <c r="A577" t="s">
        <v>1240</v>
      </c>
      <c r="C577" s="78"/>
      <c r="D577" t="s">
        <v>14</v>
      </c>
      <c r="E577" s="45" t="s">
        <v>12</v>
      </c>
      <c r="F577" s="7" t="s">
        <v>1303</v>
      </c>
      <c r="G577" s="45" t="s">
        <v>1565</v>
      </c>
      <c r="H577" s="45" t="s">
        <v>1566</v>
      </c>
      <c r="I577">
        <f t="shared" si="55"/>
        <v>1980</v>
      </c>
      <c r="J577">
        <f t="shared" si="58"/>
        <v>2007</v>
      </c>
      <c r="K577" s="2" t="str">
        <f t="shared" si="57"/>
        <v>-</v>
      </c>
      <c r="V577">
        <v>1980</v>
      </c>
      <c r="W577">
        <v>1981</v>
      </c>
      <c r="X577">
        <v>1982</v>
      </c>
      <c r="Y577">
        <v>1983</v>
      </c>
      <c r="Z577">
        <v>1984</v>
      </c>
      <c r="AA577">
        <v>1985</v>
      </c>
      <c r="AB577">
        <v>1986</v>
      </c>
      <c r="AC577">
        <v>1987</v>
      </c>
      <c r="AD577">
        <v>1988</v>
      </c>
      <c r="AE577">
        <v>1989</v>
      </c>
      <c r="AF577">
        <v>1990</v>
      </c>
      <c r="AG577">
        <v>1991</v>
      </c>
      <c r="AH577">
        <v>1992</v>
      </c>
      <c r="AI577">
        <v>1993</v>
      </c>
      <c r="AJ577">
        <v>1994</v>
      </c>
      <c r="AK577">
        <v>1995</v>
      </c>
      <c r="AL577">
        <v>1996</v>
      </c>
      <c r="AM577">
        <v>1997</v>
      </c>
      <c r="AN577">
        <v>1998</v>
      </c>
      <c r="AO577">
        <v>1999</v>
      </c>
      <c r="AP577">
        <v>2000</v>
      </c>
      <c r="AQ577">
        <v>2001</v>
      </c>
      <c r="AR577">
        <v>2002</v>
      </c>
      <c r="AS577">
        <v>2003</v>
      </c>
      <c r="AT577">
        <v>2004</v>
      </c>
      <c r="AU577">
        <v>2005</v>
      </c>
      <c r="AV577">
        <v>2006</v>
      </c>
      <c r="AW577">
        <v>2007</v>
      </c>
    </row>
    <row r="578" spans="1:61" ht="15" customHeight="1" x14ac:dyDescent="0.25">
      <c r="C578" s="64"/>
      <c r="E578" s="45"/>
      <c r="G578" s="45"/>
      <c r="H578" s="45"/>
    </row>
    <row r="579" spans="1:61" ht="15" customHeight="1" x14ac:dyDescent="0.25">
      <c r="A579" t="s">
        <v>1241</v>
      </c>
      <c r="B579" s="1" t="str">
        <f>A579&amp;MIN(I579:I586)&amp;"(-"&amp;MAX(J579:J586)&amp;")"</f>
        <v>FAM1986(-2019)</v>
      </c>
      <c r="C579" s="78"/>
      <c r="D579" t="s">
        <v>112</v>
      </c>
      <c r="E579" s="45" t="s">
        <v>144</v>
      </c>
      <c r="G579" s="45" t="s">
        <v>144</v>
      </c>
      <c r="H579" s="45" t="s">
        <v>1632</v>
      </c>
      <c r="I579">
        <f t="shared" ref="I579:I586" si="59">MIN(L579:BT579)</f>
        <v>1986</v>
      </c>
      <c r="J579">
        <f t="shared" si="58"/>
        <v>2019</v>
      </c>
      <c r="K579" s="2" t="str">
        <f t="shared" ref="K579:K586" si="60">IF(J579-I579+1-COUNTA(L579:BT579)=0, "-", "Yes")</f>
        <v>-</v>
      </c>
      <c r="AB579">
        <v>1986</v>
      </c>
      <c r="AC579">
        <v>1987</v>
      </c>
      <c r="AD579">
        <v>1988</v>
      </c>
      <c r="AE579">
        <v>1989</v>
      </c>
      <c r="AF579">
        <v>1990</v>
      </c>
      <c r="AG579">
        <v>1991</v>
      </c>
      <c r="AH579">
        <v>1992</v>
      </c>
      <c r="AI579">
        <v>1993</v>
      </c>
      <c r="AJ579">
        <v>1994</v>
      </c>
      <c r="AK579">
        <v>1995</v>
      </c>
      <c r="AL579">
        <v>1996</v>
      </c>
      <c r="AM579">
        <v>1997</v>
      </c>
      <c r="AN579">
        <v>1998</v>
      </c>
      <c r="AO579">
        <v>1999</v>
      </c>
      <c r="AP579">
        <v>2000</v>
      </c>
      <c r="AQ579">
        <v>2001</v>
      </c>
      <c r="AR579">
        <v>2002</v>
      </c>
      <c r="AS579">
        <v>2003</v>
      </c>
      <c r="AT579">
        <v>2004</v>
      </c>
      <c r="AU579">
        <v>2005</v>
      </c>
      <c r="AV579">
        <v>2006</v>
      </c>
      <c r="AW579">
        <v>2007</v>
      </c>
      <c r="AX579">
        <v>2008</v>
      </c>
      <c r="AY579">
        <v>2009</v>
      </c>
      <c r="AZ579">
        <v>2010</v>
      </c>
      <c r="BA579">
        <v>2011</v>
      </c>
      <c r="BB579">
        <v>2012</v>
      </c>
      <c r="BC579">
        <v>2013</v>
      </c>
      <c r="BD579">
        <v>2014</v>
      </c>
      <c r="BE579">
        <v>2015</v>
      </c>
      <c r="BF579">
        <v>2016</v>
      </c>
      <c r="BG579">
        <v>2017</v>
      </c>
      <c r="BH579">
        <v>2018</v>
      </c>
      <c r="BI579">
        <v>2019</v>
      </c>
    </row>
    <row r="580" spans="1:61" ht="15" customHeight="1" x14ac:dyDescent="0.25">
      <c r="A580" t="s">
        <v>1241</v>
      </c>
      <c r="C580" s="78"/>
      <c r="D580" t="s">
        <v>114</v>
      </c>
      <c r="E580" s="45" t="s">
        <v>145</v>
      </c>
      <c r="G580" s="45" t="s">
        <v>145</v>
      </c>
      <c r="H580" s="45" t="s">
        <v>1633</v>
      </c>
      <c r="I580">
        <f t="shared" si="59"/>
        <v>1986</v>
      </c>
      <c r="J580">
        <f t="shared" si="58"/>
        <v>2019</v>
      </c>
      <c r="K580" s="2" t="str">
        <f t="shared" si="60"/>
        <v>-</v>
      </c>
      <c r="AB580">
        <v>1986</v>
      </c>
      <c r="AC580">
        <v>1987</v>
      </c>
      <c r="AD580">
        <v>1988</v>
      </c>
      <c r="AE580">
        <v>1989</v>
      </c>
      <c r="AF580">
        <v>1990</v>
      </c>
      <c r="AG580">
        <v>1991</v>
      </c>
      <c r="AH580">
        <v>1992</v>
      </c>
      <c r="AI580">
        <v>1993</v>
      </c>
      <c r="AJ580">
        <v>1994</v>
      </c>
      <c r="AK580">
        <v>1995</v>
      </c>
      <c r="AL580">
        <v>1996</v>
      </c>
      <c r="AM580">
        <v>1997</v>
      </c>
      <c r="AN580">
        <v>1998</v>
      </c>
      <c r="AO580">
        <v>1999</v>
      </c>
      <c r="AP580">
        <v>2000</v>
      </c>
      <c r="AQ580">
        <v>2001</v>
      </c>
      <c r="AR580">
        <v>2002</v>
      </c>
      <c r="AS580">
        <v>2003</v>
      </c>
      <c r="AT580">
        <v>2004</v>
      </c>
      <c r="AU580">
        <v>2005</v>
      </c>
      <c r="AV580">
        <v>2006</v>
      </c>
      <c r="AW580">
        <v>2007</v>
      </c>
      <c r="AX580">
        <v>2008</v>
      </c>
      <c r="AY580">
        <v>2009</v>
      </c>
      <c r="AZ580">
        <v>2010</v>
      </c>
      <c r="BA580">
        <v>2011</v>
      </c>
      <c r="BB580">
        <v>2012</v>
      </c>
      <c r="BC580">
        <v>2013</v>
      </c>
      <c r="BD580">
        <v>2014</v>
      </c>
      <c r="BE580">
        <v>2015</v>
      </c>
      <c r="BF580">
        <v>2016</v>
      </c>
      <c r="BG580">
        <v>2017</v>
      </c>
      <c r="BH580">
        <v>2018</v>
      </c>
      <c r="BI580">
        <v>2019</v>
      </c>
    </row>
    <row r="581" spans="1:61" ht="15" customHeight="1" x14ac:dyDescent="0.25">
      <c r="A581" t="s">
        <v>1241</v>
      </c>
      <c r="C581" s="78"/>
      <c r="D581" t="s">
        <v>39</v>
      </c>
      <c r="E581" s="45" t="s">
        <v>146</v>
      </c>
      <c r="F581" s="7" t="s">
        <v>1303</v>
      </c>
      <c r="G581" s="45" t="s">
        <v>146</v>
      </c>
      <c r="H581" s="45" t="s">
        <v>1629</v>
      </c>
      <c r="I581">
        <f t="shared" si="59"/>
        <v>1986</v>
      </c>
      <c r="J581">
        <f t="shared" si="58"/>
        <v>2019</v>
      </c>
      <c r="K581" s="2" t="str">
        <f t="shared" si="60"/>
        <v>-</v>
      </c>
      <c r="AB581">
        <v>1986</v>
      </c>
      <c r="AC581">
        <v>1987</v>
      </c>
      <c r="AD581">
        <v>1988</v>
      </c>
      <c r="AE581">
        <v>1989</v>
      </c>
      <c r="AF581">
        <v>1990</v>
      </c>
      <c r="AG581">
        <v>1991</v>
      </c>
      <c r="AH581">
        <v>1992</v>
      </c>
      <c r="AI581">
        <v>1993</v>
      </c>
      <c r="AJ581">
        <v>1994</v>
      </c>
      <c r="AK581">
        <v>1995</v>
      </c>
      <c r="AL581">
        <v>1996</v>
      </c>
      <c r="AM581">
        <v>1997</v>
      </c>
      <c r="AN581">
        <v>1998</v>
      </c>
      <c r="AO581">
        <v>1999</v>
      </c>
      <c r="AP581">
        <v>2000</v>
      </c>
      <c r="AQ581">
        <v>2001</v>
      </c>
      <c r="AR581">
        <v>2002</v>
      </c>
      <c r="AS581">
        <v>2003</v>
      </c>
      <c r="AT581">
        <v>2004</v>
      </c>
      <c r="AU581">
        <v>2005</v>
      </c>
      <c r="AV581">
        <v>2006</v>
      </c>
      <c r="AW581">
        <v>2007</v>
      </c>
      <c r="AX581">
        <v>2008</v>
      </c>
      <c r="AY581">
        <v>2009</v>
      </c>
      <c r="AZ581">
        <v>2010</v>
      </c>
      <c r="BA581">
        <v>2011</v>
      </c>
      <c r="BB581">
        <v>2012</v>
      </c>
      <c r="BC581">
        <v>2013</v>
      </c>
      <c r="BD581">
        <v>2014</v>
      </c>
      <c r="BE581">
        <v>2015</v>
      </c>
      <c r="BF581">
        <v>2016</v>
      </c>
      <c r="BG581">
        <v>2017</v>
      </c>
      <c r="BH581">
        <v>2018</v>
      </c>
      <c r="BI581">
        <v>2019</v>
      </c>
    </row>
    <row r="582" spans="1:61" ht="15" customHeight="1" x14ac:dyDescent="0.25">
      <c r="A582" t="s">
        <v>1241</v>
      </c>
      <c r="C582" s="78"/>
      <c r="D582" t="s">
        <v>41</v>
      </c>
      <c r="E582" s="45" t="s">
        <v>42</v>
      </c>
      <c r="F582" s="7"/>
      <c r="G582" s="45" t="s">
        <v>42</v>
      </c>
      <c r="H582" s="45" t="s">
        <v>2789</v>
      </c>
      <c r="I582">
        <f t="shared" si="59"/>
        <v>2019</v>
      </c>
      <c r="J582">
        <f>MAX(L582:BT582)</f>
        <v>2019</v>
      </c>
      <c r="K582" s="2" t="str">
        <f t="shared" si="60"/>
        <v>-</v>
      </c>
      <c r="BI582">
        <v>2019</v>
      </c>
    </row>
    <row r="583" spans="1:61" ht="15" customHeight="1" x14ac:dyDescent="0.25">
      <c r="A583" t="s">
        <v>1241</v>
      </c>
      <c r="C583" s="78"/>
      <c r="D583" t="s">
        <v>147</v>
      </c>
      <c r="E583" s="45" t="s">
        <v>148</v>
      </c>
      <c r="G583" s="45" t="s">
        <v>148</v>
      </c>
      <c r="H583" s="45" t="s">
        <v>1630</v>
      </c>
      <c r="I583">
        <f t="shared" si="59"/>
        <v>1986</v>
      </c>
      <c r="J583">
        <f>MAX(L583:BT583)</f>
        <v>2019</v>
      </c>
      <c r="K583" s="2" t="str">
        <f t="shared" si="60"/>
        <v>-</v>
      </c>
      <c r="AB583">
        <v>1986</v>
      </c>
      <c r="AC583">
        <v>1987</v>
      </c>
      <c r="AD583">
        <v>1988</v>
      </c>
      <c r="AE583">
        <v>1989</v>
      </c>
      <c r="AF583">
        <v>1990</v>
      </c>
      <c r="AG583">
        <v>1991</v>
      </c>
      <c r="AH583">
        <v>1992</v>
      </c>
      <c r="AI583">
        <v>1993</v>
      </c>
      <c r="AJ583">
        <v>1994</v>
      </c>
      <c r="AK583">
        <v>1995</v>
      </c>
      <c r="AL583">
        <v>1996</v>
      </c>
      <c r="AM583">
        <v>1997</v>
      </c>
      <c r="AN583">
        <v>1998</v>
      </c>
      <c r="AO583">
        <v>1999</v>
      </c>
      <c r="AP583">
        <v>2000</v>
      </c>
      <c r="AQ583">
        <v>2001</v>
      </c>
      <c r="AR583">
        <v>2002</v>
      </c>
      <c r="AS583">
        <v>2003</v>
      </c>
      <c r="AT583">
        <v>2004</v>
      </c>
      <c r="AU583">
        <v>2005</v>
      </c>
      <c r="AV583">
        <v>2006</v>
      </c>
      <c r="AW583">
        <v>2007</v>
      </c>
      <c r="AX583">
        <v>2008</v>
      </c>
      <c r="AY583">
        <v>2009</v>
      </c>
      <c r="AZ583">
        <v>2010</v>
      </c>
      <c r="BA583">
        <v>2011</v>
      </c>
      <c r="BB583">
        <v>2012</v>
      </c>
      <c r="BC583">
        <v>2013</v>
      </c>
      <c r="BD583">
        <v>2014</v>
      </c>
      <c r="BE583">
        <v>2015</v>
      </c>
      <c r="BF583">
        <v>2016</v>
      </c>
      <c r="BG583">
        <v>2017</v>
      </c>
      <c r="BH583">
        <v>2018</v>
      </c>
      <c r="BI583">
        <v>2019</v>
      </c>
    </row>
    <row r="584" spans="1:61" ht="15" customHeight="1" x14ac:dyDescent="0.25">
      <c r="A584" t="s">
        <v>1241</v>
      </c>
      <c r="C584" s="78"/>
      <c r="D584" t="s">
        <v>45</v>
      </c>
      <c r="E584" s="45" t="s">
        <v>46</v>
      </c>
      <c r="G584" s="45" t="s">
        <v>2790</v>
      </c>
      <c r="H584" s="45" t="s">
        <v>2791</v>
      </c>
      <c r="I584">
        <f t="shared" si="59"/>
        <v>2019</v>
      </c>
      <c r="J584">
        <f>MAX(L584:BT584)</f>
        <v>2019</v>
      </c>
      <c r="K584" s="2" t="str">
        <f t="shared" si="60"/>
        <v>-</v>
      </c>
      <c r="BI584">
        <v>2019</v>
      </c>
    </row>
    <row r="585" spans="1:61" ht="15" customHeight="1" x14ac:dyDescent="0.25">
      <c r="A585" t="s">
        <v>1241</v>
      </c>
      <c r="C585" s="78"/>
      <c r="D585" t="s">
        <v>149</v>
      </c>
      <c r="E585" s="45" t="s">
        <v>150</v>
      </c>
      <c r="G585" s="45" t="s">
        <v>150</v>
      </c>
      <c r="H585" s="45" t="s">
        <v>1631</v>
      </c>
      <c r="I585">
        <f t="shared" si="59"/>
        <v>1986</v>
      </c>
      <c r="J585">
        <f>MAX(L585:BT585)</f>
        <v>2019</v>
      </c>
      <c r="K585" s="2" t="str">
        <f t="shared" si="60"/>
        <v>-</v>
      </c>
      <c r="AB585">
        <v>1986</v>
      </c>
      <c r="AC585">
        <v>1987</v>
      </c>
      <c r="AD585">
        <v>1988</v>
      </c>
      <c r="AE585">
        <v>1989</v>
      </c>
      <c r="AF585">
        <v>1990</v>
      </c>
      <c r="AG585">
        <v>1991</v>
      </c>
      <c r="AH585">
        <v>1992</v>
      </c>
      <c r="AI585">
        <v>1993</v>
      </c>
      <c r="AJ585">
        <v>1994</v>
      </c>
      <c r="AK585">
        <v>1995</v>
      </c>
      <c r="AL585">
        <v>1996</v>
      </c>
      <c r="AM585">
        <v>1997</v>
      </c>
      <c r="AN585">
        <v>1998</v>
      </c>
      <c r="AO585">
        <v>1999</v>
      </c>
      <c r="AP585">
        <v>2000</v>
      </c>
      <c r="AQ585">
        <v>2001</v>
      </c>
      <c r="AR585">
        <v>2002</v>
      </c>
      <c r="AS585">
        <v>2003</v>
      </c>
      <c r="AT585">
        <v>2004</v>
      </c>
      <c r="AU585">
        <v>2005</v>
      </c>
      <c r="AV585">
        <v>2006</v>
      </c>
      <c r="AW585">
        <v>2007</v>
      </c>
      <c r="AX585">
        <v>2008</v>
      </c>
      <c r="AY585">
        <v>2009</v>
      </c>
      <c r="AZ585">
        <v>2010</v>
      </c>
      <c r="BA585">
        <v>2011</v>
      </c>
      <c r="BB585">
        <v>2012</v>
      </c>
      <c r="BC585">
        <v>2013</v>
      </c>
      <c r="BD585">
        <v>2014</v>
      </c>
      <c r="BE585">
        <v>2015</v>
      </c>
      <c r="BF585">
        <v>2016</v>
      </c>
      <c r="BG585">
        <v>2017</v>
      </c>
      <c r="BH585">
        <v>2018</v>
      </c>
      <c r="BI585">
        <v>2019</v>
      </c>
    </row>
    <row r="586" spans="1:61" ht="15" customHeight="1" x14ac:dyDescent="0.25">
      <c r="A586" t="s">
        <v>1241</v>
      </c>
      <c r="C586" s="78"/>
      <c r="D586" t="s">
        <v>21</v>
      </c>
      <c r="E586" s="45" t="s">
        <v>12</v>
      </c>
      <c r="F586" s="7" t="s">
        <v>1303</v>
      </c>
      <c r="G586" s="45" t="s">
        <v>733</v>
      </c>
      <c r="H586" s="45" t="s">
        <v>1569</v>
      </c>
      <c r="I586">
        <f t="shared" si="59"/>
        <v>1986</v>
      </c>
      <c r="J586">
        <f>MAX(L586:BT586)</f>
        <v>2019</v>
      </c>
      <c r="K586" s="2" t="str">
        <f t="shared" si="60"/>
        <v>-</v>
      </c>
      <c r="AB586">
        <v>1986</v>
      </c>
      <c r="AC586">
        <v>1987</v>
      </c>
      <c r="AD586">
        <v>1988</v>
      </c>
      <c r="AE586">
        <v>1989</v>
      </c>
      <c r="AF586">
        <v>1990</v>
      </c>
      <c r="AG586">
        <v>1991</v>
      </c>
      <c r="AH586">
        <v>1992</v>
      </c>
      <c r="AI586">
        <v>1993</v>
      </c>
      <c r="AJ586">
        <v>1994</v>
      </c>
      <c r="AK586">
        <v>1995</v>
      </c>
      <c r="AL586">
        <v>1996</v>
      </c>
      <c r="AM586">
        <v>1997</v>
      </c>
      <c r="AN586">
        <v>1998</v>
      </c>
      <c r="AO586">
        <v>1999</v>
      </c>
      <c r="AP586">
        <v>2000</v>
      </c>
      <c r="AQ586">
        <v>2001</v>
      </c>
      <c r="AR586">
        <v>2002</v>
      </c>
      <c r="AS586">
        <v>2003</v>
      </c>
      <c r="AT586">
        <v>2004</v>
      </c>
      <c r="AU586">
        <v>2005</v>
      </c>
      <c r="AV586">
        <v>2006</v>
      </c>
      <c r="AW586">
        <v>2007</v>
      </c>
      <c r="AX586">
        <v>2008</v>
      </c>
      <c r="AY586">
        <v>2009</v>
      </c>
      <c r="AZ586">
        <v>2010</v>
      </c>
      <c r="BA586">
        <v>2011</v>
      </c>
      <c r="BB586">
        <v>2012</v>
      </c>
      <c r="BC586">
        <v>2013</v>
      </c>
      <c r="BD586">
        <v>2014</v>
      </c>
      <c r="BE586">
        <v>2015</v>
      </c>
      <c r="BF586">
        <v>2016</v>
      </c>
      <c r="BG586">
        <v>2017</v>
      </c>
      <c r="BH586">
        <v>2018</v>
      </c>
      <c r="BI586">
        <v>2019</v>
      </c>
    </row>
    <row r="587" spans="1:61" ht="15" customHeight="1" x14ac:dyDescent="0.25">
      <c r="C587" s="64"/>
      <c r="E587" s="45"/>
      <c r="G587" s="45"/>
      <c r="H587" s="45"/>
    </row>
    <row r="588" spans="1:61" ht="15" customHeight="1" x14ac:dyDescent="0.25">
      <c r="A588" t="s">
        <v>1242</v>
      </c>
      <c r="B588" s="1" t="str">
        <f>A588&amp;J588</f>
        <v>FOB1970</v>
      </c>
      <c r="C588" s="78"/>
      <c r="D588" t="s">
        <v>154</v>
      </c>
      <c r="E588" s="45" t="s">
        <v>155</v>
      </c>
      <c r="G588" s="45" t="s">
        <v>155</v>
      </c>
      <c r="H588" s="45" t="s">
        <v>1651</v>
      </c>
      <c r="J588">
        <f t="shared" si="58"/>
        <v>1970</v>
      </c>
      <c r="L588">
        <v>1970</v>
      </c>
    </row>
    <row r="589" spans="1:61" ht="15" customHeight="1" x14ac:dyDescent="0.25">
      <c r="A589" t="s">
        <v>1242</v>
      </c>
      <c r="C589" s="78"/>
      <c r="D589" t="s">
        <v>156</v>
      </c>
      <c r="E589" s="45" t="s">
        <v>36</v>
      </c>
      <c r="G589" s="45" t="s">
        <v>36</v>
      </c>
      <c r="H589" s="45" t="s">
        <v>1581</v>
      </c>
      <c r="J589">
        <f t="shared" si="58"/>
        <v>1970</v>
      </c>
      <c r="L589">
        <v>1970</v>
      </c>
    </row>
    <row r="590" spans="1:61" ht="15" customHeight="1" x14ac:dyDescent="0.25">
      <c r="A590" t="s">
        <v>1242</v>
      </c>
      <c r="C590" s="78"/>
      <c r="D590" t="s">
        <v>157</v>
      </c>
      <c r="E590" s="45" t="s">
        <v>158</v>
      </c>
      <c r="G590" s="45" t="s">
        <v>158</v>
      </c>
      <c r="H590" s="45" t="s">
        <v>1652</v>
      </c>
      <c r="J590">
        <f t="shared" si="58"/>
        <v>1970</v>
      </c>
      <c r="L590">
        <v>1970</v>
      </c>
    </row>
    <row r="591" spans="1:61" ht="15" customHeight="1" x14ac:dyDescent="0.25">
      <c r="A591" t="s">
        <v>1242</v>
      </c>
      <c r="C591" s="78"/>
      <c r="D591" t="s">
        <v>159</v>
      </c>
      <c r="E591" s="45" t="s">
        <v>160</v>
      </c>
      <c r="G591" s="45" t="s">
        <v>1653</v>
      </c>
      <c r="H591" s="45" t="s">
        <v>1654</v>
      </c>
      <c r="J591">
        <f t="shared" si="58"/>
        <v>1970</v>
      </c>
      <c r="L591">
        <v>1970</v>
      </c>
    </row>
    <row r="592" spans="1:61" ht="15" customHeight="1" x14ac:dyDescent="0.25">
      <c r="A592" t="s">
        <v>1242</v>
      </c>
      <c r="C592" s="78"/>
      <c r="D592" t="s">
        <v>161</v>
      </c>
      <c r="E592" s="45" t="s">
        <v>162</v>
      </c>
      <c r="G592" s="45" t="s">
        <v>162</v>
      </c>
      <c r="H592" s="45" t="s">
        <v>1655</v>
      </c>
      <c r="J592">
        <f t="shared" si="58"/>
        <v>1970</v>
      </c>
      <c r="L592">
        <v>1970</v>
      </c>
    </row>
    <row r="593" spans="1:54" ht="15" customHeight="1" x14ac:dyDescent="0.25">
      <c r="A593" t="s">
        <v>1242</v>
      </c>
      <c r="C593" s="78"/>
      <c r="D593" t="s">
        <v>163</v>
      </c>
      <c r="E593" s="45" t="s">
        <v>164</v>
      </c>
      <c r="G593" s="45" t="s">
        <v>1656</v>
      </c>
      <c r="H593" s="45" t="s">
        <v>1657</v>
      </c>
      <c r="J593">
        <f t="shared" si="58"/>
        <v>1970</v>
      </c>
      <c r="L593">
        <v>1970</v>
      </c>
    </row>
    <row r="594" spans="1:54" ht="15" customHeight="1" x14ac:dyDescent="0.25">
      <c r="A594" t="s">
        <v>1242</v>
      </c>
      <c r="C594" s="78"/>
      <c r="D594" t="s">
        <v>165</v>
      </c>
      <c r="E594" s="45" t="s">
        <v>166</v>
      </c>
      <c r="G594" s="45" t="s">
        <v>166</v>
      </c>
      <c r="H594" s="45" t="s">
        <v>1658</v>
      </c>
      <c r="J594">
        <f t="shared" si="58"/>
        <v>1970</v>
      </c>
      <c r="L594">
        <v>1970</v>
      </c>
    </row>
    <row r="595" spans="1:54" ht="15" customHeight="1" x14ac:dyDescent="0.25">
      <c r="A595" t="s">
        <v>1242</v>
      </c>
      <c r="C595" s="78"/>
      <c r="D595" t="s">
        <v>167</v>
      </c>
      <c r="E595" s="45" t="s">
        <v>168</v>
      </c>
      <c r="G595" s="45" t="s">
        <v>168</v>
      </c>
      <c r="H595" s="45" t="s">
        <v>1659</v>
      </c>
      <c r="J595">
        <f t="shared" si="58"/>
        <v>1970</v>
      </c>
      <c r="L595">
        <v>1970</v>
      </c>
    </row>
    <row r="596" spans="1:54" ht="15" customHeight="1" x14ac:dyDescent="0.25">
      <c r="A596" t="s">
        <v>1242</v>
      </c>
      <c r="C596" s="78"/>
      <c r="D596" t="s">
        <v>21</v>
      </c>
      <c r="E596" s="45" t="s">
        <v>12</v>
      </c>
      <c r="F596" s="7" t="s">
        <v>1303</v>
      </c>
      <c r="G596" s="45" t="s">
        <v>733</v>
      </c>
      <c r="H596" s="45" t="s">
        <v>1569</v>
      </c>
      <c r="J596">
        <f t="shared" si="58"/>
        <v>1970</v>
      </c>
      <c r="L596">
        <v>1970</v>
      </c>
    </row>
    <row r="597" spans="1:54" ht="15" customHeight="1" x14ac:dyDescent="0.25">
      <c r="A597" t="s">
        <v>1242</v>
      </c>
      <c r="C597" s="78"/>
      <c r="D597" t="s">
        <v>169</v>
      </c>
      <c r="E597" s="45" t="s">
        <v>170</v>
      </c>
      <c r="G597" s="45" t="s">
        <v>1660</v>
      </c>
      <c r="H597" s="45" t="s">
        <v>1661</v>
      </c>
      <c r="J597">
        <f t="shared" si="58"/>
        <v>1970</v>
      </c>
      <c r="L597">
        <v>1970</v>
      </c>
    </row>
    <row r="598" spans="1:54" ht="15" customHeight="1" x14ac:dyDescent="0.25">
      <c r="C598" s="64"/>
      <c r="E598" s="45"/>
      <c r="G598" s="45"/>
      <c r="H598" s="45"/>
    </row>
    <row r="599" spans="1:54" ht="15" customHeight="1" x14ac:dyDescent="0.25">
      <c r="A599" t="s">
        <v>1243</v>
      </c>
      <c r="B599" s="1" t="str">
        <f>A599&amp;J599</f>
        <v>FTDB2012</v>
      </c>
      <c r="C599" s="78"/>
      <c r="D599" t="s">
        <v>171</v>
      </c>
      <c r="E599" s="45" t="s">
        <v>172</v>
      </c>
      <c r="G599" s="45" t="s">
        <v>172</v>
      </c>
      <c r="H599" s="45" t="s">
        <v>1634</v>
      </c>
      <c r="J599">
        <f t="shared" si="58"/>
        <v>2012</v>
      </c>
      <c r="BB599">
        <v>2012</v>
      </c>
    </row>
    <row r="600" spans="1:54" ht="15" customHeight="1" x14ac:dyDescent="0.25">
      <c r="A600" t="s">
        <v>1243</v>
      </c>
      <c r="C600" s="78"/>
      <c r="D600" t="s">
        <v>173</v>
      </c>
      <c r="E600" s="45" t="s">
        <v>174</v>
      </c>
      <c r="G600" s="45" t="s">
        <v>174</v>
      </c>
      <c r="H600" s="45" t="s">
        <v>1635</v>
      </c>
      <c r="J600">
        <f t="shared" si="58"/>
        <v>2012</v>
      </c>
      <c r="BB600">
        <v>2012</v>
      </c>
    </row>
    <row r="601" spans="1:54" ht="15" customHeight="1" x14ac:dyDescent="0.25">
      <c r="A601" t="s">
        <v>1243</v>
      </c>
      <c r="C601" s="78"/>
      <c r="D601" t="s">
        <v>175</v>
      </c>
      <c r="E601" s="45" t="s">
        <v>176</v>
      </c>
      <c r="G601" s="45" t="s">
        <v>176</v>
      </c>
      <c r="H601" s="45" t="s">
        <v>1636</v>
      </c>
      <c r="J601">
        <f t="shared" si="58"/>
        <v>2012</v>
      </c>
      <c r="BB601">
        <v>2012</v>
      </c>
    </row>
    <row r="602" spans="1:54" ht="15" customHeight="1" x14ac:dyDescent="0.25">
      <c r="A602" t="s">
        <v>1243</v>
      </c>
      <c r="C602" s="78"/>
      <c r="D602" t="s">
        <v>177</v>
      </c>
      <c r="E602" s="45" t="s">
        <v>178</v>
      </c>
      <c r="G602" s="45" t="s">
        <v>1637</v>
      </c>
      <c r="H602" s="45" t="s">
        <v>1638</v>
      </c>
      <c r="J602">
        <f t="shared" si="58"/>
        <v>2012</v>
      </c>
      <c r="BB602">
        <v>2012</v>
      </c>
    </row>
    <row r="603" spans="1:54" ht="15" customHeight="1" x14ac:dyDescent="0.25">
      <c r="A603" t="s">
        <v>1243</v>
      </c>
      <c r="C603" s="78"/>
      <c r="D603" t="s">
        <v>179</v>
      </c>
      <c r="E603" s="45" t="s">
        <v>180</v>
      </c>
      <c r="G603" s="45" t="s">
        <v>180</v>
      </c>
      <c r="H603" s="45" t="s">
        <v>1639</v>
      </c>
      <c r="J603">
        <f t="shared" si="58"/>
        <v>2012</v>
      </c>
      <c r="BB603">
        <v>2012</v>
      </c>
    </row>
    <row r="604" spans="1:54" ht="15" customHeight="1" x14ac:dyDescent="0.25">
      <c r="A604" t="s">
        <v>1243</v>
      </c>
      <c r="C604" s="78"/>
      <c r="D604" t="s">
        <v>181</v>
      </c>
      <c r="E604" s="45" t="s">
        <v>182</v>
      </c>
      <c r="G604" s="45" t="s">
        <v>1643</v>
      </c>
      <c r="H604" s="45" t="s">
        <v>1644</v>
      </c>
      <c r="J604">
        <f t="shared" ref="J604:J669" si="61">MAX(L604:BT604)</f>
        <v>2012</v>
      </c>
      <c r="BB604">
        <v>2012</v>
      </c>
    </row>
    <row r="605" spans="1:54" ht="15" customHeight="1" x14ac:dyDescent="0.25">
      <c r="A605" t="s">
        <v>1243</v>
      </c>
      <c r="C605" s="78"/>
      <c r="D605" t="s">
        <v>183</v>
      </c>
      <c r="E605" s="45" t="s">
        <v>184</v>
      </c>
      <c r="G605" s="45" t="s">
        <v>184</v>
      </c>
      <c r="H605" s="45" t="s">
        <v>1593</v>
      </c>
      <c r="J605">
        <f t="shared" si="61"/>
        <v>2012</v>
      </c>
      <c r="BB605">
        <v>2012</v>
      </c>
    </row>
    <row r="606" spans="1:54" ht="15" customHeight="1" x14ac:dyDescent="0.25">
      <c r="A606" t="s">
        <v>1243</v>
      </c>
      <c r="C606" s="78"/>
      <c r="D606" t="s">
        <v>185</v>
      </c>
      <c r="E606" s="45" t="s">
        <v>186</v>
      </c>
      <c r="G606" s="45" t="s">
        <v>186</v>
      </c>
      <c r="H606" s="45" t="s">
        <v>1640</v>
      </c>
      <c r="J606">
        <f t="shared" si="61"/>
        <v>2012</v>
      </c>
      <c r="BB606">
        <v>2012</v>
      </c>
    </row>
    <row r="607" spans="1:54" ht="15" customHeight="1" x14ac:dyDescent="0.25">
      <c r="A607" t="s">
        <v>1243</v>
      </c>
      <c r="C607" s="78"/>
      <c r="D607" t="s">
        <v>187</v>
      </c>
      <c r="E607" s="45" t="s">
        <v>188</v>
      </c>
      <c r="G607" s="45" t="s">
        <v>188</v>
      </c>
      <c r="H607" s="45" t="s">
        <v>1641</v>
      </c>
      <c r="J607">
        <f t="shared" si="61"/>
        <v>2012</v>
      </c>
      <c r="BB607">
        <v>2012</v>
      </c>
    </row>
    <row r="608" spans="1:54" ht="15" customHeight="1" x14ac:dyDescent="0.25">
      <c r="A608" t="s">
        <v>1243</v>
      </c>
      <c r="C608" s="78"/>
      <c r="D608" t="s">
        <v>189</v>
      </c>
      <c r="E608" s="45" t="s">
        <v>190</v>
      </c>
      <c r="G608" s="45" t="s">
        <v>190</v>
      </c>
      <c r="H608" s="45" t="s">
        <v>1642</v>
      </c>
      <c r="J608">
        <f t="shared" si="61"/>
        <v>2012</v>
      </c>
      <c r="BB608">
        <v>2012</v>
      </c>
    </row>
    <row r="609" spans="1:64" ht="15" customHeight="1" x14ac:dyDescent="0.25">
      <c r="A609" t="s">
        <v>1243</v>
      </c>
      <c r="C609" s="78"/>
      <c r="D609" t="s">
        <v>11</v>
      </c>
      <c r="E609" s="45" t="s">
        <v>801</v>
      </c>
      <c r="F609" s="7" t="s">
        <v>1303</v>
      </c>
      <c r="G609" s="45" t="s">
        <v>1561</v>
      </c>
      <c r="H609" s="45" t="s">
        <v>1562</v>
      </c>
      <c r="J609">
        <f t="shared" si="61"/>
        <v>2012</v>
      </c>
      <c r="BB609">
        <v>2012</v>
      </c>
    </row>
    <row r="610" spans="1:64" ht="15" customHeight="1" x14ac:dyDescent="0.25">
      <c r="A610" t="s">
        <v>1243</v>
      </c>
      <c r="C610" s="78"/>
      <c r="D610" t="s">
        <v>13</v>
      </c>
      <c r="E610" s="45" t="s">
        <v>802</v>
      </c>
      <c r="F610" s="7" t="s">
        <v>1303</v>
      </c>
      <c r="G610" s="45" t="s">
        <v>1563</v>
      </c>
      <c r="H610" s="45" t="s">
        <v>1564</v>
      </c>
      <c r="J610">
        <f t="shared" si="61"/>
        <v>2012</v>
      </c>
      <c r="BB610">
        <v>2012</v>
      </c>
    </row>
    <row r="611" spans="1:64" ht="15" customHeight="1" x14ac:dyDescent="0.25">
      <c r="A611" t="s">
        <v>1243</v>
      </c>
      <c r="C611" s="78"/>
      <c r="D611" t="s">
        <v>14</v>
      </c>
      <c r="E611" s="45" t="s">
        <v>803</v>
      </c>
      <c r="F611" s="7" t="s">
        <v>1303</v>
      </c>
      <c r="G611" s="45" t="s">
        <v>1565</v>
      </c>
      <c r="H611" s="45" t="s">
        <v>1566</v>
      </c>
      <c r="J611">
        <f t="shared" si="61"/>
        <v>2012</v>
      </c>
      <c r="BB611">
        <v>2012</v>
      </c>
    </row>
    <row r="612" spans="1:64" ht="15" customHeight="1" x14ac:dyDescent="0.25">
      <c r="C612" s="64"/>
      <c r="E612" s="45"/>
      <c r="G612" s="45"/>
      <c r="H612" s="45"/>
    </row>
    <row r="613" spans="1:64" ht="15" customHeight="1" x14ac:dyDescent="0.25">
      <c r="A613" t="s">
        <v>1244</v>
      </c>
      <c r="B613" s="1" t="str">
        <f>A613&amp;MIN(I613:I619)&amp;"(-"&amp;MAX(J613:J619)&amp;")"</f>
        <v>HUST1986(-2019)</v>
      </c>
      <c r="C613" s="78"/>
      <c r="D613" t="s">
        <v>2095</v>
      </c>
      <c r="E613" s="45" t="s">
        <v>2098</v>
      </c>
      <c r="G613" s="45"/>
      <c r="H613" s="45"/>
      <c r="I613">
        <f t="shared" ref="I613:I644" si="62">MIN(L613:BT613)</f>
        <v>2017</v>
      </c>
      <c r="J613">
        <f t="shared" si="61"/>
        <v>2017</v>
      </c>
      <c r="K613" s="2" t="str">
        <f t="shared" ref="K613:K643" si="63">IF(J613-I613+1-COUNTA(L613:BT613)=0, "-", "Yes")</f>
        <v>-</v>
      </c>
      <c r="BG613">
        <v>2017</v>
      </c>
    </row>
    <row r="614" spans="1:64" ht="15" customHeight="1" x14ac:dyDescent="0.25">
      <c r="A614" t="s">
        <v>1244</v>
      </c>
      <c r="B614" s="1"/>
      <c r="C614" s="78"/>
      <c r="D614" t="s">
        <v>2096</v>
      </c>
      <c r="E614" s="45" t="s">
        <v>2097</v>
      </c>
      <c r="G614" s="45"/>
      <c r="H614" s="45"/>
      <c r="I614">
        <f t="shared" si="62"/>
        <v>2017</v>
      </c>
      <c r="J614">
        <f t="shared" si="61"/>
        <v>2019</v>
      </c>
      <c r="K614" s="2" t="str">
        <f t="shared" si="63"/>
        <v>-</v>
      </c>
      <c r="BG614">
        <v>2017</v>
      </c>
      <c r="BH614">
        <v>2018</v>
      </c>
      <c r="BI614">
        <v>2019</v>
      </c>
    </row>
    <row r="615" spans="1:64" ht="15" customHeight="1" x14ac:dyDescent="0.25">
      <c r="A615" t="s">
        <v>1244</v>
      </c>
      <c r="B615" s="1"/>
      <c r="C615" s="78"/>
      <c r="D615" t="s">
        <v>191</v>
      </c>
      <c r="E615" s="45" t="s">
        <v>118</v>
      </c>
      <c r="G615" s="45" t="s">
        <v>118</v>
      </c>
      <c r="H615" s="45" t="s">
        <v>1604</v>
      </c>
      <c r="I615">
        <f t="shared" si="62"/>
        <v>1986</v>
      </c>
      <c r="J615">
        <f t="shared" si="61"/>
        <v>2019</v>
      </c>
      <c r="K615" s="2" t="str">
        <f t="shared" si="63"/>
        <v>-</v>
      </c>
      <c r="AB615">
        <v>1986</v>
      </c>
      <c r="AC615">
        <v>1987</v>
      </c>
      <c r="AD615">
        <v>1988</v>
      </c>
      <c r="AE615">
        <v>1989</v>
      </c>
      <c r="AF615">
        <v>1990</v>
      </c>
      <c r="AG615">
        <v>1991</v>
      </c>
      <c r="AH615">
        <v>1992</v>
      </c>
      <c r="AI615">
        <v>1993</v>
      </c>
      <c r="AJ615">
        <v>1994</v>
      </c>
      <c r="AK615">
        <v>1995</v>
      </c>
      <c r="AL615">
        <v>1996</v>
      </c>
      <c r="AM615">
        <v>1997</v>
      </c>
      <c r="AN615">
        <v>1998</v>
      </c>
      <c r="AO615">
        <v>1999</v>
      </c>
      <c r="AP615">
        <v>2000</v>
      </c>
      <c r="AQ615">
        <v>2001</v>
      </c>
      <c r="AR615">
        <v>2002</v>
      </c>
      <c r="AS615">
        <v>2003</v>
      </c>
      <c r="AT615">
        <v>2004</v>
      </c>
      <c r="AU615">
        <v>2005</v>
      </c>
      <c r="AV615">
        <v>2006</v>
      </c>
      <c r="AW615">
        <v>2007</v>
      </c>
      <c r="AX615">
        <v>2008</v>
      </c>
      <c r="AY615">
        <v>2009</v>
      </c>
      <c r="AZ615">
        <v>2010</v>
      </c>
      <c r="BA615">
        <v>2011</v>
      </c>
      <c r="BB615">
        <v>2012</v>
      </c>
      <c r="BC615">
        <v>2013</v>
      </c>
      <c r="BD615">
        <v>2014</v>
      </c>
      <c r="BE615">
        <v>2015</v>
      </c>
      <c r="BF615">
        <v>2016</v>
      </c>
      <c r="BG615">
        <v>2017</v>
      </c>
      <c r="BH615">
        <v>2018</v>
      </c>
      <c r="BI615">
        <v>2019</v>
      </c>
    </row>
    <row r="616" spans="1:64" ht="15" customHeight="1" x14ac:dyDescent="0.25">
      <c r="A616" t="s">
        <v>1244</v>
      </c>
      <c r="C616" s="78"/>
      <c r="D616" t="s">
        <v>192</v>
      </c>
      <c r="E616" s="45" t="s">
        <v>120</v>
      </c>
      <c r="G616" s="45" t="s">
        <v>120</v>
      </c>
      <c r="H616" s="45" t="s">
        <v>1605</v>
      </c>
      <c r="I616">
        <f t="shared" si="62"/>
        <v>1986</v>
      </c>
      <c r="J616">
        <f t="shared" si="61"/>
        <v>2019</v>
      </c>
      <c r="K616" s="2" t="str">
        <f t="shared" si="63"/>
        <v>-</v>
      </c>
      <c r="AB616">
        <v>1986</v>
      </c>
      <c r="AC616">
        <v>1987</v>
      </c>
      <c r="AD616">
        <v>1988</v>
      </c>
      <c r="AE616">
        <v>1989</v>
      </c>
      <c r="AF616">
        <v>1990</v>
      </c>
      <c r="AG616">
        <v>1991</v>
      </c>
      <c r="AH616">
        <v>1992</v>
      </c>
      <c r="AI616">
        <v>1993</v>
      </c>
      <c r="AJ616">
        <v>1994</v>
      </c>
      <c r="AK616">
        <v>1995</v>
      </c>
      <c r="AL616">
        <v>1996</v>
      </c>
      <c r="AM616">
        <v>1997</v>
      </c>
      <c r="AN616">
        <v>1998</v>
      </c>
      <c r="AO616">
        <v>1999</v>
      </c>
      <c r="AP616">
        <v>2000</v>
      </c>
      <c r="AQ616">
        <v>2001</v>
      </c>
      <c r="AR616">
        <v>2002</v>
      </c>
      <c r="AS616">
        <v>2003</v>
      </c>
      <c r="AT616">
        <v>2004</v>
      </c>
      <c r="AU616">
        <v>2005</v>
      </c>
      <c r="AV616">
        <v>2006</v>
      </c>
      <c r="AW616">
        <v>2007</v>
      </c>
      <c r="AX616">
        <v>2008</v>
      </c>
      <c r="AY616">
        <v>2009</v>
      </c>
      <c r="AZ616">
        <v>2010</v>
      </c>
      <c r="BA616">
        <v>2011</v>
      </c>
      <c r="BB616">
        <v>2012</v>
      </c>
      <c r="BC616">
        <v>2013</v>
      </c>
      <c r="BD616">
        <v>2014</v>
      </c>
      <c r="BE616">
        <v>2015</v>
      </c>
      <c r="BF616">
        <v>2016</v>
      </c>
      <c r="BG616">
        <v>2017</v>
      </c>
      <c r="BH616">
        <v>2018</v>
      </c>
      <c r="BI616">
        <v>2019</v>
      </c>
    </row>
    <row r="617" spans="1:64" ht="15" customHeight="1" x14ac:dyDescent="0.25">
      <c r="A617" t="s">
        <v>1244</v>
      </c>
      <c r="C617" s="78"/>
      <c r="D617" t="s">
        <v>33</v>
      </c>
      <c r="E617" s="45" t="s">
        <v>34</v>
      </c>
      <c r="F617" s="7" t="s">
        <v>1303</v>
      </c>
      <c r="G617" s="45" t="s">
        <v>1606</v>
      </c>
      <c r="H617" s="45" t="s">
        <v>1607</v>
      </c>
      <c r="I617">
        <f t="shared" si="62"/>
        <v>1986</v>
      </c>
      <c r="J617">
        <f t="shared" si="61"/>
        <v>2019</v>
      </c>
      <c r="K617" s="2" t="str">
        <f t="shared" si="63"/>
        <v>-</v>
      </c>
      <c r="AB617">
        <v>1986</v>
      </c>
      <c r="AC617">
        <v>1987</v>
      </c>
      <c r="AD617">
        <v>1988</v>
      </c>
      <c r="AE617">
        <v>1989</v>
      </c>
      <c r="AF617">
        <v>1990</v>
      </c>
      <c r="AG617">
        <v>1991</v>
      </c>
      <c r="AH617">
        <v>1992</v>
      </c>
      <c r="AI617">
        <v>1993</v>
      </c>
      <c r="AJ617">
        <v>1994</v>
      </c>
      <c r="AK617">
        <v>1995</v>
      </c>
      <c r="AL617">
        <v>1996</v>
      </c>
      <c r="AM617">
        <v>1997</v>
      </c>
      <c r="AN617">
        <v>1998</v>
      </c>
      <c r="AO617">
        <v>1999</v>
      </c>
      <c r="AP617">
        <v>2000</v>
      </c>
      <c r="AQ617">
        <v>2001</v>
      </c>
      <c r="AR617">
        <v>2002</v>
      </c>
      <c r="AS617">
        <v>2003</v>
      </c>
      <c r="AT617">
        <v>2004</v>
      </c>
      <c r="AU617">
        <v>2005</v>
      </c>
      <c r="AV617">
        <v>2006</v>
      </c>
      <c r="AW617">
        <v>2007</v>
      </c>
      <c r="AX617">
        <v>2008</v>
      </c>
      <c r="AY617">
        <v>2009</v>
      </c>
      <c r="AZ617">
        <v>2010</v>
      </c>
      <c r="BA617">
        <v>2011</v>
      </c>
      <c r="BB617">
        <v>2012</v>
      </c>
      <c r="BC617">
        <v>2013</v>
      </c>
      <c r="BD617">
        <v>2014</v>
      </c>
      <c r="BE617">
        <v>2015</v>
      </c>
      <c r="BF617">
        <v>2016</v>
      </c>
      <c r="BG617">
        <v>2017</v>
      </c>
      <c r="BH617">
        <v>2018</v>
      </c>
      <c r="BI617">
        <v>2019</v>
      </c>
    </row>
    <row r="618" spans="1:64" ht="15" customHeight="1" x14ac:dyDescent="0.25">
      <c r="A618" t="s">
        <v>1244</v>
      </c>
      <c r="C618" s="78"/>
      <c r="D618" t="s">
        <v>45</v>
      </c>
      <c r="E618" s="45" t="s">
        <v>46</v>
      </c>
      <c r="G618" s="45" t="s">
        <v>46</v>
      </c>
      <c r="H618" s="45" t="s">
        <v>1590</v>
      </c>
      <c r="I618">
        <f t="shared" si="62"/>
        <v>1986</v>
      </c>
      <c r="J618">
        <f t="shared" si="61"/>
        <v>2019</v>
      </c>
      <c r="K618" s="2" t="str">
        <f t="shared" si="63"/>
        <v>-</v>
      </c>
      <c r="AB618">
        <v>1986</v>
      </c>
      <c r="AC618">
        <v>1987</v>
      </c>
      <c r="AD618">
        <v>1988</v>
      </c>
      <c r="AE618">
        <v>1989</v>
      </c>
      <c r="AF618">
        <v>1990</v>
      </c>
      <c r="AG618">
        <v>1991</v>
      </c>
      <c r="AH618">
        <v>1992</v>
      </c>
      <c r="AI618">
        <v>1993</v>
      </c>
      <c r="AJ618">
        <v>1994</v>
      </c>
      <c r="AK618">
        <v>1995</v>
      </c>
      <c r="AL618">
        <v>1996</v>
      </c>
      <c r="AM618">
        <v>1997</v>
      </c>
      <c r="AN618">
        <v>1998</v>
      </c>
      <c r="AO618">
        <v>1999</v>
      </c>
      <c r="AP618">
        <v>2000</v>
      </c>
      <c r="AQ618">
        <v>2001</v>
      </c>
      <c r="AR618">
        <v>2002</v>
      </c>
      <c r="AS618">
        <v>2003</v>
      </c>
      <c r="AT618">
        <v>2004</v>
      </c>
      <c r="AU618">
        <v>2005</v>
      </c>
      <c r="AV618">
        <v>2006</v>
      </c>
      <c r="AW618">
        <v>2007</v>
      </c>
      <c r="AX618">
        <v>2008</v>
      </c>
      <c r="AY618">
        <v>2009</v>
      </c>
      <c r="AZ618">
        <v>2010</v>
      </c>
      <c r="BA618">
        <v>2011</v>
      </c>
      <c r="BB618">
        <v>2012</v>
      </c>
      <c r="BC618">
        <v>2013</v>
      </c>
      <c r="BD618">
        <v>2014</v>
      </c>
      <c r="BE618">
        <v>2015</v>
      </c>
      <c r="BF618">
        <v>2016</v>
      </c>
      <c r="BG618">
        <v>2017</v>
      </c>
      <c r="BH618">
        <v>2018</v>
      </c>
      <c r="BI618">
        <v>2019</v>
      </c>
    </row>
    <row r="619" spans="1:64" ht="15" customHeight="1" x14ac:dyDescent="0.25">
      <c r="A619" t="s">
        <v>1244</v>
      </c>
      <c r="C619" s="78"/>
      <c r="D619" t="s">
        <v>47</v>
      </c>
      <c r="E619" s="45" t="s">
        <v>59</v>
      </c>
      <c r="G619" s="45" t="s">
        <v>59</v>
      </c>
      <c r="H619" s="45" t="s">
        <v>1594</v>
      </c>
      <c r="I619">
        <f t="shared" si="62"/>
        <v>1986</v>
      </c>
      <c r="J619">
        <f t="shared" si="61"/>
        <v>2019</v>
      </c>
      <c r="K619" s="2" t="str">
        <f t="shared" si="63"/>
        <v>-</v>
      </c>
      <c r="AB619">
        <v>1986</v>
      </c>
      <c r="AC619">
        <v>1987</v>
      </c>
      <c r="AD619">
        <v>1988</v>
      </c>
      <c r="AE619">
        <v>1989</v>
      </c>
      <c r="AF619">
        <v>1990</v>
      </c>
      <c r="AG619">
        <v>1991</v>
      </c>
      <c r="AH619">
        <v>1992</v>
      </c>
      <c r="AI619">
        <v>1993</v>
      </c>
      <c r="AJ619">
        <v>1994</v>
      </c>
      <c r="AK619">
        <v>1995</v>
      </c>
      <c r="AL619">
        <v>1996</v>
      </c>
      <c r="AM619">
        <v>1997</v>
      </c>
      <c r="AN619">
        <v>1998</v>
      </c>
      <c r="AO619">
        <v>1999</v>
      </c>
      <c r="AP619">
        <v>2000</v>
      </c>
      <c r="AQ619">
        <v>2001</v>
      </c>
      <c r="AR619">
        <v>2002</v>
      </c>
      <c r="AS619">
        <v>2003</v>
      </c>
      <c r="AT619">
        <v>2004</v>
      </c>
      <c r="AU619">
        <v>2005</v>
      </c>
      <c r="AV619">
        <v>2006</v>
      </c>
      <c r="AW619">
        <v>2007</v>
      </c>
      <c r="AX619">
        <v>2008</v>
      </c>
      <c r="AY619">
        <v>2009</v>
      </c>
      <c r="AZ619">
        <v>2010</v>
      </c>
      <c r="BA619">
        <v>2011</v>
      </c>
      <c r="BB619">
        <v>2012</v>
      </c>
      <c r="BC619">
        <v>2013</v>
      </c>
      <c r="BD619">
        <v>2014</v>
      </c>
      <c r="BE619">
        <v>2015</v>
      </c>
      <c r="BF619">
        <v>2016</v>
      </c>
      <c r="BG619">
        <v>2017</v>
      </c>
      <c r="BH619">
        <v>2018</v>
      </c>
      <c r="BI619">
        <v>2019</v>
      </c>
    </row>
    <row r="620" spans="1:64" ht="15" customHeight="1" x14ac:dyDescent="0.25">
      <c r="A620" t="s">
        <v>1244</v>
      </c>
      <c r="C620" s="78"/>
      <c r="D620" t="s">
        <v>21</v>
      </c>
      <c r="E620" s="45" t="s">
        <v>12</v>
      </c>
      <c r="F620" s="7" t="s">
        <v>1303</v>
      </c>
      <c r="G620" s="45" t="s">
        <v>733</v>
      </c>
      <c r="H620" s="45" t="s">
        <v>1569</v>
      </c>
      <c r="I620">
        <f t="shared" si="62"/>
        <v>1986</v>
      </c>
      <c r="J620">
        <f t="shared" si="61"/>
        <v>2019</v>
      </c>
      <c r="K620" s="2" t="str">
        <f t="shared" si="63"/>
        <v>-</v>
      </c>
      <c r="AB620">
        <v>1986</v>
      </c>
      <c r="AC620">
        <v>1987</v>
      </c>
      <c r="AD620">
        <v>1988</v>
      </c>
      <c r="AE620">
        <v>1989</v>
      </c>
      <c r="AF620">
        <v>1990</v>
      </c>
      <c r="AG620">
        <v>1991</v>
      </c>
      <c r="AH620">
        <v>1992</v>
      </c>
      <c r="AI620">
        <v>1993</v>
      </c>
      <c r="AJ620">
        <v>1994</v>
      </c>
      <c r="AK620">
        <v>1995</v>
      </c>
      <c r="AL620">
        <v>1996</v>
      </c>
      <c r="AM620">
        <v>1997</v>
      </c>
      <c r="AN620">
        <v>1998</v>
      </c>
      <c r="AO620">
        <v>1999</v>
      </c>
      <c r="AP620">
        <v>2000</v>
      </c>
      <c r="AQ620">
        <v>2001</v>
      </c>
      <c r="AR620">
        <v>2002</v>
      </c>
      <c r="AS620">
        <v>2003</v>
      </c>
      <c r="AT620">
        <v>2004</v>
      </c>
      <c r="AU620">
        <v>2005</v>
      </c>
      <c r="AV620">
        <v>2006</v>
      </c>
      <c r="AW620">
        <v>2007</v>
      </c>
      <c r="AX620">
        <v>2008</v>
      </c>
      <c r="AY620">
        <v>2009</v>
      </c>
      <c r="AZ620">
        <v>2010</v>
      </c>
      <c r="BA620">
        <v>2011</v>
      </c>
      <c r="BB620">
        <v>2012</v>
      </c>
      <c r="BC620">
        <v>2013</v>
      </c>
      <c r="BD620">
        <v>2014</v>
      </c>
      <c r="BE620">
        <v>2015</v>
      </c>
      <c r="BF620">
        <v>2016</v>
      </c>
      <c r="BG620">
        <v>2017</v>
      </c>
      <c r="BH620">
        <v>2018</v>
      </c>
      <c r="BI620">
        <v>2019</v>
      </c>
    </row>
    <row r="621" spans="1:64" ht="15" customHeight="1" x14ac:dyDescent="0.25">
      <c r="C621" s="64"/>
      <c r="E621" s="45"/>
      <c r="G621" s="45"/>
      <c r="H621" s="45"/>
    </row>
    <row r="622" spans="1:64" ht="15" customHeight="1" x14ac:dyDescent="0.25">
      <c r="A622" t="s">
        <v>1245</v>
      </c>
      <c r="B622" s="1" t="str">
        <f>A622&amp;MIN(I622:I664)&amp;"(-"&amp;MAX(J622:J664)&amp;")"</f>
        <v>IDAN1980(-2022)</v>
      </c>
      <c r="C622" s="61"/>
      <c r="D622" t="s">
        <v>193</v>
      </c>
      <c r="E622" s="45" t="s">
        <v>194</v>
      </c>
      <c r="G622" s="45" t="s">
        <v>194</v>
      </c>
      <c r="H622" s="45" t="s">
        <v>1363</v>
      </c>
      <c r="I622">
        <f t="shared" si="62"/>
        <v>1980</v>
      </c>
      <c r="J622">
        <f t="shared" si="61"/>
        <v>2022</v>
      </c>
      <c r="K622" s="2" t="str">
        <f t="shared" si="63"/>
        <v>-</v>
      </c>
      <c r="V622">
        <v>1980</v>
      </c>
      <c r="W622">
        <v>1981</v>
      </c>
      <c r="X622">
        <v>1982</v>
      </c>
      <c r="Y622">
        <v>1983</v>
      </c>
      <c r="Z622">
        <v>1984</v>
      </c>
      <c r="AA622">
        <v>1985</v>
      </c>
      <c r="AB622">
        <v>1986</v>
      </c>
      <c r="AC622">
        <v>1987</v>
      </c>
      <c r="AD622">
        <v>1988</v>
      </c>
      <c r="AE622">
        <v>1989</v>
      </c>
      <c r="AF622">
        <v>1990</v>
      </c>
      <c r="AG622">
        <v>1991</v>
      </c>
      <c r="AH622">
        <v>1992</v>
      </c>
      <c r="AI622">
        <v>1993</v>
      </c>
      <c r="AJ622">
        <v>1994</v>
      </c>
      <c r="AK622">
        <v>1995</v>
      </c>
      <c r="AL622">
        <v>1996</v>
      </c>
      <c r="AM622">
        <v>1997</v>
      </c>
      <c r="AN622">
        <v>1998</v>
      </c>
      <c r="AO622">
        <v>1999</v>
      </c>
      <c r="AP622">
        <v>2000</v>
      </c>
      <c r="AQ622">
        <v>2001</v>
      </c>
      <c r="AR622">
        <v>2002</v>
      </c>
      <c r="AS622">
        <v>2003</v>
      </c>
      <c r="AT622">
        <v>2004</v>
      </c>
      <c r="AU622">
        <v>2005</v>
      </c>
      <c r="AV622">
        <v>2006</v>
      </c>
      <c r="AW622">
        <v>2007</v>
      </c>
      <c r="AX622">
        <v>2008</v>
      </c>
      <c r="AY622">
        <v>2009</v>
      </c>
      <c r="AZ622">
        <v>2010</v>
      </c>
      <c r="BA622">
        <v>2011</v>
      </c>
      <c r="BB622">
        <v>2012</v>
      </c>
      <c r="BC622">
        <v>2013</v>
      </c>
      <c r="BD622">
        <v>2014</v>
      </c>
      <c r="BE622">
        <v>2015</v>
      </c>
      <c r="BF622">
        <v>2016</v>
      </c>
      <c r="BG622">
        <v>2017</v>
      </c>
      <c r="BH622">
        <v>2018</v>
      </c>
      <c r="BI622">
        <v>2019</v>
      </c>
      <c r="BJ622">
        <v>2020</v>
      </c>
      <c r="BK622">
        <v>2021</v>
      </c>
      <c r="BL622">
        <v>2022</v>
      </c>
    </row>
    <row r="623" spans="1:64" ht="15" customHeight="1" x14ac:dyDescent="0.25">
      <c r="A623" t="s">
        <v>1245</v>
      </c>
      <c r="C623" s="61"/>
      <c r="D623" t="s">
        <v>195</v>
      </c>
      <c r="E623" s="45" t="s">
        <v>196</v>
      </c>
      <c r="G623" s="45" t="s">
        <v>196</v>
      </c>
      <c r="H623" s="45" t="s">
        <v>1364</v>
      </c>
      <c r="I623">
        <f t="shared" si="62"/>
        <v>1980</v>
      </c>
      <c r="J623">
        <f t="shared" si="61"/>
        <v>2017</v>
      </c>
      <c r="K623" s="2" t="str">
        <f t="shared" si="63"/>
        <v>-</v>
      </c>
      <c r="V623">
        <v>1980</v>
      </c>
      <c r="W623">
        <v>1981</v>
      </c>
      <c r="X623">
        <v>1982</v>
      </c>
      <c r="Y623">
        <v>1983</v>
      </c>
      <c r="Z623">
        <v>1984</v>
      </c>
      <c r="AA623">
        <v>1985</v>
      </c>
      <c r="AB623">
        <v>1986</v>
      </c>
      <c r="AC623">
        <v>1987</v>
      </c>
      <c r="AD623">
        <v>1988</v>
      </c>
      <c r="AE623">
        <v>1989</v>
      </c>
      <c r="AF623">
        <v>1990</v>
      </c>
      <c r="AG623">
        <v>1991</v>
      </c>
      <c r="AH623">
        <v>1992</v>
      </c>
      <c r="AI623">
        <v>1993</v>
      </c>
      <c r="AJ623">
        <v>1994</v>
      </c>
      <c r="AK623">
        <v>1995</v>
      </c>
      <c r="AL623">
        <v>1996</v>
      </c>
      <c r="AM623">
        <v>1997</v>
      </c>
      <c r="AN623">
        <v>1998</v>
      </c>
      <c r="AO623">
        <v>1999</v>
      </c>
      <c r="AP623">
        <v>2000</v>
      </c>
      <c r="AQ623">
        <v>2001</v>
      </c>
      <c r="AR623">
        <v>2002</v>
      </c>
      <c r="AS623">
        <v>2003</v>
      </c>
      <c r="AT623">
        <v>2004</v>
      </c>
      <c r="AU623">
        <v>2005</v>
      </c>
      <c r="AV623">
        <v>2006</v>
      </c>
      <c r="AW623">
        <v>2007</v>
      </c>
      <c r="AX623">
        <v>2008</v>
      </c>
      <c r="AY623">
        <v>2009</v>
      </c>
      <c r="AZ623">
        <v>2010</v>
      </c>
      <c r="BA623">
        <v>2011</v>
      </c>
      <c r="BB623">
        <v>2012</v>
      </c>
      <c r="BC623">
        <v>2013</v>
      </c>
      <c r="BD623">
        <v>2014</v>
      </c>
      <c r="BE623">
        <v>2015</v>
      </c>
      <c r="BF623">
        <v>2016</v>
      </c>
      <c r="BG623">
        <v>2017</v>
      </c>
    </row>
    <row r="624" spans="1:64" ht="15" customHeight="1" x14ac:dyDescent="0.25">
      <c r="A624" t="s">
        <v>1245</v>
      </c>
      <c r="C624" s="61"/>
      <c r="D624" t="s">
        <v>2854</v>
      </c>
      <c r="E624" s="45" t="s">
        <v>2855</v>
      </c>
      <c r="G624" s="45" t="s">
        <v>2855</v>
      </c>
      <c r="H624" s="45" t="s">
        <v>1364</v>
      </c>
      <c r="I624">
        <f>MIN(L624:BT624)</f>
        <v>2018</v>
      </c>
      <c r="J624">
        <f>MAX(L624:BT624)</f>
        <v>2022</v>
      </c>
      <c r="K624" s="2" t="str">
        <f>IF(J624-I624+1-COUNTA(L624:BT624)=0, "-", "Yes")</f>
        <v>-</v>
      </c>
      <c r="BH624">
        <v>2018</v>
      </c>
      <c r="BI624">
        <v>2019</v>
      </c>
      <c r="BJ624">
        <v>2020</v>
      </c>
      <c r="BK624">
        <v>2021</v>
      </c>
      <c r="BL624">
        <v>2022</v>
      </c>
    </row>
    <row r="625" spans="1:64" ht="15" customHeight="1" x14ac:dyDescent="0.25">
      <c r="A625" t="s">
        <v>1245</v>
      </c>
      <c r="C625" s="61"/>
      <c r="D625" t="s">
        <v>197</v>
      </c>
      <c r="E625" s="45" t="s">
        <v>198</v>
      </c>
      <c r="G625" s="45" t="s">
        <v>198</v>
      </c>
      <c r="H625" s="45" t="s">
        <v>1365</v>
      </c>
      <c r="I625">
        <f t="shared" si="62"/>
        <v>1980</v>
      </c>
      <c r="J625">
        <f t="shared" si="61"/>
        <v>2007</v>
      </c>
      <c r="K625" s="2" t="str">
        <f t="shared" si="63"/>
        <v>-</v>
      </c>
      <c r="V625">
        <v>1980</v>
      </c>
      <c r="W625">
        <v>1981</v>
      </c>
      <c r="X625">
        <v>1982</v>
      </c>
      <c r="Y625">
        <v>1983</v>
      </c>
      <c r="Z625">
        <v>1984</v>
      </c>
      <c r="AA625">
        <v>1985</v>
      </c>
      <c r="AB625">
        <v>1986</v>
      </c>
      <c r="AC625">
        <v>1987</v>
      </c>
      <c r="AD625">
        <v>1988</v>
      </c>
      <c r="AE625">
        <v>1989</v>
      </c>
      <c r="AF625">
        <v>1990</v>
      </c>
      <c r="AG625">
        <v>1991</v>
      </c>
      <c r="AH625">
        <v>1992</v>
      </c>
      <c r="AI625">
        <v>1993</v>
      </c>
      <c r="AJ625">
        <v>1994</v>
      </c>
      <c r="AK625">
        <v>1995</v>
      </c>
      <c r="AL625">
        <v>1996</v>
      </c>
      <c r="AM625">
        <v>1997</v>
      </c>
      <c r="AN625">
        <v>1998</v>
      </c>
      <c r="AO625">
        <v>1999</v>
      </c>
      <c r="AP625">
        <v>2000</v>
      </c>
      <c r="AQ625">
        <v>2001</v>
      </c>
      <c r="AR625">
        <v>2002</v>
      </c>
      <c r="AS625">
        <v>2003</v>
      </c>
      <c r="AT625">
        <v>2004</v>
      </c>
      <c r="AU625">
        <v>2005</v>
      </c>
      <c r="AV625">
        <v>2006</v>
      </c>
      <c r="AW625">
        <v>2007</v>
      </c>
    </row>
    <row r="626" spans="1:64" ht="15" customHeight="1" x14ac:dyDescent="0.25">
      <c r="A626" t="s">
        <v>1245</v>
      </c>
      <c r="C626" s="61"/>
      <c r="D626" t="s">
        <v>199</v>
      </c>
      <c r="E626" s="45" t="s">
        <v>200</v>
      </c>
      <c r="G626" s="45" t="s">
        <v>200</v>
      </c>
      <c r="H626" s="45" t="s">
        <v>1366</v>
      </c>
      <c r="I626">
        <f t="shared" si="62"/>
        <v>1981</v>
      </c>
      <c r="J626">
        <f t="shared" si="61"/>
        <v>2022</v>
      </c>
      <c r="K626" s="2" t="str">
        <f t="shared" si="63"/>
        <v>-</v>
      </c>
      <c r="W626">
        <v>1981</v>
      </c>
      <c r="X626">
        <v>1982</v>
      </c>
      <c r="Y626">
        <v>1983</v>
      </c>
      <c r="Z626">
        <v>1984</v>
      </c>
      <c r="AA626">
        <v>1985</v>
      </c>
      <c r="AB626">
        <v>1986</v>
      </c>
      <c r="AC626">
        <v>1987</v>
      </c>
      <c r="AD626">
        <v>1988</v>
      </c>
      <c r="AE626">
        <v>1989</v>
      </c>
      <c r="AF626">
        <v>1990</v>
      </c>
      <c r="AG626">
        <v>1991</v>
      </c>
      <c r="AH626">
        <v>1992</v>
      </c>
      <c r="AI626">
        <v>1993</v>
      </c>
      <c r="AJ626">
        <v>1994</v>
      </c>
      <c r="AK626">
        <v>1995</v>
      </c>
      <c r="AL626">
        <v>1996</v>
      </c>
      <c r="AM626">
        <v>1997</v>
      </c>
      <c r="AN626">
        <v>1998</v>
      </c>
      <c r="AO626">
        <v>1999</v>
      </c>
      <c r="AP626">
        <v>2000</v>
      </c>
      <c r="AQ626">
        <v>2001</v>
      </c>
      <c r="AR626">
        <v>2002</v>
      </c>
      <c r="AS626">
        <v>2003</v>
      </c>
      <c r="AT626">
        <v>2004</v>
      </c>
      <c r="AU626">
        <v>2005</v>
      </c>
      <c r="AV626">
        <v>2006</v>
      </c>
      <c r="AW626">
        <v>2007</v>
      </c>
      <c r="AX626">
        <v>2008</v>
      </c>
      <c r="AY626">
        <v>2009</v>
      </c>
      <c r="AZ626">
        <v>2010</v>
      </c>
      <c r="BA626">
        <v>2011</v>
      </c>
      <c r="BB626">
        <v>2012</v>
      </c>
      <c r="BC626">
        <v>2013</v>
      </c>
      <c r="BD626">
        <v>2014</v>
      </c>
      <c r="BE626">
        <v>2015</v>
      </c>
      <c r="BF626">
        <v>2016</v>
      </c>
      <c r="BG626">
        <v>2017</v>
      </c>
      <c r="BH626">
        <v>2018</v>
      </c>
      <c r="BI626">
        <v>2019</v>
      </c>
      <c r="BJ626">
        <v>2020</v>
      </c>
      <c r="BK626">
        <v>2021</v>
      </c>
      <c r="BL626">
        <v>2022</v>
      </c>
    </row>
    <row r="627" spans="1:64" ht="15" customHeight="1" x14ac:dyDescent="0.25">
      <c r="A627" t="s">
        <v>1245</v>
      </c>
      <c r="C627" s="61"/>
      <c r="D627" t="s">
        <v>201</v>
      </c>
      <c r="E627" s="45" t="s">
        <v>202</v>
      </c>
      <c r="G627" s="45" t="s">
        <v>202</v>
      </c>
      <c r="H627" s="45" t="s">
        <v>1377</v>
      </c>
      <c r="I627">
        <f t="shared" si="62"/>
        <v>1980</v>
      </c>
      <c r="J627">
        <f t="shared" si="61"/>
        <v>2007</v>
      </c>
      <c r="K627" s="2" t="str">
        <f t="shared" si="63"/>
        <v>-</v>
      </c>
      <c r="V627">
        <v>1980</v>
      </c>
      <c r="W627">
        <v>1981</v>
      </c>
      <c r="X627">
        <v>1982</v>
      </c>
      <c r="Y627">
        <v>1983</v>
      </c>
      <c r="Z627">
        <v>1984</v>
      </c>
      <c r="AA627">
        <v>1985</v>
      </c>
      <c r="AB627">
        <v>1986</v>
      </c>
      <c r="AC627">
        <v>1987</v>
      </c>
      <c r="AD627">
        <v>1988</v>
      </c>
      <c r="AE627">
        <v>1989</v>
      </c>
      <c r="AF627">
        <v>1990</v>
      </c>
      <c r="AG627">
        <v>1991</v>
      </c>
      <c r="AH627">
        <v>1992</v>
      </c>
      <c r="AI627">
        <v>1993</v>
      </c>
      <c r="AJ627">
        <v>1994</v>
      </c>
      <c r="AK627">
        <v>1995</v>
      </c>
      <c r="AL627">
        <v>1996</v>
      </c>
      <c r="AM627">
        <v>1997</v>
      </c>
      <c r="AN627">
        <v>1998</v>
      </c>
      <c r="AO627">
        <v>1999</v>
      </c>
      <c r="AP627">
        <v>2000</v>
      </c>
      <c r="AQ627">
        <v>2001</v>
      </c>
      <c r="AR627">
        <v>2002</v>
      </c>
      <c r="AS627">
        <v>2003</v>
      </c>
      <c r="AT627">
        <v>2004</v>
      </c>
      <c r="AU627">
        <v>2005</v>
      </c>
      <c r="AV627">
        <v>2006</v>
      </c>
      <c r="AW627">
        <v>2007</v>
      </c>
    </row>
    <row r="628" spans="1:64" ht="15" customHeight="1" x14ac:dyDescent="0.25">
      <c r="A628" t="s">
        <v>1245</v>
      </c>
      <c r="C628" s="61"/>
      <c r="D628" t="s">
        <v>203</v>
      </c>
      <c r="E628" s="45" t="s">
        <v>204</v>
      </c>
      <c r="G628" s="45" t="s">
        <v>1367</v>
      </c>
      <c r="H628" s="45" t="s">
        <v>1368</v>
      </c>
      <c r="I628">
        <f t="shared" si="62"/>
        <v>1980</v>
      </c>
      <c r="J628">
        <f t="shared" si="61"/>
        <v>2007</v>
      </c>
      <c r="K628" s="2" t="str">
        <f t="shared" si="63"/>
        <v>-</v>
      </c>
      <c r="V628">
        <v>1980</v>
      </c>
      <c r="W628">
        <v>1981</v>
      </c>
      <c r="X628">
        <v>1982</v>
      </c>
      <c r="Y628">
        <v>1983</v>
      </c>
      <c r="Z628">
        <v>1984</v>
      </c>
      <c r="AA628">
        <v>1985</v>
      </c>
      <c r="AB628">
        <v>1986</v>
      </c>
      <c r="AC628">
        <v>1987</v>
      </c>
      <c r="AD628">
        <v>1988</v>
      </c>
      <c r="AE628">
        <v>1989</v>
      </c>
      <c r="AF628">
        <v>1990</v>
      </c>
      <c r="AG628">
        <v>1991</v>
      </c>
      <c r="AH628">
        <v>1992</v>
      </c>
      <c r="AI628">
        <v>1993</v>
      </c>
      <c r="AJ628">
        <v>1994</v>
      </c>
      <c r="AK628">
        <v>1995</v>
      </c>
      <c r="AL628">
        <v>1996</v>
      </c>
      <c r="AM628">
        <v>1997</v>
      </c>
      <c r="AN628">
        <v>1998</v>
      </c>
      <c r="AO628">
        <v>1999</v>
      </c>
      <c r="AP628">
        <v>2000</v>
      </c>
      <c r="AQ628">
        <v>2001</v>
      </c>
      <c r="AR628">
        <v>2002</v>
      </c>
      <c r="AS628">
        <v>2003</v>
      </c>
      <c r="AT628">
        <v>2004</v>
      </c>
      <c r="AU628">
        <v>2005</v>
      </c>
      <c r="AV628">
        <v>2006</v>
      </c>
      <c r="AW628">
        <v>2007</v>
      </c>
    </row>
    <row r="629" spans="1:64" ht="15" customHeight="1" x14ac:dyDescent="0.25">
      <c r="A629" t="s">
        <v>1245</v>
      </c>
      <c r="C629" s="61"/>
      <c r="D629" t="s">
        <v>291</v>
      </c>
      <c r="E629" s="45" t="s">
        <v>292</v>
      </c>
      <c r="G629" s="45"/>
      <c r="H629" s="45"/>
      <c r="I629">
        <f t="shared" si="62"/>
        <v>2008</v>
      </c>
      <c r="J629">
        <f t="shared" si="61"/>
        <v>2022</v>
      </c>
      <c r="K629" s="2" t="str">
        <f t="shared" si="63"/>
        <v>-</v>
      </c>
      <c r="AX629">
        <v>2008</v>
      </c>
      <c r="AY629">
        <v>2009</v>
      </c>
      <c r="AZ629">
        <v>2010</v>
      </c>
      <c r="BA629">
        <v>2011</v>
      </c>
      <c r="BB629">
        <v>2012</v>
      </c>
      <c r="BC629">
        <v>2013</v>
      </c>
      <c r="BD629">
        <v>2014</v>
      </c>
      <c r="BE629">
        <v>2015</v>
      </c>
      <c r="BF629">
        <v>2016</v>
      </c>
      <c r="BG629">
        <v>2017</v>
      </c>
      <c r="BH629">
        <v>2018</v>
      </c>
      <c r="BI629">
        <v>2019</v>
      </c>
      <c r="BJ629">
        <v>2020</v>
      </c>
      <c r="BK629">
        <v>2021</v>
      </c>
      <c r="BL629">
        <v>2022</v>
      </c>
    </row>
    <row r="630" spans="1:64" ht="15" customHeight="1" x14ac:dyDescent="0.25">
      <c r="A630" t="s">
        <v>1245</v>
      </c>
      <c r="C630" s="61"/>
      <c r="D630" t="s">
        <v>2035</v>
      </c>
      <c r="E630" s="47" t="s">
        <v>2135</v>
      </c>
      <c r="G630" s="45"/>
      <c r="H630" s="45"/>
      <c r="I630">
        <f t="shared" si="62"/>
        <v>2008</v>
      </c>
      <c r="J630">
        <f t="shared" si="61"/>
        <v>2022</v>
      </c>
      <c r="K630" s="2" t="str">
        <f t="shared" si="63"/>
        <v>Yes</v>
      </c>
      <c r="AX630">
        <v>2008</v>
      </c>
      <c r="AY630">
        <v>2009</v>
      </c>
      <c r="AZ630">
        <v>2010</v>
      </c>
      <c r="BA630">
        <v>2011</v>
      </c>
      <c r="BB630">
        <v>2012</v>
      </c>
      <c r="BC630">
        <v>2013</v>
      </c>
      <c r="BD630">
        <v>2014</v>
      </c>
      <c r="BE630">
        <v>2015</v>
      </c>
      <c r="BF630">
        <v>2016</v>
      </c>
      <c r="BG630">
        <v>2017</v>
      </c>
      <c r="BL630">
        <v>2022</v>
      </c>
    </row>
    <row r="631" spans="1:64" ht="15" customHeight="1" x14ac:dyDescent="0.25">
      <c r="A631" t="s">
        <v>1245</v>
      </c>
      <c r="C631" s="61"/>
      <c r="D631" t="s">
        <v>1058</v>
      </c>
      <c r="E631" s="45" t="s">
        <v>1059</v>
      </c>
      <c r="G631" s="45"/>
      <c r="H631" s="45"/>
      <c r="I631">
        <f t="shared" si="62"/>
        <v>1980</v>
      </c>
      <c r="J631">
        <f t="shared" si="61"/>
        <v>2007</v>
      </c>
      <c r="K631" s="2" t="str">
        <f t="shared" si="63"/>
        <v>-</v>
      </c>
      <c r="V631">
        <v>1980</v>
      </c>
      <c r="W631">
        <v>1981</v>
      </c>
      <c r="X631">
        <v>1982</v>
      </c>
      <c r="Y631">
        <v>1983</v>
      </c>
      <c r="Z631">
        <v>1984</v>
      </c>
      <c r="AA631">
        <v>1985</v>
      </c>
      <c r="AB631">
        <v>1986</v>
      </c>
      <c r="AC631">
        <v>1987</v>
      </c>
      <c r="AD631">
        <v>1988</v>
      </c>
      <c r="AE631">
        <v>1989</v>
      </c>
      <c r="AF631">
        <v>1990</v>
      </c>
      <c r="AG631">
        <v>1991</v>
      </c>
      <c r="AH631">
        <v>1992</v>
      </c>
      <c r="AI631">
        <v>1993</v>
      </c>
      <c r="AJ631">
        <v>1994</v>
      </c>
      <c r="AK631">
        <v>1995</v>
      </c>
      <c r="AL631">
        <v>1996</v>
      </c>
      <c r="AM631">
        <v>1997</v>
      </c>
      <c r="AN631">
        <v>1998</v>
      </c>
      <c r="AO631">
        <v>1999</v>
      </c>
      <c r="AP631">
        <v>2000</v>
      </c>
      <c r="AQ631">
        <v>2001</v>
      </c>
      <c r="AR631">
        <v>2002</v>
      </c>
      <c r="AS631">
        <v>2003</v>
      </c>
      <c r="AT631">
        <v>2004</v>
      </c>
      <c r="AU631">
        <v>2005</v>
      </c>
      <c r="AV631">
        <v>2006</v>
      </c>
      <c r="AW631">
        <v>2007</v>
      </c>
    </row>
    <row r="632" spans="1:64" ht="15" customHeight="1" x14ac:dyDescent="0.25">
      <c r="A632" t="s">
        <v>1245</v>
      </c>
      <c r="C632" s="61"/>
      <c r="D632" t="s">
        <v>1060</v>
      </c>
      <c r="E632" s="45" t="s">
        <v>1061</v>
      </c>
      <c r="G632" s="45"/>
      <c r="H632" s="45"/>
      <c r="I632">
        <f t="shared" si="62"/>
        <v>1980</v>
      </c>
      <c r="J632">
        <f t="shared" si="61"/>
        <v>2007</v>
      </c>
      <c r="K632" s="2" t="str">
        <f t="shared" si="63"/>
        <v>-</v>
      </c>
      <c r="V632">
        <v>1980</v>
      </c>
      <c r="W632">
        <v>1981</v>
      </c>
      <c r="X632">
        <v>1982</v>
      </c>
      <c r="Y632">
        <v>1983</v>
      </c>
      <c r="Z632">
        <v>1984</v>
      </c>
      <c r="AA632">
        <v>1985</v>
      </c>
      <c r="AB632">
        <v>1986</v>
      </c>
      <c r="AC632">
        <v>1987</v>
      </c>
      <c r="AD632">
        <v>1988</v>
      </c>
      <c r="AE632">
        <v>1989</v>
      </c>
      <c r="AF632">
        <v>1990</v>
      </c>
      <c r="AG632">
        <v>1991</v>
      </c>
      <c r="AH632">
        <v>1992</v>
      </c>
      <c r="AI632">
        <v>1993</v>
      </c>
      <c r="AJ632">
        <v>1994</v>
      </c>
      <c r="AK632">
        <v>1995</v>
      </c>
      <c r="AL632">
        <v>1996</v>
      </c>
      <c r="AM632">
        <v>1997</v>
      </c>
      <c r="AN632">
        <v>1998</v>
      </c>
      <c r="AO632">
        <v>1999</v>
      </c>
      <c r="AP632">
        <v>2000</v>
      </c>
      <c r="AQ632">
        <v>2001</v>
      </c>
      <c r="AR632">
        <v>2002</v>
      </c>
      <c r="AS632">
        <v>2003</v>
      </c>
      <c r="AT632">
        <v>2004</v>
      </c>
      <c r="AU632">
        <v>2005</v>
      </c>
      <c r="AV632">
        <v>2006</v>
      </c>
      <c r="AW632">
        <v>2007</v>
      </c>
    </row>
    <row r="633" spans="1:64" ht="15" customHeight="1" x14ac:dyDescent="0.25">
      <c r="A633" t="s">
        <v>1245</v>
      </c>
      <c r="C633" s="61"/>
      <c r="D633" t="s">
        <v>2036</v>
      </c>
      <c r="E633" s="47" t="s">
        <v>2136</v>
      </c>
      <c r="G633" s="45"/>
      <c r="H633" s="45"/>
      <c r="I633">
        <f t="shared" si="62"/>
        <v>2008</v>
      </c>
      <c r="J633">
        <f t="shared" si="61"/>
        <v>2022</v>
      </c>
      <c r="K633" s="2" t="str">
        <f t="shared" si="63"/>
        <v>-</v>
      </c>
      <c r="AX633">
        <v>2008</v>
      </c>
      <c r="AY633">
        <v>2009</v>
      </c>
      <c r="AZ633">
        <v>2010</v>
      </c>
      <c r="BA633">
        <v>2011</v>
      </c>
      <c r="BB633">
        <v>2012</v>
      </c>
      <c r="BC633">
        <v>2013</v>
      </c>
      <c r="BD633">
        <v>2014</v>
      </c>
      <c r="BE633">
        <v>2015</v>
      </c>
      <c r="BF633">
        <v>2016</v>
      </c>
      <c r="BG633">
        <v>2017</v>
      </c>
      <c r="BH633">
        <v>2018</v>
      </c>
      <c r="BI633">
        <v>2019</v>
      </c>
      <c r="BJ633">
        <v>2020</v>
      </c>
      <c r="BK633">
        <v>2021</v>
      </c>
      <c r="BL633">
        <v>2022</v>
      </c>
    </row>
    <row r="634" spans="1:64" ht="15" customHeight="1" x14ac:dyDescent="0.25">
      <c r="A634" t="s">
        <v>1245</v>
      </c>
      <c r="C634" s="61"/>
      <c r="D634" t="s">
        <v>2037</v>
      </c>
      <c r="E634" s="47" t="s">
        <v>2141</v>
      </c>
      <c r="G634" s="45"/>
      <c r="H634" s="45"/>
      <c r="I634">
        <f t="shared" si="62"/>
        <v>2008</v>
      </c>
      <c r="J634">
        <f t="shared" si="61"/>
        <v>2022</v>
      </c>
      <c r="K634" s="2" t="str">
        <f t="shared" si="63"/>
        <v>-</v>
      </c>
      <c r="AX634">
        <v>2008</v>
      </c>
      <c r="AY634">
        <v>2009</v>
      </c>
      <c r="AZ634">
        <v>2010</v>
      </c>
      <c r="BA634">
        <v>2011</v>
      </c>
      <c r="BB634">
        <v>2012</v>
      </c>
      <c r="BC634">
        <v>2013</v>
      </c>
      <c r="BD634">
        <v>2014</v>
      </c>
      <c r="BE634">
        <v>2015</v>
      </c>
      <c r="BF634">
        <v>2016</v>
      </c>
      <c r="BG634">
        <v>2017</v>
      </c>
      <c r="BH634">
        <v>2018</v>
      </c>
      <c r="BI634">
        <v>2019</v>
      </c>
      <c r="BJ634">
        <v>2020</v>
      </c>
      <c r="BK634">
        <v>2021</v>
      </c>
      <c r="BL634">
        <v>2022</v>
      </c>
    </row>
    <row r="635" spans="1:64" ht="15" customHeight="1" x14ac:dyDescent="0.25">
      <c r="A635" t="s">
        <v>1245</v>
      </c>
      <c r="C635" s="61"/>
      <c r="D635" t="s">
        <v>2137</v>
      </c>
      <c r="E635" s="47" t="s">
        <v>2142</v>
      </c>
      <c r="G635" s="45"/>
      <c r="H635" s="45"/>
      <c r="I635">
        <f t="shared" si="62"/>
        <v>2008</v>
      </c>
      <c r="J635">
        <f t="shared" si="61"/>
        <v>2022</v>
      </c>
      <c r="K635" s="2" t="str">
        <f t="shared" si="63"/>
        <v>-</v>
      </c>
      <c r="AX635">
        <v>2008</v>
      </c>
      <c r="AY635">
        <v>2009</v>
      </c>
      <c r="AZ635">
        <v>2010</v>
      </c>
      <c r="BA635">
        <v>2011</v>
      </c>
      <c r="BB635">
        <v>2012</v>
      </c>
      <c r="BC635">
        <v>2013</v>
      </c>
      <c r="BD635">
        <v>2014</v>
      </c>
      <c r="BE635">
        <v>2015</v>
      </c>
      <c r="BF635">
        <v>2016</v>
      </c>
      <c r="BG635">
        <v>2017</v>
      </c>
      <c r="BH635">
        <v>2018</v>
      </c>
      <c r="BI635">
        <v>2019</v>
      </c>
      <c r="BJ635">
        <v>2020</v>
      </c>
      <c r="BK635">
        <v>2021</v>
      </c>
      <c r="BL635">
        <v>2022</v>
      </c>
    </row>
    <row r="636" spans="1:64" ht="15" customHeight="1" x14ac:dyDescent="0.25">
      <c r="A636" t="s">
        <v>1245</v>
      </c>
      <c r="C636" s="61"/>
      <c r="D636" t="s">
        <v>2138</v>
      </c>
      <c r="E636" s="47" t="s">
        <v>2143</v>
      </c>
      <c r="G636" s="45"/>
      <c r="H636" s="45"/>
      <c r="I636">
        <f t="shared" si="62"/>
        <v>2008</v>
      </c>
      <c r="J636">
        <f t="shared" si="61"/>
        <v>2022</v>
      </c>
      <c r="K636" s="2" t="str">
        <f t="shared" si="63"/>
        <v>-</v>
      </c>
      <c r="AX636">
        <v>2008</v>
      </c>
      <c r="AY636">
        <v>2009</v>
      </c>
      <c r="AZ636">
        <v>2010</v>
      </c>
      <c r="BA636">
        <v>2011</v>
      </c>
      <c r="BB636">
        <v>2012</v>
      </c>
      <c r="BC636">
        <v>2013</v>
      </c>
      <c r="BD636">
        <v>2014</v>
      </c>
      <c r="BE636">
        <v>2015</v>
      </c>
      <c r="BF636">
        <v>2016</v>
      </c>
      <c r="BG636">
        <v>2017</v>
      </c>
      <c r="BH636">
        <v>2018</v>
      </c>
      <c r="BI636">
        <v>2019</v>
      </c>
      <c r="BJ636">
        <v>2020</v>
      </c>
      <c r="BK636">
        <v>2021</v>
      </c>
      <c r="BL636">
        <v>2022</v>
      </c>
    </row>
    <row r="637" spans="1:64" ht="15" customHeight="1" x14ac:dyDescent="0.25">
      <c r="A637" t="s">
        <v>1245</v>
      </c>
      <c r="C637" s="61"/>
      <c r="D637" t="s">
        <v>2139</v>
      </c>
      <c r="E637" s="47" t="s">
        <v>2144</v>
      </c>
      <c r="G637" s="45"/>
      <c r="H637" s="45"/>
      <c r="I637">
        <f t="shared" si="62"/>
        <v>2008</v>
      </c>
      <c r="J637">
        <f t="shared" si="61"/>
        <v>2022</v>
      </c>
      <c r="K637" s="2" t="str">
        <f t="shared" si="63"/>
        <v>-</v>
      </c>
      <c r="AX637">
        <v>2008</v>
      </c>
      <c r="AY637">
        <v>2009</v>
      </c>
      <c r="AZ637">
        <v>2010</v>
      </c>
      <c r="BA637">
        <v>2011</v>
      </c>
      <c r="BB637">
        <v>2012</v>
      </c>
      <c r="BC637">
        <v>2013</v>
      </c>
      <c r="BD637">
        <v>2014</v>
      </c>
      <c r="BE637">
        <v>2015</v>
      </c>
      <c r="BF637">
        <v>2016</v>
      </c>
      <c r="BG637">
        <v>2017</v>
      </c>
      <c r="BH637">
        <v>2018</v>
      </c>
      <c r="BI637">
        <v>2019</v>
      </c>
      <c r="BJ637">
        <v>2020</v>
      </c>
      <c r="BK637">
        <v>2021</v>
      </c>
      <c r="BL637">
        <v>2022</v>
      </c>
    </row>
    <row r="638" spans="1:64" ht="15" customHeight="1" x14ac:dyDescent="0.25">
      <c r="A638" t="s">
        <v>1245</v>
      </c>
      <c r="C638" s="61"/>
      <c r="D638" t="s">
        <v>2140</v>
      </c>
      <c r="E638" s="47" t="s">
        <v>2145</v>
      </c>
      <c r="G638" s="45"/>
      <c r="H638" s="45"/>
      <c r="I638">
        <f t="shared" si="62"/>
        <v>2008</v>
      </c>
      <c r="J638">
        <f t="shared" si="61"/>
        <v>2022</v>
      </c>
      <c r="K638" s="2" t="str">
        <f t="shared" si="63"/>
        <v>-</v>
      </c>
      <c r="AX638">
        <v>2008</v>
      </c>
      <c r="AY638">
        <v>2009</v>
      </c>
      <c r="AZ638">
        <v>2010</v>
      </c>
      <c r="BA638">
        <v>2011</v>
      </c>
      <c r="BB638">
        <v>2012</v>
      </c>
      <c r="BC638">
        <v>2013</v>
      </c>
      <c r="BD638">
        <v>2014</v>
      </c>
      <c r="BE638">
        <v>2015</v>
      </c>
      <c r="BF638">
        <v>2016</v>
      </c>
      <c r="BG638">
        <v>2017</v>
      </c>
      <c r="BH638">
        <v>2018</v>
      </c>
      <c r="BI638">
        <v>2019</v>
      </c>
      <c r="BJ638">
        <v>2020</v>
      </c>
      <c r="BK638">
        <v>2021</v>
      </c>
      <c r="BL638">
        <v>2022</v>
      </c>
    </row>
    <row r="639" spans="1:64" ht="15" customHeight="1" x14ac:dyDescent="0.25">
      <c r="A639" t="s">
        <v>1245</v>
      </c>
      <c r="C639" s="61"/>
      <c r="D639" t="s">
        <v>151</v>
      </c>
      <c r="E639" s="45" t="s">
        <v>205</v>
      </c>
      <c r="F639" s="7" t="s">
        <v>1303</v>
      </c>
      <c r="G639" s="45" t="s">
        <v>1379</v>
      </c>
      <c r="H639" s="45" t="s">
        <v>1378</v>
      </c>
      <c r="I639">
        <f t="shared" si="62"/>
        <v>2008</v>
      </c>
      <c r="J639">
        <f t="shared" si="61"/>
        <v>2022</v>
      </c>
      <c r="K639" s="2" t="str">
        <f t="shared" si="63"/>
        <v>-</v>
      </c>
      <c r="AX639">
        <v>2008</v>
      </c>
      <c r="AY639">
        <v>2009</v>
      </c>
      <c r="AZ639">
        <v>2010</v>
      </c>
      <c r="BA639">
        <v>2011</v>
      </c>
      <c r="BB639">
        <v>2012</v>
      </c>
      <c r="BC639">
        <v>2013</v>
      </c>
      <c r="BD639">
        <v>2014</v>
      </c>
      <c r="BE639">
        <v>2015</v>
      </c>
      <c r="BF639">
        <v>2016</v>
      </c>
      <c r="BG639">
        <v>2017</v>
      </c>
      <c r="BH639">
        <v>2018</v>
      </c>
      <c r="BI639">
        <v>2019</v>
      </c>
      <c r="BJ639">
        <v>2020</v>
      </c>
      <c r="BK639">
        <v>2021</v>
      </c>
      <c r="BL639">
        <v>2022</v>
      </c>
    </row>
    <row r="640" spans="1:64" ht="15" customHeight="1" x14ac:dyDescent="0.25">
      <c r="A640" t="s">
        <v>1245</v>
      </c>
      <c r="C640" s="61"/>
      <c r="D640" t="s">
        <v>2040</v>
      </c>
      <c r="E640" s="47" t="s">
        <v>2146</v>
      </c>
      <c r="F640" s="7"/>
      <c r="G640" s="45"/>
      <c r="H640" s="45"/>
      <c r="I640">
        <f t="shared" si="62"/>
        <v>2008</v>
      </c>
      <c r="J640">
        <f t="shared" si="61"/>
        <v>2022</v>
      </c>
      <c r="K640" s="2" t="str">
        <f t="shared" si="63"/>
        <v>-</v>
      </c>
      <c r="AX640">
        <v>2008</v>
      </c>
      <c r="AY640">
        <v>2009</v>
      </c>
      <c r="AZ640">
        <v>2010</v>
      </c>
      <c r="BA640">
        <v>2011</v>
      </c>
      <c r="BB640">
        <v>2012</v>
      </c>
      <c r="BC640">
        <v>2013</v>
      </c>
      <c r="BD640">
        <v>2014</v>
      </c>
      <c r="BE640">
        <v>2015</v>
      </c>
      <c r="BF640">
        <v>2016</v>
      </c>
      <c r="BG640">
        <v>2017</v>
      </c>
      <c r="BH640">
        <v>2018</v>
      </c>
      <c r="BI640">
        <v>2019</v>
      </c>
      <c r="BJ640">
        <v>2020</v>
      </c>
      <c r="BK640">
        <v>2021</v>
      </c>
      <c r="BL640">
        <v>2022</v>
      </c>
    </row>
    <row r="641" spans="1:64" ht="15" customHeight="1" x14ac:dyDescent="0.25">
      <c r="A641" t="s">
        <v>1245</v>
      </c>
      <c r="C641" s="61"/>
      <c r="D641" t="s">
        <v>2041</v>
      </c>
      <c r="E641" s="47" t="s">
        <v>2147</v>
      </c>
      <c r="F641" s="7"/>
      <c r="G641" s="45"/>
      <c r="H641" s="45"/>
      <c r="I641">
        <f t="shared" si="62"/>
        <v>2008</v>
      </c>
      <c r="J641">
        <f t="shared" si="61"/>
        <v>2022</v>
      </c>
      <c r="K641" s="2" t="str">
        <f t="shared" si="63"/>
        <v>-</v>
      </c>
      <c r="AX641">
        <v>2008</v>
      </c>
      <c r="AY641">
        <v>2009</v>
      </c>
      <c r="AZ641">
        <v>2010</v>
      </c>
      <c r="BA641">
        <v>2011</v>
      </c>
      <c r="BB641">
        <v>2012</v>
      </c>
      <c r="BC641">
        <v>2013</v>
      </c>
      <c r="BD641">
        <v>2014</v>
      </c>
      <c r="BE641">
        <v>2015</v>
      </c>
      <c r="BF641">
        <v>2016</v>
      </c>
      <c r="BG641">
        <v>2017</v>
      </c>
      <c r="BH641">
        <v>2018</v>
      </c>
      <c r="BI641">
        <v>2019</v>
      </c>
      <c r="BJ641">
        <v>2020</v>
      </c>
      <c r="BK641">
        <v>2021</v>
      </c>
      <c r="BL641">
        <v>2022</v>
      </c>
    </row>
    <row r="642" spans="1:64" ht="15" customHeight="1" x14ac:dyDescent="0.25">
      <c r="A642" t="s">
        <v>1245</v>
      </c>
      <c r="C642" s="61"/>
      <c r="D642" t="s">
        <v>2043</v>
      </c>
      <c r="E642" s="47" t="s">
        <v>2148</v>
      </c>
      <c r="F642" s="7"/>
      <c r="G642" s="45"/>
      <c r="H642" s="45"/>
      <c r="I642">
        <f t="shared" si="62"/>
        <v>2008</v>
      </c>
      <c r="J642">
        <f t="shared" si="61"/>
        <v>2022</v>
      </c>
      <c r="K642" s="2" t="str">
        <f t="shared" si="63"/>
        <v>-</v>
      </c>
      <c r="AX642">
        <v>2008</v>
      </c>
      <c r="AY642">
        <v>2009</v>
      </c>
      <c r="AZ642">
        <v>2010</v>
      </c>
      <c r="BA642">
        <v>2011</v>
      </c>
      <c r="BB642">
        <v>2012</v>
      </c>
      <c r="BC642">
        <v>2013</v>
      </c>
      <c r="BD642">
        <v>2014</v>
      </c>
      <c r="BE642">
        <v>2015</v>
      </c>
      <c r="BF642">
        <v>2016</v>
      </c>
      <c r="BG642">
        <v>2017</v>
      </c>
      <c r="BH642">
        <v>2018</v>
      </c>
      <c r="BI642">
        <v>2019</v>
      </c>
      <c r="BJ642">
        <v>2020</v>
      </c>
      <c r="BK642">
        <v>2021</v>
      </c>
      <c r="BL642">
        <v>2022</v>
      </c>
    </row>
    <row r="643" spans="1:64" ht="15" customHeight="1" x14ac:dyDescent="0.25">
      <c r="A643" t="s">
        <v>1245</v>
      </c>
      <c r="C643" s="61"/>
      <c r="D643" t="s">
        <v>206</v>
      </c>
      <c r="E643" s="45" t="s">
        <v>207</v>
      </c>
      <c r="G643" s="45" t="s">
        <v>207</v>
      </c>
      <c r="H643" s="45" t="s">
        <v>1369</v>
      </c>
      <c r="I643">
        <f t="shared" si="62"/>
        <v>1980</v>
      </c>
      <c r="J643">
        <f t="shared" si="61"/>
        <v>2007</v>
      </c>
      <c r="K643" s="2" t="str">
        <f t="shared" si="63"/>
        <v>-</v>
      </c>
      <c r="V643">
        <v>1980</v>
      </c>
      <c r="W643">
        <v>1981</v>
      </c>
      <c r="X643">
        <v>1982</v>
      </c>
      <c r="Y643">
        <v>1983</v>
      </c>
      <c r="Z643">
        <v>1984</v>
      </c>
      <c r="AA643">
        <v>1985</v>
      </c>
      <c r="AB643">
        <v>1986</v>
      </c>
      <c r="AC643">
        <v>1987</v>
      </c>
      <c r="AD643">
        <v>1988</v>
      </c>
      <c r="AE643">
        <v>1989</v>
      </c>
      <c r="AF643">
        <v>1990</v>
      </c>
      <c r="AG643">
        <v>1991</v>
      </c>
      <c r="AH643">
        <v>1992</v>
      </c>
      <c r="AI643">
        <v>1993</v>
      </c>
      <c r="AJ643">
        <v>1994</v>
      </c>
      <c r="AK643">
        <v>1995</v>
      </c>
      <c r="AL643">
        <v>1996</v>
      </c>
      <c r="AM643">
        <v>1997</v>
      </c>
      <c r="AN643">
        <v>1998</v>
      </c>
      <c r="AO643">
        <v>1999</v>
      </c>
      <c r="AP643">
        <v>2000</v>
      </c>
      <c r="AQ643">
        <v>2001</v>
      </c>
      <c r="AR643">
        <v>2002</v>
      </c>
      <c r="AS643">
        <v>2003</v>
      </c>
      <c r="AT643">
        <v>2004</v>
      </c>
      <c r="AU643">
        <v>2005</v>
      </c>
      <c r="AV643">
        <v>2006</v>
      </c>
      <c r="AW643">
        <v>2007</v>
      </c>
    </row>
    <row r="644" spans="1:64" ht="15" customHeight="1" x14ac:dyDescent="0.25">
      <c r="A644" t="s">
        <v>1245</v>
      </c>
      <c r="C644" s="61"/>
      <c r="D644" t="s">
        <v>208</v>
      </c>
      <c r="E644" s="45" t="s">
        <v>209</v>
      </c>
      <c r="G644" s="45" t="s">
        <v>209</v>
      </c>
      <c r="H644" s="45" t="s">
        <v>1738</v>
      </c>
      <c r="I644">
        <f t="shared" si="62"/>
        <v>1980</v>
      </c>
      <c r="J644">
        <f t="shared" si="61"/>
        <v>2007</v>
      </c>
      <c r="K644" s="2" t="str">
        <f t="shared" ref="K644:K709" si="64">IF(J644-I644+1-COUNTA(L644:BT644)=0, "-", "Yes")</f>
        <v>-</v>
      </c>
      <c r="V644">
        <v>1980</v>
      </c>
      <c r="W644">
        <v>1981</v>
      </c>
      <c r="X644">
        <v>1982</v>
      </c>
      <c r="Y644">
        <v>1983</v>
      </c>
      <c r="Z644">
        <v>1984</v>
      </c>
      <c r="AA644">
        <v>1985</v>
      </c>
      <c r="AB644">
        <v>1986</v>
      </c>
      <c r="AC644">
        <v>1987</v>
      </c>
      <c r="AD644">
        <v>1988</v>
      </c>
      <c r="AE644">
        <v>1989</v>
      </c>
      <c r="AF644">
        <v>1990</v>
      </c>
      <c r="AG644">
        <v>1991</v>
      </c>
      <c r="AH644">
        <v>1992</v>
      </c>
      <c r="AI644">
        <v>1993</v>
      </c>
      <c r="AJ644">
        <v>1994</v>
      </c>
      <c r="AK644">
        <v>1995</v>
      </c>
      <c r="AL644">
        <v>1996</v>
      </c>
      <c r="AM644">
        <v>1997</v>
      </c>
      <c r="AN644">
        <v>1998</v>
      </c>
      <c r="AO644">
        <v>1999</v>
      </c>
      <c r="AP644">
        <v>2000</v>
      </c>
      <c r="AQ644">
        <v>2001</v>
      </c>
      <c r="AR644">
        <v>2002</v>
      </c>
      <c r="AS644">
        <v>2003</v>
      </c>
      <c r="AT644">
        <v>2004</v>
      </c>
      <c r="AU644">
        <v>2005</v>
      </c>
      <c r="AV644">
        <v>2006</v>
      </c>
      <c r="AW644">
        <v>2007</v>
      </c>
    </row>
    <row r="645" spans="1:64" ht="15" customHeight="1" x14ac:dyDescent="0.25">
      <c r="A645" t="s">
        <v>1245</v>
      </c>
      <c r="C645" s="61"/>
      <c r="D645" t="s">
        <v>47</v>
      </c>
      <c r="E645" s="45" t="s">
        <v>48</v>
      </c>
      <c r="G645" s="45"/>
      <c r="H645" s="45"/>
      <c r="I645">
        <f t="shared" ref="I645:I710" si="65">MIN(L645:BT645)</f>
        <v>2008</v>
      </c>
      <c r="J645">
        <f t="shared" si="61"/>
        <v>2022</v>
      </c>
      <c r="K645" s="2" t="str">
        <f t="shared" si="64"/>
        <v>-</v>
      </c>
      <c r="AX645">
        <v>2008</v>
      </c>
      <c r="AY645">
        <v>2009</v>
      </c>
      <c r="AZ645">
        <v>2010</v>
      </c>
      <c r="BA645">
        <v>2011</v>
      </c>
      <c r="BB645">
        <v>2012</v>
      </c>
      <c r="BC645">
        <v>2013</v>
      </c>
      <c r="BD645">
        <v>2014</v>
      </c>
      <c r="BE645">
        <v>2015</v>
      </c>
      <c r="BF645">
        <v>2016</v>
      </c>
      <c r="BG645">
        <v>2017</v>
      </c>
      <c r="BH645">
        <v>2018</v>
      </c>
      <c r="BI645">
        <v>2019</v>
      </c>
      <c r="BJ645">
        <v>2020</v>
      </c>
      <c r="BK645">
        <v>2021</v>
      </c>
      <c r="BL645">
        <v>2022</v>
      </c>
    </row>
    <row r="646" spans="1:64" ht="15" customHeight="1" x14ac:dyDescent="0.25">
      <c r="A646" t="s">
        <v>1245</v>
      </c>
      <c r="C646" s="61"/>
      <c r="D646" t="s">
        <v>210</v>
      </c>
      <c r="E646" s="45" t="s">
        <v>211</v>
      </c>
      <c r="G646" s="45" t="s">
        <v>1370</v>
      </c>
      <c r="H646" s="45" t="s">
        <v>1371</v>
      </c>
      <c r="I646">
        <f t="shared" si="65"/>
        <v>1980</v>
      </c>
      <c r="J646">
        <f t="shared" si="61"/>
        <v>2022</v>
      </c>
      <c r="K646" s="2" t="str">
        <f t="shared" si="64"/>
        <v>-</v>
      </c>
      <c r="V646">
        <v>1980</v>
      </c>
      <c r="W646">
        <v>1981</v>
      </c>
      <c r="X646">
        <v>1982</v>
      </c>
      <c r="Y646">
        <v>1983</v>
      </c>
      <c r="Z646">
        <v>1984</v>
      </c>
      <c r="AA646">
        <v>1985</v>
      </c>
      <c r="AB646">
        <v>1986</v>
      </c>
      <c r="AC646">
        <v>1987</v>
      </c>
      <c r="AD646">
        <v>1988</v>
      </c>
      <c r="AE646">
        <v>1989</v>
      </c>
      <c r="AF646">
        <v>1990</v>
      </c>
      <c r="AG646">
        <v>1991</v>
      </c>
      <c r="AH646">
        <v>1992</v>
      </c>
      <c r="AI646">
        <v>1993</v>
      </c>
      <c r="AJ646">
        <v>1994</v>
      </c>
      <c r="AK646">
        <v>1995</v>
      </c>
      <c r="AL646">
        <v>1996</v>
      </c>
      <c r="AM646">
        <v>1997</v>
      </c>
      <c r="AN646">
        <v>1998</v>
      </c>
      <c r="AO646">
        <v>1999</v>
      </c>
      <c r="AP646">
        <v>2000</v>
      </c>
      <c r="AQ646">
        <v>2001</v>
      </c>
      <c r="AR646">
        <v>2002</v>
      </c>
      <c r="AS646">
        <v>2003</v>
      </c>
      <c r="AT646">
        <v>2004</v>
      </c>
      <c r="AU646">
        <v>2005</v>
      </c>
      <c r="AV646">
        <v>2006</v>
      </c>
      <c r="AW646">
        <v>2007</v>
      </c>
      <c r="AX646">
        <v>2008</v>
      </c>
      <c r="AY646">
        <v>2009</v>
      </c>
      <c r="AZ646">
        <v>2010</v>
      </c>
      <c r="BA646">
        <v>2011</v>
      </c>
      <c r="BB646">
        <v>2012</v>
      </c>
      <c r="BC646">
        <v>2013</v>
      </c>
      <c r="BD646">
        <v>2014</v>
      </c>
      <c r="BE646">
        <v>2015</v>
      </c>
      <c r="BF646">
        <v>2016</v>
      </c>
      <c r="BG646">
        <v>2017</v>
      </c>
      <c r="BH646">
        <v>2018</v>
      </c>
      <c r="BI646">
        <v>2019</v>
      </c>
      <c r="BJ646">
        <v>2020</v>
      </c>
      <c r="BK646">
        <v>2021</v>
      </c>
      <c r="BL646">
        <v>2022</v>
      </c>
    </row>
    <row r="647" spans="1:64" ht="15" customHeight="1" x14ac:dyDescent="0.25">
      <c r="A647" t="s">
        <v>1245</v>
      </c>
      <c r="C647" s="61"/>
      <c r="D647" t="s">
        <v>2149</v>
      </c>
      <c r="E647" s="47" t="s">
        <v>2150</v>
      </c>
      <c r="G647" s="45"/>
      <c r="H647" s="45"/>
      <c r="I647">
        <f t="shared" si="65"/>
        <v>2008</v>
      </c>
      <c r="J647">
        <f t="shared" si="61"/>
        <v>2022</v>
      </c>
      <c r="K647" s="2" t="str">
        <f t="shared" si="64"/>
        <v>-</v>
      </c>
      <c r="AX647">
        <v>2008</v>
      </c>
      <c r="AY647">
        <v>2009</v>
      </c>
      <c r="AZ647">
        <v>2010</v>
      </c>
      <c r="BA647">
        <v>2011</v>
      </c>
      <c r="BB647">
        <v>2012</v>
      </c>
      <c r="BC647">
        <v>2013</v>
      </c>
      <c r="BD647">
        <v>2014</v>
      </c>
      <c r="BE647">
        <v>2015</v>
      </c>
      <c r="BF647">
        <v>2016</v>
      </c>
      <c r="BG647">
        <v>2017</v>
      </c>
      <c r="BH647">
        <v>2018</v>
      </c>
      <c r="BI647">
        <v>2019</v>
      </c>
      <c r="BJ647">
        <v>2020</v>
      </c>
      <c r="BK647">
        <v>2021</v>
      </c>
      <c r="BL647">
        <v>2022</v>
      </c>
    </row>
    <row r="648" spans="1:64" ht="15" customHeight="1" x14ac:dyDescent="0.25">
      <c r="A648" t="s">
        <v>1245</v>
      </c>
      <c r="C648" s="61"/>
      <c r="D648" t="s">
        <v>212</v>
      </c>
      <c r="E648" s="45" t="s">
        <v>213</v>
      </c>
      <c r="G648" s="45" t="s">
        <v>213</v>
      </c>
      <c r="H648" s="45" t="s">
        <v>1380</v>
      </c>
      <c r="I648">
        <f t="shared" si="65"/>
        <v>1980</v>
      </c>
      <c r="J648">
        <f t="shared" si="61"/>
        <v>2007</v>
      </c>
      <c r="K648" s="2" t="str">
        <f t="shared" si="64"/>
        <v>-</v>
      </c>
      <c r="V648">
        <v>1980</v>
      </c>
      <c r="W648">
        <v>1981</v>
      </c>
      <c r="X648">
        <v>1982</v>
      </c>
      <c r="Y648">
        <v>1983</v>
      </c>
      <c r="Z648">
        <v>1984</v>
      </c>
      <c r="AA648">
        <v>1985</v>
      </c>
      <c r="AB648">
        <v>1986</v>
      </c>
      <c r="AC648">
        <v>1987</v>
      </c>
      <c r="AD648">
        <v>1988</v>
      </c>
      <c r="AE648">
        <v>1989</v>
      </c>
      <c r="AF648">
        <v>1990</v>
      </c>
      <c r="AG648">
        <v>1991</v>
      </c>
      <c r="AH648">
        <v>1992</v>
      </c>
      <c r="AI648">
        <v>1993</v>
      </c>
      <c r="AJ648">
        <v>1994</v>
      </c>
      <c r="AK648">
        <v>1995</v>
      </c>
      <c r="AL648">
        <v>1996</v>
      </c>
      <c r="AM648">
        <v>1997</v>
      </c>
      <c r="AN648">
        <v>1998</v>
      </c>
      <c r="AO648">
        <v>1999</v>
      </c>
      <c r="AP648">
        <v>2000</v>
      </c>
      <c r="AQ648">
        <v>2001</v>
      </c>
      <c r="AR648">
        <v>2002</v>
      </c>
      <c r="AS648">
        <v>2003</v>
      </c>
      <c r="AT648">
        <v>2004</v>
      </c>
      <c r="AU648">
        <v>2005</v>
      </c>
      <c r="AV648">
        <v>2006</v>
      </c>
      <c r="AW648">
        <v>2007</v>
      </c>
    </row>
    <row r="649" spans="1:64" ht="15" customHeight="1" x14ac:dyDescent="0.25">
      <c r="A649" t="s">
        <v>1245</v>
      </c>
      <c r="C649" s="61"/>
      <c r="D649" t="s">
        <v>214</v>
      </c>
      <c r="E649" s="45" t="s">
        <v>215</v>
      </c>
      <c r="G649" s="45" t="s">
        <v>215</v>
      </c>
      <c r="H649" s="45" t="s">
        <v>1381</v>
      </c>
      <c r="I649">
        <f t="shared" si="65"/>
        <v>1981</v>
      </c>
      <c r="J649">
        <f t="shared" si="61"/>
        <v>2022</v>
      </c>
      <c r="K649" s="2" t="str">
        <f t="shared" si="64"/>
        <v>-</v>
      </c>
      <c r="W649">
        <v>1981</v>
      </c>
      <c r="X649">
        <v>1982</v>
      </c>
      <c r="Y649">
        <v>1983</v>
      </c>
      <c r="Z649">
        <v>1984</v>
      </c>
      <c r="AA649">
        <v>1985</v>
      </c>
      <c r="AB649">
        <v>1986</v>
      </c>
      <c r="AC649">
        <v>1987</v>
      </c>
      <c r="AD649">
        <v>1988</v>
      </c>
      <c r="AE649">
        <v>1989</v>
      </c>
      <c r="AF649">
        <v>1990</v>
      </c>
      <c r="AG649">
        <v>1991</v>
      </c>
      <c r="AH649">
        <v>1992</v>
      </c>
      <c r="AI649">
        <v>1993</v>
      </c>
      <c r="AJ649">
        <v>1994</v>
      </c>
      <c r="AK649">
        <v>1995</v>
      </c>
      <c r="AL649">
        <v>1996</v>
      </c>
      <c r="AM649">
        <v>1997</v>
      </c>
      <c r="AN649">
        <v>1998</v>
      </c>
      <c r="AO649">
        <v>1999</v>
      </c>
      <c r="AP649">
        <v>2000</v>
      </c>
      <c r="AQ649">
        <v>2001</v>
      </c>
      <c r="AR649">
        <v>2002</v>
      </c>
      <c r="AS649">
        <v>2003</v>
      </c>
      <c r="AT649">
        <v>2004</v>
      </c>
      <c r="AU649">
        <v>2005</v>
      </c>
      <c r="AV649">
        <v>2006</v>
      </c>
      <c r="AW649">
        <v>2007</v>
      </c>
      <c r="AX649">
        <v>2008</v>
      </c>
      <c r="AY649">
        <v>2009</v>
      </c>
      <c r="AZ649">
        <v>2010</v>
      </c>
      <c r="BA649">
        <v>2011</v>
      </c>
      <c r="BB649">
        <v>2012</v>
      </c>
      <c r="BC649">
        <v>2013</v>
      </c>
      <c r="BD649">
        <v>2014</v>
      </c>
      <c r="BE649">
        <v>2015</v>
      </c>
      <c r="BF649">
        <v>2016</v>
      </c>
      <c r="BG649">
        <v>2017</v>
      </c>
      <c r="BH649">
        <v>2018</v>
      </c>
      <c r="BI649">
        <v>2019</v>
      </c>
      <c r="BJ649">
        <v>2020</v>
      </c>
      <c r="BK649">
        <v>2021</v>
      </c>
      <c r="BL649">
        <v>2022</v>
      </c>
    </row>
    <row r="650" spans="1:64" ht="15" customHeight="1" x14ac:dyDescent="0.25">
      <c r="A650" t="s">
        <v>1245</v>
      </c>
      <c r="C650" s="61"/>
      <c r="D650" t="s">
        <v>2151</v>
      </c>
      <c r="E650" s="47" t="s">
        <v>2153</v>
      </c>
      <c r="G650" s="45"/>
      <c r="H650" s="45"/>
      <c r="I650">
        <f t="shared" si="65"/>
        <v>2008</v>
      </c>
      <c r="J650">
        <f t="shared" si="61"/>
        <v>2022</v>
      </c>
      <c r="K650" s="2" t="str">
        <f t="shared" si="64"/>
        <v>-</v>
      </c>
      <c r="AX650">
        <v>2008</v>
      </c>
      <c r="AY650">
        <v>2009</v>
      </c>
      <c r="AZ650">
        <v>2010</v>
      </c>
      <c r="BA650">
        <v>2011</v>
      </c>
      <c r="BB650">
        <v>2012</v>
      </c>
      <c r="BC650">
        <v>2013</v>
      </c>
      <c r="BD650">
        <v>2014</v>
      </c>
      <c r="BE650">
        <v>2015</v>
      </c>
      <c r="BF650">
        <v>2016</v>
      </c>
      <c r="BG650">
        <v>2017</v>
      </c>
      <c r="BH650">
        <v>2018</v>
      </c>
      <c r="BI650">
        <v>2019</v>
      </c>
      <c r="BJ650">
        <v>2020</v>
      </c>
      <c r="BK650">
        <v>2021</v>
      </c>
      <c r="BL650">
        <v>2022</v>
      </c>
    </row>
    <row r="651" spans="1:64" ht="15" customHeight="1" x14ac:dyDescent="0.25">
      <c r="A651" t="s">
        <v>1245</v>
      </c>
      <c r="C651" s="61"/>
      <c r="D651" t="s">
        <v>2152</v>
      </c>
      <c r="E651" s="47" t="s">
        <v>2154</v>
      </c>
      <c r="G651" s="45"/>
      <c r="H651" s="45"/>
      <c r="I651">
        <f t="shared" si="65"/>
        <v>2008</v>
      </c>
      <c r="J651">
        <f t="shared" si="61"/>
        <v>2022</v>
      </c>
      <c r="K651" s="2" t="str">
        <f t="shared" si="64"/>
        <v>-</v>
      </c>
      <c r="AX651">
        <v>2008</v>
      </c>
      <c r="AY651">
        <v>2009</v>
      </c>
      <c r="AZ651">
        <v>2010</v>
      </c>
      <c r="BA651">
        <v>2011</v>
      </c>
      <c r="BB651">
        <v>2012</v>
      </c>
      <c r="BC651">
        <v>2013</v>
      </c>
      <c r="BD651">
        <v>2014</v>
      </c>
      <c r="BE651">
        <v>2015</v>
      </c>
      <c r="BF651">
        <v>2016</v>
      </c>
      <c r="BG651">
        <v>2017</v>
      </c>
      <c r="BH651">
        <v>2018</v>
      </c>
      <c r="BI651">
        <v>2019</v>
      </c>
      <c r="BJ651">
        <v>2020</v>
      </c>
      <c r="BK651">
        <v>2021</v>
      </c>
      <c r="BL651">
        <v>2022</v>
      </c>
    </row>
    <row r="652" spans="1:64" ht="15" customHeight="1" x14ac:dyDescent="0.25">
      <c r="A652" t="s">
        <v>1245</v>
      </c>
      <c r="C652" s="61"/>
      <c r="D652" t="s">
        <v>62</v>
      </c>
      <c r="E652" s="47" t="s">
        <v>2155</v>
      </c>
      <c r="G652" s="45"/>
      <c r="H652" s="45"/>
      <c r="I652">
        <f t="shared" si="65"/>
        <v>2008</v>
      </c>
      <c r="J652">
        <f t="shared" si="61"/>
        <v>2022</v>
      </c>
      <c r="K652" s="2" t="str">
        <f t="shared" si="64"/>
        <v>-</v>
      </c>
      <c r="AX652">
        <v>2008</v>
      </c>
      <c r="AY652">
        <v>2009</v>
      </c>
      <c r="AZ652">
        <v>2010</v>
      </c>
      <c r="BA652">
        <v>2011</v>
      </c>
      <c r="BB652">
        <v>2012</v>
      </c>
      <c r="BC652">
        <v>2013</v>
      </c>
      <c r="BD652">
        <v>2014</v>
      </c>
      <c r="BE652">
        <v>2015</v>
      </c>
      <c r="BF652">
        <v>2016</v>
      </c>
      <c r="BG652">
        <v>2017</v>
      </c>
      <c r="BH652">
        <v>2018</v>
      </c>
      <c r="BI652">
        <v>2019</v>
      </c>
      <c r="BJ652">
        <v>2020</v>
      </c>
      <c r="BK652">
        <v>2021</v>
      </c>
      <c r="BL652">
        <v>2022</v>
      </c>
    </row>
    <row r="653" spans="1:64" ht="15" customHeight="1" x14ac:dyDescent="0.25">
      <c r="A653" t="s">
        <v>1245</v>
      </c>
      <c r="C653" s="61"/>
      <c r="D653" t="s">
        <v>1062</v>
      </c>
      <c r="E653" s="45" t="s">
        <v>1063</v>
      </c>
      <c r="G653" s="45"/>
      <c r="H653" s="45"/>
      <c r="I653">
        <f t="shared" si="65"/>
        <v>1980</v>
      </c>
      <c r="J653">
        <f t="shared" si="61"/>
        <v>2007</v>
      </c>
      <c r="K653" s="2" t="str">
        <f t="shared" si="64"/>
        <v>-</v>
      </c>
      <c r="V653">
        <v>1980</v>
      </c>
      <c r="W653">
        <v>1981</v>
      </c>
      <c r="X653">
        <v>1982</v>
      </c>
      <c r="Y653">
        <v>1983</v>
      </c>
      <c r="Z653">
        <v>1984</v>
      </c>
      <c r="AA653">
        <v>1985</v>
      </c>
      <c r="AB653">
        <v>1986</v>
      </c>
      <c r="AC653">
        <v>1987</v>
      </c>
      <c r="AD653">
        <v>1988</v>
      </c>
      <c r="AE653">
        <v>1989</v>
      </c>
      <c r="AF653">
        <v>1990</v>
      </c>
      <c r="AG653">
        <v>1991</v>
      </c>
      <c r="AH653">
        <v>1992</v>
      </c>
      <c r="AI653">
        <v>1993</v>
      </c>
      <c r="AJ653">
        <v>1994</v>
      </c>
      <c r="AK653">
        <v>1995</v>
      </c>
      <c r="AL653">
        <v>1996</v>
      </c>
      <c r="AM653">
        <v>1997</v>
      </c>
      <c r="AN653">
        <v>1998</v>
      </c>
      <c r="AO653">
        <v>1999</v>
      </c>
      <c r="AP653">
        <v>2000</v>
      </c>
      <c r="AQ653">
        <v>2001</v>
      </c>
      <c r="AR653">
        <v>2002</v>
      </c>
      <c r="AS653">
        <v>2003</v>
      </c>
      <c r="AT653">
        <v>2004</v>
      </c>
      <c r="AU653">
        <v>2005</v>
      </c>
      <c r="AV653">
        <v>2006</v>
      </c>
      <c r="AW653">
        <v>2007</v>
      </c>
    </row>
    <row r="654" spans="1:64" ht="15" customHeight="1" x14ac:dyDescent="0.25">
      <c r="A654" t="s">
        <v>1245</v>
      </c>
      <c r="C654" s="61"/>
      <c r="D654" t="s">
        <v>216</v>
      </c>
      <c r="E654" s="45" t="s">
        <v>217</v>
      </c>
      <c r="G654" s="45" t="s">
        <v>217</v>
      </c>
      <c r="H654" s="45" t="s">
        <v>1372</v>
      </c>
      <c r="I654">
        <f t="shared" si="65"/>
        <v>1980</v>
      </c>
      <c r="J654">
        <f t="shared" si="61"/>
        <v>2007</v>
      </c>
      <c r="K654" s="2" t="str">
        <f t="shared" si="64"/>
        <v>-</v>
      </c>
      <c r="V654">
        <v>1980</v>
      </c>
      <c r="W654">
        <v>1981</v>
      </c>
      <c r="X654">
        <v>1982</v>
      </c>
      <c r="Y654">
        <v>1983</v>
      </c>
      <c r="Z654">
        <v>1984</v>
      </c>
      <c r="AA654">
        <v>1985</v>
      </c>
      <c r="AB654">
        <v>1986</v>
      </c>
      <c r="AC654">
        <v>1987</v>
      </c>
      <c r="AD654">
        <v>1988</v>
      </c>
      <c r="AE654">
        <v>1989</v>
      </c>
      <c r="AF654">
        <v>1990</v>
      </c>
      <c r="AG654">
        <v>1991</v>
      </c>
      <c r="AH654">
        <v>1992</v>
      </c>
      <c r="AI654">
        <v>1993</v>
      </c>
      <c r="AJ654">
        <v>1994</v>
      </c>
      <c r="AK654">
        <v>1995</v>
      </c>
      <c r="AL654">
        <v>1996</v>
      </c>
      <c r="AM654">
        <v>1997</v>
      </c>
      <c r="AN654">
        <v>1998</v>
      </c>
      <c r="AO654">
        <v>1999</v>
      </c>
      <c r="AP654">
        <v>2000</v>
      </c>
      <c r="AQ654">
        <v>2001</v>
      </c>
      <c r="AR654">
        <v>2002</v>
      </c>
      <c r="AS654">
        <v>2003</v>
      </c>
      <c r="AT654">
        <v>2004</v>
      </c>
      <c r="AU654">
        <v>2005</v>
      </c>
      <c r="AV654">
        <v>2006</v>
      </c>
      <c r="AW654">
        <v>2007</v>
      </c>
    </row>
    <row r="655" spans="1:64" ht="15" customHeight="1" x14ac:dyDescent="0.25">
      <c r="A655" t="s">
        <v>1245</v>
      </c>
      <c r="C655" s="61"/>
      <c r="D655" t="s">
        <v>21</v>
      </c>
      <c r="E655" s="45" t="s">
        <v>12</v>
      </c>
      <c r="F655" s="7" t="s">
        <v>1303</v>
      </c>
      <c r="G655" s="45" t="s">
        <v>733</v>
      </c>
      <c r="H655" s="45" t="s">
        <v>1360</v>
      </c>
      <c r="I655">
        <f t="shared" si="65"/>
        <v>1980</v>
      </c>
      <c r="J655">
        <f t="shared" si="61"/>
        <v>2022</v>
      </c>
      <c r="K655" s="2" t="str">
        <f t="shared" si="64"/>
        <v>-</v>
      </c>
      <c r="V655">
        <v>1980</v>
      </c>
      <c r="W655">
        <v>1981</v>
      </c>
      <c r="X655">
        <v>1982</v>
      </c>
      <c r="Y655">
        <v>1983</v>
      </c>
      <c r="Z655">
        <v>1984</v>
      </c>
      <c r="AA655">
        <v>1985</v>
      </c>
      <c r="AB655">
        <v>1986</v>
      </c>
      <c r="AC655">
        <v>1987</v>
      </c>
      <c r="AD655">
        <v>1988</v>
      </c>
      <c r="AE655">
        <v>1989</v>
      </c>
      <c r="AF655">
        <v>1990</v>
      </c>
      <c r="AG655">
        <v>1991</v>
      </c>
      <c r="AH655">
        <v>1992</v>
      </c>
      <c r="AI655">
        <v>1993</v>
      </c>
      <c r="AJ655">
        <v>1994</v>
      </c>
      <c r="AK655">
        <v>1995</v>
      </c>
      <c r="AL655">
        <v>1996</v>
      </c>
      <c r="AM655">
        <v>1997</v>
      </c>
      <c r="AN655">
        <v>1998</v>
      </c>
      <c r="AO655">
        <v>1999</v>
      </c>
      <c r="AP655">
        <v>2000</v>
      </c>
      <c r="AQ655">
        <v>2001</v>
      </c>
      <c r="AR655">
        <v>2002</v>
      </c>
      <c r="AS655">
        <v>2003</v>
      </c>
      <c r="AT655">
        <v>2004</v>
      </c>
      <c r="AU655">
        <v>2005</v>
      </c>
      <c r="AV655">
        <v>2006</v>
      </c>
      <c r="AW655">
        <v>2007</v>
      </c>
      <c r="AX655">
        <v>2008</v>
      </c>
      <c r="AY655">
        <v>2009</v>
      </c>
      <c r="AZ655">
        <v>2010</v>
      </c>
      <c r="BA655">
        <v>2011</v>
      </c>
      <c r="BB655">
        <v>2012</v>
      </c>
      <c r="BC655">
        <v>2013</v>
      </c>
      <c r="BD655">
        <v>2014</v>
      </c>
      <c r="BE655">
        <v>2015</v>
      </c>
      <c r="BF655">
        <v>2016</v>
      </c>
      <c r="BG655">
        <v>2017</v>
      </c>
      <c r="BH655">
        <v>2018</v>
      </c>
      <c r="BI655">
        <v>2019</v>
      </c>
      <c r="BJ655">
        <v>2020</v>
      </c>
      <c r="BK655">
        <v>2021</v>
      </c>
      <c r="BL655">
        <v>2022</v>
      </c>
    </row>
    <row r="656" spans="1:64" ht="15" customHeight="1" x14ac:dyDescent="0.25">
      <c r="A656" t="s">
        <v>1245</v>
      </c>
      <c r="C656" s="61"/>
      <c r="D656" t="s">
        <v>2156</v>
      </c>
      <c r="E656" s="47" t="s">
        <v>2158</v>
      </c>
      <c r="F656" s="7"/>
      <c r="G656" s="45"/>
      <c r="H656" s="45"/>
      <c r="I656">
        <f t="shared" si="65"/>
        <v>2008</v>
      </c>
      <c r="J656">
        <f t="shared" si="61"/>
        <v>2022</v>
      </c>
      <c r="K656" s="2" t="str">
        <f t="shared" si="64"/>
        <v>-</v>
      </c>
      <c r="AX656">
        <v>2008</v>
      </c>
      <c r="AY656">
        <v>2009</v>
      </c>
      <c r="AZ656">
        <v>2010</v>
      </c>
      <c r="BA656">
        <v>2011</v>
      </c>
      <c r="BB656">
        <v>2012</v>
      </c>
      <c r="BC656">
        <v>2013</v>
      </c>
      <c r="BD656">
        <v>2014</v>
      </c>
      <c r="BE656">
        <v>2015</v>
      </c>
      <c r="BF656">
        <v>2016</v>
      </c>
      <c r="BG656">
        <v>2017</v>
      </c>
      <c r="BH656">
        <v>2018</v>
      </c>
      <c r="BI656">
        <v>2019</v>
      </c>
      <c r="BJ656">
        <v>2020</v>
      </c>
      <c r="BK656">
        <v>2021</v>
      </c>
      <c r="BL656">
        <v>2022</v>
      </c>
    </row>
    <row r="657" spans="1:64" ht="15" customHeight="1" x14ac:dyDescent="0.25">
      <c r="A657" t="s">
        <v>1245</v>
      </c>
      <c r="C657" s="61"/>
      <c r="D657" t="s">
        <v>2157</v>
      </c>
      <c r="E657" s="47" t="s">
        <v>2159</v>
      </c>
      <c r="F657" s="7"/>
      <c r="G657" s="45"/>
      <c r="H657" s="45"/>
      <c r="I657">
        <f t="shared" si="65"/>
        <v>2008</v>
      </c>
      <c r="J657">
        <f t="shared" si="61"/>
        <v>2022</v>
      </c>
      <c r="K657" s="2" t="str">
        <f t="shared" si="64"/>
        <v>-</v>
      </c>
      <c r="AX657">
        <v>2008</v>
      </c>
      <c r="AY657">
        <v>2009</v>
      </c>
      <c r="AZ657">
        <v>2010</v>
      </c>
      <c r="BA657">
        <v>2011</v>
      </c>
      <c r="BB657">
        <v>2012</v>
      </c>
      <c r="BC657">
        <v>2013</v>
      </c>
      <c r="BD657">
        <v>2014</v>
      </c>
      <c r="BE657">
        <v>2015</v>
      </c>
      <c r="BF657">
        <v>2016</v>
      </c>
      <c r="BG657">
        <v>2017</v>
      </c>
      <c r="BH657">
        <v>2018</v>
      </c>
      <c r="BI657">
        <v>2019</v>
      </c>
      <c r="BJ657">
        <v>2020</v>
      </c>
      <c r="BK657">
        <v>2021</v>
      </c>
      <c r="BL657">
        <v>2022</v>
      </c>
    </row>
    <row r="658" spans="1:64" ht="15" customHeight="1" x14ac:dyDescent="0.25">
      <c r="A658" t="s">
        <v>1245</v>
      </c>
      <c r="C658" s="61"/>
      <c r="D658" t="s">
        <v>2050</v>
      </c>
      <c r="E658" s="47" t="s">
        <v>655</v>
      </c>
      <c r="F658" s="7"/>
      <c r="G658" s="45"/>
      <c r="H658" s="45"/>
      <c r="I658">
        <f t="shared" si="65"/>
        <v>2008</v>
      </c>
      <c r="J658">
        <f t="shared" si="61"/>
        <v>2022</v>
      </c>
      <c r="K658" s="2" t="str">
        <f t="shared" si="64"/>
        <v>-</v>
      </c>
      <c r="AX658">
        <v>2008</v>
      </c>
      <c r="AY658">
        <v>2009</v>
      </c>
      <c r="AZ658">
        <v>2010</v>
      </c>
      <c r="BA658">
        <v>2011</v>
      </c>
      <c r="BB658">
        <v>2012</v>
      </c>
      <c r="BC658">
        <v>2013</v>
      </c>
      <c r="BD658">
        <v>2014</v>
      </c>
      <c r="BE658">
        <v>2015</v>
      </c>
      <c r="BF658">
        <v>2016</v>
      </c>
      <c r="BG658">
        <v>2017</v>
      </c>
      <c r="BH658">
        <v>2018</v>
      </c>
      <c r="BI658">
        <v>2019</v>
      </c>
      <c r="BJ658">
        <v>2020</v>
      </c>
      <c r="BK658">
        <v>2021</v>
      </c>
      <c r="BL658">
        <v>2022</v>
      </c>
    </row>
    <row r="659" spans="1:64" ht="15" customHeight="1" x14ac:dyDescent="0.25">
      <c r="A659" t="s">
        <v>1245</v>
      </c>
      <c r="C659" s="61"/>
      <c r="D659" t="s">
        <v>218</v>
      </c>
      <c r="E659" s="45" t="s">
        <v>219</v>
      </c>
      <c r="G659" s="45" t="s">
        <v>219</v>
      </c>
      <c r="H659" s="45" t="s">
        <v>1353</v>
      </c>
      <c r="I659">
        <f t="shared" si="65"/>
        <v>1980</v>
      </c>
      <c r="J659">
        <f t="shared" si="61"/>
        <v>2007</v>
      </c>
      <c r="K659" s="2" t="str">
        <f t="shared" si="64"/>
        <v>-</v>
      </c>
      <c r="V659">
        <v>1980</v>
      </c>
      <c r="W659">
        <v>1981</v>
      </c>
      <c r="X659">
        <v>1982</v>
      </c>
      <c r="Y659">
        <v>1983</v>
      </c>
      <c r="Z659">
        <v>1984</v>
      </c>
      <c r="AA659">
        <v>1985</v>
      </c>
      <c r="AB659">
        <v>1986</v>
      </c>
      <c r="AC659">
        <v>1987</v>
      </c>
      <c r="AD659">
        <v>1988</v>
      </c>
      <c r="AE659">
        <v>1989</v>
      </c>
      <c r="AF659">
        <v>1990</v>
      </c>
      <c r="AG659">
        <v>1991</v>
      </c>
      <c r="AH659">
        <v>1992</v>
      </c>
      <c r="AI659">
        <v>1993</v>
      </c>
      <c r="AJ659">
        <v>1994</v>
      </c>
      <c r="AK659">
        <v>1995</v>
      </c>
      <c r="AL659">
        <v>1996</v>
      </c>
      <c r="AM659">
        <v>1997</v>
      </c>
      <c r="AN659">
        <v>1998</v>
      </c>
      <c r="AO659">
        <v>1999</v>
      </c>
      <c r="AP659">
        <v>2000</v>
      </c>
      <c r="AQ659">
        <v>2001</v>
      </c>
      <c r="AR659">
        <v>2002</v>
      </c>
      <c r="AS659">
        <v>2003</v>
      </c>
      <c r="AT659">
        <v>2004</v>
      </c>
      <c r="AU659">
        <v>2005</v>
      </c>
      <c r="AV659">
        <v>2006</v>
      </c>
      <c r="AW659">
        <v>2007</v>
      </c>
    </row>
    <row r="660" spans="1:64" ht="15" customHeight="1" x14ac:dyDescent="0.25">
      <c r="A660" t="s">
        <v>1245</v>
      </c>
      <c r="C660" s="61"/>
      <c r="D660" t="s">
        <v>2051</v>
      </c>
      <c r="E660" s="47" t="s">
        <v>2160</v>
      </c>
      <c r="G660" s="45"/>
      <c r="H660" s="45"/>
      <c r="I660">
        <f t="shared" si="65"/>
        <v>2008</v>
      </c>
      <c r="J660">
        <f t="shared" si="61"/>
        <v>2022</v>
      </c>
      <c r="K660" s="2" t="str">
        <f t="shared" si="64"/>
        <v>-</v>
      </c>
      <c r="AX660">
        <v>2008</v>
      </c>
      <c r="AY660">
        <v>2009</v>
      </c>
      <c r="AZ660">
        <v>2010</v>
      </c>
      <c r="BA660">
        <v>2011</v>
      </c>
      <c r="BB660">
        <v>2012</v>
      </c>
      <c r="BC660">
        <v>2013</v>
      </c>
      <c r="BD660">
        <v>2014</v>
      </c>
      <c r="BE660">
        <v>2015</v>
      </c>
      <c r="BF660">
        <v>2016</v>
      </c>
      <c r="BG660">
        <v>2017</v>
      </c>
      <c r="BH660">
        <v>2018</v>
      </c>
      <c r="BI660">
        <v>2019</v>
      </c>
      <c r="BJ660">
        <v>2020</v>
      </c>
      <c r="BK660">
        <v>2021</v>
      </c>
      <c r="BL660">
        <v>2022</v>
      </c>
    </row>
    <row r="661" spans="1:64" ht="15" customHeight="1" x14ac:dyDescent="0.25">
      <c r="A661" t="s">
        <v>1245</v>
      </c>
      <c r="C661" s="61"/>
      <c r="D661" t="s">
        <v>220</v>
      </c>
      <c r="E661" s="45" t="s">
        <v>221</v>
      </c>
      <c r="G661" s="45" t="s">
        <v>221</v>
      </c>
      <c r="H661" s="45" t="s">
        <v>1373</v>
      </c>
      <c r="I661">
        <f t="shared" si="65"/>
        <v>1980</v>
      </c>
      <c r="J661">
        <f t="shared" si="61"/>
        <v>2007</v>
      </c>
      <c r="K661" s="2" t="str">
        <f t="shared" si="64"/>
        <v>-</v>
      </c>
      <c r="V661">
        <v>1980</v>
      </c>
      <c r="W661">
        <v>1981</v>
      </c>
      <c r="X661">
        <v>1982</v>
      </c>
      <c r="Y661">
        <v>1983</v>
      </c>
      <c r="Z661">
        <v>1984</v>
      </c>
      <c r="AA661">
        <v>1985</v>
      </c>
      <c r="AB661">
        <v>1986</v>
      </c>
      <c r="AC661">
        <v>1987</v>
      </c>
      <c r="AD661">
        <v>1988</v>
      </c>
      <c r="AE661">
        <v>1989</v>
      </c>
      <c r="AF661">
        <v>1990</v>
      </c>
      <c r="AG661">
        <v>1991</v>
      </c>
      <c r="AH661">
        <v>1992</v>
      </c>
      <c r="AI661">
        <v>1993</v>
      </c>
      <c r="AJ661">
        <v>1994</v>
      </c>
      <c r="AK661">
        <v>1995</v>
      </c>
      <c r="AL661">
        <v>1996</v>
      </c>
      <c r="AM661">
        <v>1997</v>
      </c>
      <c r="AN661">
        <v>1998</v>
      </c>
      <c r="AO661">
        <v>1999</v>
      </c>
      <c r="AP661">
        <v>2000</v>
      </c>
      <c r="AQ661">
        <v>2001</v>
      </c>
      <c r="AR661">
        <v>2002</v>
      </c>
      <c r="AS661">
        <v>2003</v>
      </c>
      <c r="AT661">
        <v>2004</v>
      </c>
      <c r="AU661">
        <v>2005</v>
      </c>
      <c r="AV661">
        <v>2006</v>
      </c>
      <c r="AW661">
        <v>2007</v>
      </c>
    </row>
    <row r="662" spans="1:64" ht="15" customHeight="1" x14ac:dyDescent="0.25">
      <c r="A662" t="s">
        <v>1245</v>
      </c>
      <c r="C662" s="61"/>
      <c r="D662" t="s">
        <v>222</v>
      </c>
      <c r="E662" s="45" t="s">
        <v>223</v>
      </c>
      <c r="G662" s="45" t="s">
        <v>223</v>
      </c>
      <c r="H662" s="45" t="s">
        <v>1375</v>
      </c>
      <c r="I662">
        <f t="shared" si="65"/>
        <v>1980</v>
      </c>
      <c r="J662">
        <f t="shared" si="61"/>
        <v>2007</v>
      </c>
      <c r="K662" s="2" t="str">
        <f t="shared" si="64"/>
        <v>-</v>
      </c>
      <c r="V662">
        <v>1980</v>
      </c>
      <c r="W662">
        <v>1981</v>
      </c>
      <c r="X662">
        <v>1982</v>
      </c>
      <c r="Y662">
        <v>1983</v>
      </c>
      <c r="Z662">
        <v>1984</v>
      </c>
      <c r="AA662">
        <v>1985</v>
      </c>
      <c r="AB662">
        <v>1986</v>
      </c>
      <c r="AC662">
        <v>1987</v>
      </c>
      <c r="AD662">
        <v>1988</v>
      </c>
      <c r="AE662">
        <v>1989</v>
      </c>
      <c r="AF662">
        <v>1990</v>
      </c>
      <c r="AG662">
        <v>1991</v>
      </c>
      <c r="AH662">
        <v>1992</v>
      </c>
      <c r="AI662">
        <v>1993</v>
      </c>
      <c r="AJ662">
        <v>1994</v>
      </c>
      <c r="AK662">
        <v>1995</v>
      </c>
      <c r="AL662">
        <v>1996</v>
      </c>
      <c r="AM662">
        <v>1997</v>
      </c>
      <c r="AN662">
        <v>1998</v>
      </c>
      <c r="AO662">
        <v>1999</v>
      </c>
      <c r="AP662">
        <v>2000</v>
      </c>
      <c r="AQ662">
        <v>2001</v>
      </c>
      <c r="AR662">
        <v>2002</v>
      </c>
      <c r="AS662">
        <v>2003</v>
      </c>
      <c r="AT662">
        <v>2004</v>
      </c>
      <c r="AU662">
        <v>2005</v>
      </c>
      <c r="AV662">
        <v>2006</v>
      </c>
      <c r="AW662">
        <v>2007</v>
      </c>
    </row>
    <row r="663" spans="1:64" ht="15" customHeight="1" x14ac:dyDescent="0.25">
      <c r="A663" t="s">
        <v>1245</v>
      </c>
      <c r="C663" s="61"/>
      <c r="D663" t="s">
        <v>224</v>
      </c>
      <c r="E663" s="45" t="s">
        <v>225</v>
      </c>
      <c r="G663" s="45" t="s">
        <v>225</v>
      </c>
      <c r="H663" s="45" t="s">
        <v>1376</v>
      </c>
      <c r="I663">
        <f t="shared" si="65"/>
        <v>1980</v>
      </c>
      <c r="J663">
        <f t="shared" si="61"/>
        <v>2007</v>
      </c>
      <c r="K663" s="2" t="str">
        <f t="shared" si="64"/>
        <v>-</v>
      </c>
      <c r="V663">
        <v>1980</v>
      </c>
      <c r="W663">
        <v>1981</v>
      </c>
      <c r="X663">
        <v>1982</v>
      </c>
      <c r="Y663">
        <v>1983</v>
      </c>
      <c r="Z663">
        <v>1984</v>
      </c>
      <c r="AA663">
        <v>1985</v>
      </c>
      <c r="AB663">
        <v>1986</v>
      </c>
      <c r="AC663">
        <v>1987</v>
      </c>
      <c r="AD663">
        <v>1988</v>
      </c>
      <c r="AE663">
        <v>1989</v>
      </c>
      <c r="AF663">
        <v>1990</v>
      </c>
      <c r="AG663">
        <v>1991</v>
      </c>
      <c r="AH663">
        <v>1992</v>
      </c>
      <c r="AI663">
        <v>1993</v>
      </c>
      <c r="AJ663">
        <v>1994</v>
      </c>
      <c r="AK663">
        <v>1995</v>
      </c>
      <c r="AL663">
        <v>1996</v>
      </c>
      <c r="AM663">
        <v>1997</v>
      </c>
      <c r="AN663">
        <v>1998</v>
      </c>
      <c r="AO663">
        <v>1999</v>
      </c>
      <c r="AP663">
        <v>2000</v>
      </c>
      <c r="AQ663">
        <v>2001</v>
      </c>
      <c r="AR663">
        <v>2002</v>
      </c>
      <c r="AS663">
        <v>2003</v>
      </c>
      <c r="AT663">
        <v>2004</v>
      </c>
      <c r="AU663">
        <v>2005</v>
      </c>
      <c r="AV663">
        <v>2006</v>
      </c>
      <c r="AW663">
        <v>2007</v>
      </c>
    </row>
    <row r="664" spans="1:64" ht="15" customHeight="1" x14ac:dyDescent="0.25">
      <c r="A664" t="s">
        <v>1245</v>
      </c>
      <c r="C664" s="61"/>
      <c r="D664" t="s">
        <v>96</v>
      </c>
      <c r="E664" s="45" t="s">
        <v>226</v>
      </c>
      <c r="G664" s="45" t="s">
        <v>226</v>
      </c>
      <c r="H664" s="45" t="s">
        <v>1374</v>
      </c>
      <c r="I664">
        <f t="shared" si="65"/>
        <v>1980</v>
      </c>
      <c r="J664">
        <f t="shared" si="61"/>
        <v>2017</v>
      </c>
      <c r="K664" s="2" t="str">
        <f t="shared" si="64"/>
        <v>-</v>
      </c>
      <c r="V664">
        <v>1980</v>
      </c>
      <c r="W664">
        <v>1981</v>
      </c>
      <c r="X664">
        <v>1982</v>
      </c>
      <c r="Y664">
        <v>1983</v>
      </c>
      <c r="Z664">
        <v>1984</v>
      </c>
      <c r="AA664">
        <v>1985</v>
      </c>
      <c r="AB664">
        <v>1986</v>
      </c>
      <c r="AC664">
        <v>1987</v>
      </c>
      <c r="AD664">
        <v>1988</v>
      </c>
      <c r="AE664">
        <v>1989</v>
      </c>
      <c r="AF664">
        <v>1990</v>
      </c>
      <c r="AG664">
        <v>1991</v>
      </c>
      <c r="AH664">
        <v>1992</v>
      </c>
      <c r="AI664">
        <v>1993</v>
      </c>
      <c r="AJ664">
        <v>1994</v>
      </c>
      <c r="AK664">
        <v>1995</v>
      </c>
      <c r="AL664">
        <v>1996</v>
      </c>
      <c r="AM664">
        <v>1997</v>
      </c>
      <c r="AN664">
        <v>1998</v>
      </c>
      <c r="AO664">
        <v>1999</v>
      </c>
      <c r="AP664">
        <v>2000</v>
      </c>
      <c r="AQ664">
        <v>2001</v>
      </c>
      <c r="AR664">
        <v>2002</v>
      </c>
      <c r="AS664">
        <v>2003</v>
      </c>
      <c r="AT664">
        <v>2004</v>
      </c>
      <c r="AU664">
        <v>2005</v>
      </c>
      <c r="AV664">
        <v>2006</v>
      </c>
      <c r="AW664">
        <v>2007</v>
      </c>
      <c r="AX664">
        <v>2008</v>
      </c>
      <c r="AY664">
        <v>2009</v>
      </c>
      <c r="AZ664">
        <v>2010</v>
      </c>
      <c r="BA664">
        <v>2011</v>
      </c>
      <c r="BB664">
        <v>2012</v>
      </c>
      <c r="BC664">
        <v>2013</v>
      </c>
      <c r="BD664">
        <v>2014</v>
      </c>
      <c r="BE664">
        <v>2015</v>
      </c>
      <c r="BF664">
        <v>2016</v>
      </c>
      <c r="BG664">
        <v>2017</v>
      </c>
    </row>
    <row r="665" spans="1:64" ht="15" customHeight="1" x14ac:dyDescent="0.25">
      <c r="A665" t="s">
        <v>1245</v>
      </c>
      <c r="C665" s="61"/>
      <c r="D665" t="s">
        <v>2856</v>
      </c>
      <c r="E665" s="45" t="s">
        <v>3425</v>
      </c>
      <c r="G665" s="45"/>
      <c r="H665" s="45"/>
      <c r="I665">
        <f>MIN(L665:BT665)</f>
        <v>2018</v>
      </c>
      <c r="J665">
        <f>MAX(L665:BT665)</f>
        <v>2022</v>
      </c>
      <c r="K665" s="2" t="str">
        <f>IF(J665-I665+1-COUNTA(L665:BT665)=0, "-", "Yes")</f>
        <v>-</v>
      </c>
      <c r="BH665">
        <v>2018</v>
      </c>
      <c r="BI665">
        <v>2019</v>
      </c>
      <c r="BJ665">
        <v>2020</v>
      </c>
      <c r="BK665">
        <v>2021</v>
      </c>
      <c r="BL665">
        <v>2022</v>
      </c>
    </row>
    <row r="666" spans="1:64" ht="15" customHeight="1" x14ac:dyDescent="0.25">
      <c r="C666" s="64"/>
      <c r="E666" s="45"/>
      <c r="G666" s="45"/>
      <c r="H666" s="45"/>
    </row>
    <row r="667" spans="1:64" ht="15" customHeight="1" x14ac:dyDescent="0.25">
      <c r="A667" t="s">
        <v>1246</v>
      </c>
      <c r="B667" s="1" t="str">
        <f>A667&amp;MIN(I667:I736)&amp;"(-"&amp;MAX(J667:J736)&amp;")"</f>
        <v>IDAP1980(-2022)</v>
      </c>
      <c r="C667" s="61"/>
      <c r="D667" t="s">
        <v>227</v>
      </c>
      <c r="E667" s="45" t="s">
        <v>228</v>
      </c>
      <c r="G667" s="45" t="s">
        <v>228</v>
      </c>
      <c r="H667" s="45" t="s">
        <v>1777</v>
      </c>
      <c r="I667">
        <f t="shared" si="65"/>
        <v>1980</v>
      </c>
      <c r="J667">
        <f t="shared" si="61"/>
        <v>2022</v>
      </c>
      <c r="K667" s="2" t="str">
        <f t="shared" si="64"/>
        <v>-</v>
      </c>
      <c r="V667">
        <v>1980</v>
      </c>
      <c r="W667">
        <v>1981</v>
      </c>
      <c r="X667">
        <v>1982</v>
      </c>
      <c r="Y667">
        <v>1983</v>
      </c>
      <c r="Z667">
        <v>1984</v>
      </c>
      <c r="AA667">
        <v>1985</v>
      </c>
      <c r="AB667">
        <v>1986</v>
      </c>
      <c r="AC667">
        <v>1987</v>
      </c>
      <c r="AD667">
        <v>1988</v>
      </c>
      <c r="AE667">
        <v>1989</v>
      </c>
      <c r="AF667">
        <v>1990</v>
      </c>
      <c r="AG667">
        <v>1991</v>
      </c>
      <c r="AH667">
        <v>1992</v>
      </c>
      <c r="AI667">
        <v>1993</v>
      </c>
      <c r="AJ667">
        <v>1994</v>
      </c>
      <c r="AK667">
        <v>1995</v>
      </c>
      <c r="AL667">
        <v>1996</v>
      </c>
      <c r="AM667">
        <v>1997</v>
      </c>
      <c r="AN667">
        <v>1998</v>
      </c>
      <c r="AO667">
        <v>1999</v>
      </c>
      <c r="AP667">
        <v>2000</v>
      </c>
      <c r="AQ667">
        <v>2001</v>
      </c>
      <c r="AR667">
        <v>2002</v>
      </c>
      <c r="AS667">
        <v>2003</v>
      </c>
      <c r="AT667">
        <v>2004</v>
      </c>
      <c r="AU667">
        <v>2005</v>
      </c>
      <c r="AV667">
        <v>2006</v>
      </c>
      <c r="AW667">
        <v>2007</v>
      </c>
      <c r="AX667">
        <v>2008</v>
      </c>
      <c r="AY667">
        <v>2009</v>
      </c>
      <c r="AZ667">
        <v>2010</v>
      </c>
      <c r="BA667">
        <v>2011</v>
      </c>
      <c r="BB667">
        <v>2012</v>
      </c>
      <c r="BC667">
        <v>2013</v>
      </c>
      <c r="BD667">
        <v>2014</v>
      </c>
      <c r="BE667">
        <v>2015</v>
      </c>
      <c r="BF667">
        <v>2016</v>
      </c>
      <c r="BG667">
        <v>2017</v>
      </c>
      <c r="BH667">
        <v>2018</v>
      </c>
      <c r="BI667">
        <v>2019</v>
      </c>
      <c r="BJ667">
        <v>2020</v>
      </c>
      <c r="BK667">
        <v>2021</v>
      </c>
      <c r="BL667">
        <v>2022</v>
      </c>
    </row>
    <row r="668" spans="1:64" ht="15" customHeight="1" x14ac:dyDescent="0.25">
      <c r="A668" t="s">
        <v>1246</v>
      </c>
      <c r="B668" s="1"/>
      <c r="C668" s="61"/>
      <c r="D668" t="s">
        <v>623</v>
      </c>
      <c r="E668" s="47" t="s">
        <v>64</v>
      </c>
      <c r="G668" s="45"/>
      <c r="H668" s="45"/>
      <c r="I668">
        <f t="shared" si="65"/>
        <v>2008</v>
      </c>
      <c r="J668">
        <f t="shared" si="61"/>
        <v>2022</v>
      </c>
      <c r="K668" s="2" t="str">
        <f t="shared" si="64"/>
        <v>-</v>
      </c>
      <c r="AX668">
        <v>2008</v>
      </c>
      <c r="AY668">
        <v>2009</v>
      </c>
      <c r="AZ668">
        <v>2010</v>
      </c>
      <c r="BA668">
        <v>2011</v>
      </c>
      <c r="BB668">
        <v>2012</v>
      </c>
      <c r="BC668">
        <v>2013</v>
      </c>
      <c r="BD668">
        <v>2014</v>
      </c>
      <c r="BE668">
        <v>2015</v>
      </c>
      <c r="BF668">
        <v>2016</v>
      </c>
      <c r="BG668">
        <v>2017</v>
      </c>
      <c r="BH668">
        <v>2018</v>
      </c>
      <c r="BI668">
        <v>2019</v>
      </c>
      <c r="BJ668">
        <v>2020</v>
      </c>
      <c r="BK668">
        <v>2021</v>
      </c>
      <c r="BL668">
        <v>2022</v>
      </c>
    </row>
    <row r="669" spans="1:64" ht="15" customHeight="1" x14ac:dyDescent="0.25">
      <c r="A669" t="s">
        <v>1246</v>
      </c>
      <c r="C669" s="61"/>
      <c r="D669" t="s">
        <v>229</v>
      </c>
      <c r="E669" s="45" t="s">
        <v>230</v>
      </c>
      <c r="G669" s="45" t="s">
        <v>230</v>
      </c>
      <c r="H669" s="45" t="s">
        <v>1778</v>
      </c>
      <c r="I669">
        <f t="shared" si="65"/>
        <v>1980</v>
      </c>
      <c r="J669">
        <f t="shared" si="61"/>
        <v>2022</v>
      </c>
      <c r="K669" s="2" t="str">
        <f t="shared" si="64"/>
        <v>-</v>
      </c>
      <c r="V669">
        <v>1980</v>
      </c>
      <c r="W669">
        <v>1981</v>
      </c>
      <c r="X669">
        <v>1982</v>
      </c>
      <c r="Y669">
        <v>1983</v>
      </c>
      <c r="Z669">
        <v>1984</v>
      </c>
      <c r="AA669">
        <v>1985</v>
      </c>
      <c r="AB669">
        <v>1986</v>
      </c>
      <c r="AC669">
        <v>1987</v>
      </c>
      <c r="AD669">
        <v>1988</v>
      </c>
      <c r="AE669">
        <v>1989</v>
      </c>
      <c r="AF669">
        <v>1990</v>
      </c>
      <c r="AG669">
        <v>1991</v>
      </c>
      <c r="AH669">
        <v>1992</v>
      </c>
      <c r="AI669">
        <v>1993</v>
      </c>
      <c r="AJ669">
        <v>1994</v>
      </c>
      <c r="AK669">
        <v>1995</v>
      </c>
      <c r="AL669">
        <v>1996</v>
      </c>
      <c r="AM669">
        <v>1997</v>
      </c>
      <c r="AN669">
        <v>1998</v>
      </c>
      <c r="AO669">
        <v>1999</v>
      </c>
      <c r="AP669">
        <v>2000</v>
      </c>
      <c r="AQ669">
        <v>2001</v>
      </c>
      <c r="AR669">
        <v>2002</v>
      </c>
      <c r="AS669">
        <v>2003</v>
      </c>
      <c r="AT669">
        <v>2004</v>
      </c>
      <c r="AU669">
        <v>2005</v>
      </c>
      <c r="AV669">
        <v>2006</v>
      </c>
      <c r="AW669">
        <v>2007</v>
      </c>
      <c r="AX669">
        <v>2008</v>
      </c>
      <c r="AY669">
        <v>2009</v>
      </c>
      <c r="AZ669">
        <v>2010</v>
      </c>
      <c r="BA669">
        <v>2011</v>
      </c>
      <c r="BB669">
        <v>2012</v>
      </c>
      <c r="BC669">
        <v>2013</v>
      </c>
      <c r="BD669">
        <v>2014</v>
      </c>
      <c r="BE669">
        <v>2015</v>
      </c>
      <c r="BF669">
        <v>2016</v>
      </c>
      <c r="BG669">
        <v>2017</v>
      </c>
      <c r="BH669">
        <v>2018</v>
      </c>
      <c r="BI669">
        <v>2019</v>
      </c>
      <c r="BJ669">
        <v>2020</v>
      </c>
      <c r="BK669">
        <v>2021</v>
      </c>
      <c r="BL669">
        <v>2022</v>
      </c>
    </row>
    <row r="670" spans="1:64" ht="15" customHeight="1" x14ac:dyDescent="0.25">
      <c r="A670" t="s">
        <v>1246</v>
      </c>
      <c r="C670" s="61"/>
      <c r="D670" t="s">
        <v>2161</v>
      </c>
      <c r="E670" s="45" t="s">
        <v>2162</v>
      </c>
      <c r="G670" s="45"/>
      <c r="H670" s="45"/>
      <c r="I670">
        <f t="shared" si="65"/>
        <v>2008</v>
      </c>
      <c r="J670">
        <f t="shared" ref="J670:J734" si="66">MAX(L670:BT670)</f>
        <v>2022</v>
      </c>
      <c r="K670" s="2" t="str">
        <f t="shared" si="64"/>
        <v>-</v>
      </c>
      <c r="AX670">
        <v>2008</v>
      </c>
      <c r="AY670">
        <v>2009</v>
      </c>
      <c r="AZ670">
        <v>2010</v>
      </c>
      <c r="BA670">
        <v>2011</v>
      </c>
      <c r="BB670">
        <v>2012</v>
      </c>
      <c r="BC670">
        <v>2013</v>
      </c>
      <c r="BD670">
        <v>2014</v>
      </c>
      <c r="BE670">
        <v>2015</v>
      </c>
      <c r="BF670">
        <v>2016</v>
      </c>
      <c r="BG670">
        <v>2017</v>
      </c>
      <c r="BH670">
        <v>2018</v>
      </c>
      <c r="BI670">
        <v>2019</v>
      </c>
      <c r="BJ670">
        <v>2020</v>
      </c>
      <c r="BK670">
        <v>2021</v>
      </c>
      <c r="BL670">
        <v>2022</v>
      </c>
    </row>
    <row r="671" spans="1:64" ht="15" customHeight="1" x14ac:dyDescent="0.25">
      <c r="A671" t="s">
        <v>1246</v>
      </c>
      <c r="C671" s="61"/>
      <c r="D671" t="s">
        <v>2163</v>
      </c>
      <c r="E671" s="45" t="s">
        <v>2164</v>
      </c>
      <c r="G671" s="45"/>
      <c r="H671" s="45"/>
      <c r="I671">
        <f t="shared" si="65"/>
        <v>2008</v>
      </c>
      <c r="J671">
        <f t="shared" si="66"/>
        <v>2022</v>
      </c>
      <c r="K671" s="2" t="str">
        <f t="shared" si="64"/>
        <v>-</v>
      </c>
      <c r="AX671">
        <v>2008</v>
      </c>
      <c r="AY671">
        <v>2009</v>
      </c>
      <c r="AZ671">
        <v>2010</v>
      </c>
      <c r="BA671">
        <v>2011</v>
      </c>
      <c r="BB671">
        <v>2012</v>
      </c>
      <c r="BC671">
        <v>2013</v>
      </c>
      <c r="BD671">
        <v>2014</v>
      </c>
      <c r="BE671">
        <v>2015</v>
      </c>
      <c r="BF671">
        <v>2016</v>
      </c>
      <c r="BG671">
        <v>2017</v>
      </c>
      <c r="BH671">
        <v>2018</v>
      </c>
      <c r="BI671">
        <v>2019</v>
      </c>
      <c r="BJ671">
        <v>2020</v>
      </c>
      <c r="BK671">
        <v>2021</v>
      </c>
      <c r="BL671">
        <v>2022</v>
      </c>
    </row>
    <row r="672" spans="1:64" ht="15" customHeight="1" x14ac:dyDescent="0.25">
      <c r="A672" t="s">
        <v>1246</v>
      </c>
      <c r="C672" s="61"/>
      <c r="D672" t="s">
        <v>2165</v>
      </c>
      <c r="E672" s="45" t="s">
        <v>2166</v>
      </c>
      <c r="G672" s="45"/>
      <c r="H672" s="45"/>
      <c r="I672">
        <f t="shared" si="65"/>
        <v>2008</v>
      </c>
      <c r="J672">
        <f t="shared" si="66"/>
        <v>2022</v>
      </c>
      <c r="K672" s="2" t="str">
        <f t="shared" si="64"/>
        <v>-</v>
      </c>
      <c r="AX672">
        <v>2008</v>
      </c>
      <c r="AY672">
        <v>2009</v>
      </c>
      <c r="AZ672">
        <v>2010</v>
      </c>
      <c r="BA672">
        <v>2011</v>
      </c>
      <c r="BB672">
        <v>2012</v>
      </c>
      <c r="BC672">
        <v>2013</v>
      </c>
      <c r="BD672">
        <v>2014</v>
      </c>
      <c r="BE672">
        <v>2015</v>
      </c>
      <c r="BF672">
        <v>2016</v>
      </c>
      <c r="BG672">
        <v>2017</v>
      </c>
      <c r="BH672">
        <v>2018</v>
      </c>
      <c r="BI672">
        <v>2019</v>
      </c>
      <c r="BJ672">
        <v>2020</v>
      </c>
      <c r="BK672">
        <v>2021</v>
      </c>
      <c r="BL672">
        <v>2022</v>
      </c>
    </row>
    <row r="673" spans="1:64" ht="15" customHeight="1" x14ac:dyDescent="0.25">
      <c r="A673" t="s">
        <v>1246</v>
      </c>
      <c r="C673" s="61"/>
      <c r="D673" t="s">
        <v>2167</v>
      </c>
      <c r="E673" s="45" t="s">
        <v>2168</v>
      </c>
      <c r="G673" s="45"/>
      <c r="H673" s="45"/>
      <c r="I673">
        <f t="shared" si="65"/>
        <v>2008</v>
      </c>
      <c r="J673">
        <f t="shared" si="66"/>
        <v>2022</v>
      </c>
      <c r="K673" s="2" t="str">
        <f t="shared" si="64"/>
        <v>-</v>
      </c>
      <c r="AX673">
        <v>2008</v>
      </c>
      <c r="AY673">
        <v>2009</v>
      </c>
      <c r="AZ673">
        <v>2010</v>
      </c>
      <c r="BA673">
        <v>2011</v>
      </c>
      <c r="BB673">
        <v>2012</v>
      </c>
      <c r="BC673">
        <v>2013</v>
      </c>
      <c r="BD673">
        <v>2014</v>
      </c>
      <c r="BE673">
        <v>2015</v>
      </c>
      <c r="BF673">
        <v>2016</v>
      </c>
      <c r="BG673">
        <v>2017</v>
      </c>
      <c r="BH673">
        <v>2018</v>
      </c>
      <c r="BI673">
        <v>2019</v>
      </c>
      <c r="BJ673">
        <v>2020</v>
      </c>
      <c r="BK673">
        <v>2021</v>
      </c>
      <c r="BL673">
        <v>2022</v>
      </c>
    </row>
    <row r="674" spans="1:64" ht="15" customHeight="1" x14ac:dyDescent="0.25">
      <c r="A674" t="s">
        <v>1246</v>
      </c>
      <c r="C674" s="61"/>
      <c r="D674" t="s">
        <v>2169</v>
      </c>
      <c r="E674" s="45" t="s">
        <v>2170</v>
      </c>
      <c r="G674" s="45"/>
      <c r="H674" s="45"/>
      <c r="I674">
        <f t="shared" si="65"/>
        <v>2008</v>
      </c>
      <c r="J674">
        <f t="shared" si="66"/>
        <v>2022</v>
      </c>
      <c r="K674" s="2" t="str">
        <f t="shared" si="64"/>
        <v>-</v>
      </c>
      <c r="AX674">
        <v>2008</v>
      </c>
      <c r="AY674">
        <v>2009</v>
      </c>
      <c r="AZ674">
        <v>2010</v>
      </c>
      <c r="BA674">
        <v>2011</v>
      </c>
      <c r="BB674">
        <v>2012</v>
      </c>
      <c r="BC674">
        <v>2013</v>
      </c>
      <c r="BD674">
        <v>2014</v>
      </c>
      <c r="BE674">
        <v>2015</v>
      </c>
      <c r="BF674">
        <v>2016</v>
      </c>
      <c r="BG674">
        <v>2017</v>
      </c>
      <c r="BH674">
        <v>2018</v>
      </c>
      <c r="BI674">
        <v>2019</v>
      </c>
      <c r="BJ674">
        <v>2020</v>
      </c>
      <c r="BK674">
        <v>2021</v>
      </c>
      <c r="BL674">
        <v>2022</v>
      </c>
    </row>
    <row r="675" spans="1:64" ht="15" customHeight="1" x14ac:dyDescent="0.25">
      <c r="A675" t="s">
        <v>1246</v>
      </c>
      <c r="C675" s="61"/>
      <c r="D675" t="s">
        <v>231</v>
      </c>
      <c r="E675" s="45" t="s">
        <v>232</v>
      </c>
      <c r="G675" s="45" t="s">
        <v>232</v>
      </c>
      <c r="H675" s="45" t="s">
        <v>1779</v>
      </c>
      <c r="I675">
        <f t="shared" si="65"/>
        <v>1980</v>
      </c>
      <c r="J675">
        <f t="shared" si="66"/>
        <v>2007</v>
      </c>
      <c r="K675" s="2" t="str">
        <f t="shared" si="64"/>
        <v>-</v>
      </c>
      <c r="V675">
        <v>1980</v>
      </c>
      <c r="W675">
        <v>1981</v>
      </c>
      <c r="X675">
        <v>1982</v>
      </c>
      <c r="Y675">
        <v>1983</v>
      </c>
      <c r="Z675">
        <v>1984</v>
      </c>
      <c r="AA675">
        <v>1985</v>
      </c>
      <c r="AB675">
        <v>1986</v>
      </c>
      <c r="AC675">
        <v>1987</v>
      </c>
      <c r="AD675">
        <v>1988</v>
      </c>
      <c r="AE675">
        <v>1989</v>
      </c>
      <c r="AF675">
        <v>1990</v>
      </c>
      <c r="AG675">
        <v>1991</v>
      </c>
      <c r="AH675">
        <v>1992</v>
      </c>
      <c r="AI675">
        <v>1993</v>
      </c>
      <c r="AJ675">
        <v>1994</v>
      </c>
      <c r="AK675">
        <v>1995</v>
      </c>
      <c r="AL675">
        <v>1996</v>
      </c>
      <c r="AM675">
        <v>1997</v>
      </c>
      <c r="AN675">
        <v>1998</v>
      </c>
      <c r="AO675">
        <v>1999</v>
      </c>
      <c r="AP675">
        <v>2000</v>
      </c>
      <c r="AQ675">
        <v>2001</v>
      </c>
      <c r="AR675">
        <v>2002</v>
      </c>
      <c r="AS675">
        <v>2003</v>
      </c>
      <c r="AT675">
        <v>2004</v>
      </c>
      <c r="AU675">
        <v>2005</v>
      </c>
      <c r="AV675">
        <v>2006</v>
      </c>
      <c r="AW675">
        <v>2007</v>
      </c>
    </row>
    <row r="676" spans="1:64" ht="15" customHeight="1" x14ac:dyDescent="0.25">
      <c r="A676" t="s">
        <v>1246</v>
      </c>
      <c r="C676" s="61"/>
      <c r="D676" t="s">
        <v>2171</v>
      </c>
      <c r="E676" s="45" t="s">
        <v>2172</v>
      </c>
      <c r="G676" s="45"/>
      <c r="H676" s="45"/>
      <c r="I676">
        <f t="shared" si="65"/>
        <v>2008</v>
      </c>
      <c r="J676">
        <f t="shared" si="66"/>
        <v>2022</v>
      </c>
      <c r="K676" s="2" t="str">
        <f t="shared" si="64"/>
        <v>-</v>
      </c>
      <c r="AX676">
        <v>2008</v>
      </c>
      <c r="AY676">
        <v>2009</v>
      </c>
      <c r="AZ676">
        <v>2010</v>
      </c>
      <c r="BA676">
        <v>2011</v>
      </c>
      <c r="BB676">
        <v>2012</v>
      </c>
      <c r="BC676">
        <v>2013</v>
      </c>
      <c r="BD676">
        <v>2014</v>
      </c>
      <c r="BE676">
        <v>2015</v>
      </c>
      <c r="BF676">
        <v>2016</v>
      </c>
      <c r="BG676">
        <v>2017</v>
      </c>
      <c r="BH676">
        <v>2018</v>
      </c>
      <c r="BI676">
        <v>2019</v>
      </c>
      <c r="BJ676">
        <v>2020</v>
      </c>
      <c r="BK676">
        <v>2021</v>
      </c>
      <c r="BL676">
        <v>2022</v>
      </c>
    </row>
    <row r="677" spans="1:64" ht="15" customHeight="1" x14ac:dyDescent="0.25">
      <c r="A677" t="s">
        <v>1246</v>
      </c>
      <c r="C677" s="61"/>
      <c r="D677" t="s">
        <v>2173</v>
      </c>
      <c r="E677" s="45" t="s">
        <v>2174</v>
      </c>
      <c r="G677" s="45"/>
      <c r="H677" s="45"/>
      <c r="I677">
        <f t="shared" si="65"/>
        <v>2008</v>
      </c>
      <c r="J677">
        <f t="shared" si="66"/>
        <v>2022</v>
      </c>
      <c r="K677" s="2" t="str">
        <f t="shared" si="64"/>
        <v>-</v>
      </c>
      <c r="AX677">
        <v>2008</v>
      </c>
      <c r="AY677">
        <v>2009</v>
      </c>
      <c r="AZ677">
        <v>2010</v>
      </c>
      <c r="BA677">
        <v>2011</v>
      </c>
      <c r="BB677">
        <v>2012</v>
      </c>
      <c r="BC677">
        <v>2013</v>
      </c>
      <c r="BD677">
        <v>2014</v>
      </c>
      <c r="BE677">
        <v>2015</v>
      </c>
      <c r="BF677">
        <v>2016</v>
      </c>
      <c r="BG677">
        <v>2017</v>
      </c>
      <c r="BH677">
        <v>2018</v>
      </c>
      <c r="BI677">
        <v>2019</v>
      </c>
      <c r="BJ677">
        <v>2020</v>
      </c>
      <c r="BK677">
        <v>2021</v>
      </c>
      <c r="BL677">
        <v>2022</v>
      </c>
    </row>
    <row r="678" spans="1:64" ht="15" customHeight="1" x14ac:dyDescent="0.25">
      <c r="A678" t="s">
        <v>1246</v>
      </c>
      <c r="C678" s="61"/>
      <c r="D678" t="s">
        <v>2175</v>
      </c>
      <c r="E678" s="45" t="s">
        <v>2176</v>
      </c>
      <c r="G678" s="45"/>
      <c r="H678" s="45"/>
      <c r="I678">
        <f t="shared" si="65"/>
        <v>2008</v>
      </c>
      <c r="J678">
        <f t="shared" si="66"/>
        <v>2021</v>
      </c>
      <c r="K678" s="2" t="str">
        <f t="shared" si="64"/>
        <v>-</v>
      </c>
      <c r="AX678">
        <v>2008</v>
      </c>
      <c r="AY678">
        <v>2009</v>
      </c>
      <c r="AZ678">
        <v>2010</v>
      </c>
      <c r="BA678">
        <v>2011</v>
      </c>
      <c r="BB678">
        <v>2012</v>
      </c>
      <c r="BC678">
        <v>2013</v>
      </c>
      <c r="BD678">
        <v>2014</v>
      </c>
      <c r="BE678">
        <v>2015</v>
      </c>
      <c r="BF678">
        <v>2016</v>
      </c>
      <c r="BG678">
        <v>2017</v>
      </c>
      <c r="BH678">
        <v>2018</v>
      </c>
      <c r="BI678">
        <v>2019</v>
      </c>
      <c r="BJ678">
        <v>2020</v>
      </c>
      <c r="BK678">
        <v>2021</v>
      </c>
    </row>
    <row r="679" spans="1:64" ht="15" customHeight="1" x14ac:dyDescent="0.25">
      <c r="A679" t="s">
        <v>1246</v>
      </c>
      <c r="C679" s="61"/>
      <c r="D679" t="s">
        <v>233</v>
      </c>
      <c r="E679" s="45" t="s">
        <v>234</v>
      </c>
      <c r="G679" s="45" t="s">
        <v>234</v>
      </c>
      <c r="H679" s="45" t="s">
        <v>1401</v>
      </c>
      <c r="I679">
        <f t="shared" si="65"/>
        <v>1980</v>
      </c>
      <c r="J679">
        <f t="shared" si="66"/>
        <v>2022</v>
      </c>
      <c r="K679" s="2" t="str">
        <f t="shared" si="64"/>
        <v>-</v>
      </c>
      <c r="V679">
        <v>1980</v>
      </c>
      <c r="W679">
        <v>1981</v>
      </c>
      <c r="X679">
        <v>1982</v>
      </c>
      <c r="Y679">
        <v>1983</v>
      </c>
      <c r="Z679">
        <v>1984</v>
      </c>
      <c r="AA679">
        <v>1985</v>
      </c>
      <c r="AB679">
        <v>1986</v>
      </c>
      <c r="AC679">
        <v>1987</v>
      </c>
      <c r="AD679">
        <v>1988</v>
      </c>
      <c r="AE679">
        <v>1989</v>
      </c>
      <c r="AF679">
        <v>1990</v>
      </c>
      <c r="AG679">
        <v>1991</v>
      </c>
      <c r="AH679">
        <v>1992</v>
      </c>
      <c r="AI679">
        <v>1993</v>
      </c>
      <c r="AJ679">
        <v>1994</v>
      </c>
      <c r="AK679">
        <v>1995</v>
      </c>
      <c r="AL679">
        <v>1996</v>
      </c>
      <c r="AM679">
        <v>1997</v>
      </c>
      <c r="AN679">
        <v>1998</v>
      </c>
      <c r="AO679">
        <v>1999</v>
      </c>
      <c r="AP679">
        <v>2000</v>
      </c>
      <c r="AQ679">
        <v>2001</v>
      </c>
      <c r="AR679">
        <v>2002</v>
      </c>
      <c r="AS679">
        <v>2003</v>
      </c>
      <c r="AT679">
        <v>2004</v>
      </c>
      <c r="AU679">
        <v>2005</v>
      </c>
      <c r="AV679">
        <v>2006</v>
      </c>
      <c r="AW679">
        <v>2007</v>
      </c>
      <c r="AX679">
        <v>2008</v>
      </c>
      <c r="AY679">
        <v>2009</v>
      </c>
      <c r="AZ679">
        <v>2010</v>
      </c>
      <c r="BA679">
        <v>2011</v>
      </c>
      <c r="BB679">
        <v>2012</v>
      </c>
      <c r="BC679">
        <v>2013</v>
      </c>
      <c r="BD679">
        <v>2014</v>
      </c>
      <c r="BE679">
        <v>2015</v>
      </c>
      <c r="BF679">
        <v>2016</v>
      </c>
      <c r="BG679">
        <v>2017</v>
      </c>
      <c r="BH679">
        <v>2018</v>
      </c>
      <c r="BI679">
        <v>2019</v>
      </c>
      <c r="BJ679">
        <v>2020</v>
      </c>
      <c r="BK679">
        <v>2021</v>
      </c>
      <c r="BL679">
        <v>2022</v>
      </c>
    </row>
    <row r="680" spans="1:64" ht="15" customHeight="1" x14ac:dyDescent="0.25">
      <c r="A680" t="s">
        <v>1246</v>
      </c>
      <c r="C680" s="61"/>
      <c r="D680" t="s">
        <v>2693</v>
      </c>
      <c r="E680" s="47" t="s">
        <v>2694</v>
      </c>
      <c r="G680" s="45"/>
      <c r="H680" s="45"/>
      <c r="I680">
        <f>MIN(L680:BT680)</f>
        <v>1980</v>
      </c>
      <c r="J680">
        <f>MAX(L680:BT680)</f>
        <v>2022</v>
      </c>
      <c r="K680" s="2" t="str">
        <f>IF(J680-I680+1-COUNTA(L680:BT680)=0, "-", "Yes")</f>
        <v>Yes</v>
      </c>
      <c r="V680">
        <v>1980</v>
      </c>
      <c r="W680">
        <v>1981</v>
      </c>
      <c r="X680">
        <v>1982</v>
      </c>
      <c r="Y680">
        <v>1983</v>
      </c>
      <c r="Z680">
        <v>1984</v>
      </c>
      <c r="AA680">
        <v>1985</v>
      </c>
      <c r="AB680">
        <v>1986</v>
      </c>
      <c r="AC680">
        <v>1987</v>
      </c>
      <c r="AD680">
        <v>1988</v>
      </c>
      <c r="AE680">
        <v>1989</v>
      </c>
      <c r="AF680">
        <v>1990</v>
      </c>
      <c r="AG680">
        <v>1991</v>
      </c>
      <c r="AH680">
        <v>1992</v>
      </c>
      <c r="AI680">
        <v>1993</v>
      </c>
      <c r="AJ680">
        <v>1994</v>
      </c>
      <c r="AK680">
        <v>1995</v>
      </c>
      <c r="AL680">
        <v>1996</v>
      </c>
      <c r="AM680">
        <v>1997</v>
      </c>
      <c r="AN680">
        <v>1998</v>
      </c>
      <c r="AO680">
        <v>1999</v>
      </c>
      <c r="AP680">
        <v>2000</v>
      </c>
      <c r="AQ680">
        <v>2001</v>
      </c>
      <c r="AR680">
        <v>2002</v>
      </c>
      <c r="AS680">
        <v>2003</v>
      </c>
      <c r="AT680">
        <v>2004</v>
      </c>
      <c r="AU680">
        <v>2005</v>
      </c>
      <c r="AV680">
        <v>2006</v>
      </c>
      <c r="AW680">
        <v>2007</v>
      </c>
      <c r="BL680">
        <v>2022</v>
      </c>
    </row>
    <row r="681" spans="1:64" ht="15" customHeight="1" x14ac:dyDescent="0.25">
      <c r="A681" t="s">
        <v>1246</v>
      </c>
      <c r="C681" s="61"/>
      <c r="D681" t="s">
        <v>2177</v>
      </c>
      <c r="E681" s="45" t="s">
        <v>2178</v>
      </c>
      <c r="G681" s="45"/>
      <c r="H681" s="45"/>
      <c r="I681">
        <f t="shared" si="65"/>
        <v>2008</v>
      </c>
      <c r="J681">
        <f t="shared" si="66"/>
        <v>2022</v>
      </c>
      <c r="K681" s="2" t="str">
        <f t="shared" si="64"/>
        <v>-</v>
      </c>
      <c r="AX681">
        <v>2008</v>
      </c>
      <c r="AY681">
        <v>2009</v>
      </c>
      <c r="AZ681">
        <v>2010</v>
      </c>
      <c r="BA681">
        <v>2011</v>
      </c>
      <c r="BB681">
        <v>2012</v>
      </c>
      <c r="BC681">
        <v>2013</v>
      </c>
      <c r="BD681">
        <v>2014</v>
      </c>
      <c r="BE681">
        <v>2015</v>
      </c>
      <c r="BF681">
        <v>2016</v>
      </c>
      <c r="BG681">
        <v>2017</v>
      </c>
      <c r="BH681">
        <v>2018</v>
      </c>
      <c r="BI681">
        <v>2019</v>
      </c>
      <c r="BJ681">
        <v>2020</v>
      </c>
      <c r="BK681">
        <v>2021</v>
      </c>
      <c r="BL681">
        <v>2022</v>
      </c>
    </row>
    <row r="682" spans="1:64" ht="15" customHeight="1" x14ac:dyDescent="0.25">
      <c r="A682" t="s">
        <v>1246</v>
      </c>
      <c r="C682" s="61"/>
      <c r="D682" t="s">
        <v>2179</v>
      </c>
      <c r="E682" s="45" t="s">
        <v>2180</v>
      </c>
      <c r="G682" s="45"/>
      <c r="H682" s="45"/>
      <c r="I682">
        <f t="shared" si="65"/>
        <v>2008</v>
      </c>
      <c r="J682">
        <f t="shared" si="66"/>
        <v>2022</v>
      </c>
      <c r="K682" s="2" t="str">
        <f t="shared" si="64"/>
        <v>-</v>
      </c>
      <c r="AX682">
        <v>2008</v>
      </c>
      <c r="AY682">
        <v>2009</v>
      </c>
      <c r="AZ682">
        <v>2010</v>
      </c>
      <c r="BA682">
        <v>2011</v>
      </c>
      <c r="BB682">
        <v>2012</v>
      </c>
      <c r="BC682">
        <v>2013</v>
      </c>
      <c r="BD682">
        <v>2014</v>
      </c>
      <c r="BE682">
        <v>2015</v>
      </c>
      <c r="BF682">
        <v>2016</v>
      </c>
      <c r="BG682">
        <v>2017</v>
      </c>
      <c r="BH682">
        <v>2018</v>
      </c>
      <c r="BI682">
        <v>2019</v>
      </c>
      <c r="BJ682">
        <v>2020</v>
      </c>
      <c r="BK682">
        <v>2021</v>
      </c>
      <c r="BL682">
        <v>2022</v>
      </c>
    </row>
    <row r="683" spans="1:64" ht="15" customHeight="1" x14ac:dyDescent="0.25">
      <c r="A683" t="s">
        <v>1246</v>
      </c>
      <c r="C683" s="61"/>
      <c r="D683" t="s">
        <v>235</v>
      </c>
      <c r="E683" s="45" t="s">
        <v>236</v>
      </c>
      <c r="G683" s="45" t="s">
        <v>236</v>
      </c>
      <c r="H683" s="45" t="s">
        <v>1390</v>
      </c>
      <c r="I683">
        <f t="shared" si="65"/>
        <v>1980</v>
      </c>
      <c r="J683">
        <f t="shared" si="66"/>
        <v>2022</v>
      </c>
      <c r="K683" s="2" t="str">
        <f t="shared" si="64"/>
        <v>-</v>
      </c>
      <c r="V683">
        <v>1980</v>
      </c>
      <c r="W683">
        <v>1981</v>
      </c>
      <c r="X683">
        <v>1982</v>
      </c>
      <c r="Y683">
        <v>1983</v>
      </c>
      <c r="Z683">
        <v>1984</v>
      </c>
      <c r="AA683">
        <v>1985</v>
      </c>
      <c r="AB683">
        <v>1986</v>
      </c>
      <c r="AC683">
        <v>1987</v>
      </c>
      <c r="AD683">
        <v>1988</v>
      </c>
      <c r="AE683">
        <v>1989</v>
      </c>
      <c r="AF683">
        <v>1990</v>
      </c>
      <c r="AG683">
        <v>1991</v>
      </c>
      <c r="AH683">
        <v>1992</v>
      </c>
      <c r="AI683">
        <v>1993</v>
      </c>
      <c r="AJ683">
        <v>1994</v>
      </c>
      <c r="AK683">
        <v>1995</v>
      </c>
      <c r="AL683">
        <v>1996</v>
      </c>
      <c r="AM683">
        <v>1997</v>
      </c>
      <c r="AN683">
        <v>1998</v>
      </c>
      <c r="AO683">
        <v>1999</v>
      </c>
      <c r="AP683">
        <v>2000</v>
      </c>
      <c r="AQ683">
        <v>2001</v>
      </c>
      <c r="AR683">
        <v>2002</v>
      </c>
      <c r="AS683">
        <v>2003</v>
      </c>
      <c r="AT683">
        <v>2004</v>
      </c>
      <c r="AU683">
        <v>2005</v>
      </c>
      <c r="AV683">
        <v>2006</v>
      </c>
      <c r="AW683">
        <v>2007</v>
      </c>
      <c r="AX683">
        <v>2008</v>
      </c>
      <c r="AY683">
        <v>2009</v>
      </c>
      <c r="AZ683">
        <v>2010</v>
      </c>
      <c r="BA683">
        <v>2011</v>
      </c>
      <c r="BB683">
        <v>2012</v>
      </c>
      <c r="BC683">
        <v>2013</v>
      </c>
      <c r="BD683">
        <v>2014</v>
      </c>
      <c r="BE683">
        <v>2015</v>
      </c>
      <c r="BF683">
        <v>2016</v>
      </c>
      <c r="BG683">
        <v>2017</v>
      </c>
      <c r="BH683">
        <v>2018</v>
      </c>
      <c r="BI683">
        <v>2019</v>
      </c>
      <c r="BJ683">
        <v>2020</v>
      </c>
      <c r="BK683">
        <v>2021</v>
      </c>
      <c r="BL683">
        <v>2022</v>
      </c>
    </row>
    <row r="684" spans="1:64" ht="15" customHeight="1" x14ac:dyDescent="0.25">
      <c r="A684" t="s">
        <v>1246</v>
      </c>
      <c r="C684" s="61"/>
      <c r="D684" t="s">
        <v>237</v>
      </c>
      <c r="E684" s="45" t="s">
        <v>238</v>
      </c>
      <c r="G684" s="45" t="s">
        <v>238</v>
      </c>
      <c r="H684" s="45" t="s">
        <v>1742</v>
      </c>
      <c r="I684">
        <f t="shared" si="65"/>
        <v>1980</v>
      </c>
      <c r="J684">
        <f t="shared" si="66"/>
        <v>2007</v>
      </c>
      <c r="K684" s="2" t="str">
        <f t="shared" si="64"/>
        <v>-</v>
      </c>
      <c r="V684">
        <v>1980</v>
      </c>
      <c r="W684">
        <v>1981</v>
      </c>
      <c r="X684">
        <v>1982</v>
      </c>
      <c r="Y684">
        <v>1983</v>
      </c>
      <c r="Z684">
        <v>1984</v>
      </c>
      <c r="AA684">
        <v>1985</v>
      </c>
      <c r="AB684">
        <v>1986</v>
      </c>
      <c r="AC684">
        <v>1987</v>
      </c>
      <c r="AD684">
        <v>1988</v>
      </c>
      <c r="AE684">
        <v>1989</v>
      </c>
      <c r="AF684">
        <v>1990</v>
      </c>
      <c r="AG684">
        <v>1991</v>
      </c>
      <c r="AH684">
        <v>1992</v>
      </c>
      <c r="AI684">
        <v>1993</v>
      </c>
      <c r="AJ684">
        <v>1994</v>
      </c>
      <c r="AK684">
        <v>1995</v>
      </c>
      <c r="AL684">
        <v>1996</v>
      </c>
      <c r="AM684">
        <v>1997</v>
      </c>
      <c r="AN684">
        <v>1998</v>
      </c>
      <c r="AO684">
        <v>1999</v>
      </c>
      <c r="AP684">
        <v>2000</v>
      </c>
      <c r="AQ684">
        <v>2001</v>
      </c>
      <c r="AR684">
        <v>2002</v>
      </c>
      <c r="AS684">
        <v>2003</v>
      </c>
      <c r="AT684">
        <v>2004</v>
      </c>
      <c r="AU684">
        <v>2005</v>
      </c>
      <c r="AV684">
        <v>2006</v>
      </c>
      <c r="AW684">
        <v>2007</v>
      </c>
    </row>
    <row r="685" spans="1:64" ht="15" customHeight="1" x14ac:dyDescent="0.25">
      <c r="A685" t="s">
        <v>1246</v>
      </c>
      <c r="C685" s="61"/>
      <c r="D685" t="s">
        <v>2181</v>
      </c>
      <c r="E685" s="45" t="s">
        <v>2182</v>
      </c>
      <c r="G685" s="45"/>
      <c r="H685" s="45"/>
      <c r="I685">
        <f t="shared" si="65"/>
        <v>2008</v>
      </c>
      <c r="J685">
        <f t="shared" si="66"/>
        <v>2022</v>
      </c>
      <c r="K685" s="2" t="str">
        <f t="shared" si="64"/>
        <v>-</v>
      </c>
      <c r="AX685">
        <v>2008</v>
      </c>
      <c r="AY685">
        <v>2009</v>
      </c>
      <c r="AZ685">
        <v>2010</v>
      </c>
      <c r="BA685">
        <v>2011</v>
      </c>
      <c r="BB685">
        <v>2012</v>
      </c>
      <c r="BC685">
        <v>2013</v>
      </c>
      <c r="BD685">
        <v>2014</v>
      </c>
      <c r="BE685">
        <v>2015</v>
      </c>
      <c r="BF685">
        <v>2016</v>
      </c>
      <c r="BG685">
        <v>2017</v>
      </c>
      <c r="BH685">
        <v>2018</v>
      </c>
      <c r="BI685">
        <v>2019</v>
      </c>
      <c r="BJ685">
        <v>2020</v>
      </c>
      <c r="BK685">
        <v>2021</v>
      </c>
      <c r="BL685">
        <v>2022</v>
      </c>
    </row>
    <row r="686" spans="1:64" ht="15" customHeight="1" x14ac:dyDescent="0.25">
      <c r="A686" t="s">
        <v>1246</v>
      </c>
      <c r="C686" s="61"/>
      <c r="D686" t="s">
        <v>2183</v>
      </c>
      <c r="E686" s="45" t="s">
        <v>2184</v>
      </c>
      <c r="G686" s="45"/>
      <c r="H686" s="45"/>
      <c r="I686">
        <f t="shared" si="65"/>
        <v>2008</v>
      </c>
      <c r="J686">
        <f t="shared" si="66"/>
        <v>2022</v>
      </c>
      <c r="K686" s="2" t="str">
        <f t="shared" si="64"/>
        <v>-</v>
      </c>
      <c r="AX686">
        <v>2008</v>
      </c>
      <c r="AY686">
        <v>2009</v>
      </c>
      <c r="AZ686">
        <v>2010</v>
      </c>
      <c r="BA686">
        <v>2011</v>
      </c>
      <c r="BB686">
        <v>2012</v>
      </c>
      <c r="BC686">
        <v>2013</v>
      </c>
      <c r="BD686">
        <v>2014</v>
      </c>
      <c r="BE686">
        <v>2015</v>
      </c>
      <c r="BF686">
        <v>2016</v>
      </c>
      <c r="BG686">
        <v>2017</v>
      </c>
      <c r="BH686">
        <v>2018</v>
      </c>
      <c r="BI686">
        <v>2019</v>
      </c>
      <c r="BJ686">
        <v>2020</v>
      </c>
      <c r="BK686">
        <v>2021</v>
      </c>
      <c r="BL686">
        <v>2022</v>
      </c>
    </row>
    <row r="687" spans="1:64" ht="15" customHeight="1" x14ac:dyDescent="0.25">
      <c r="A687" t="s">
        <v>1246</v>
      </c>
      <c r="C687" s="61"/>
      <c r="D687" t="s">
        <v>239</v>
      </c>
      <c r="E687" s="45" t="s">
        <v>240</v>
      </c>
      <c r="G687" s="45" t="s">
        <v>240</v>
      </c>
      <c r="H687" s="45" t="s">
        <v>1391</v>
      </c>
      <c r="I687">
        <f t="shared" si="65"/>
        <v>1980</v>
      </c>
      <c r="J687">
        <f t="shared" si="66"/>
        <v>2022</v>
      </c>
      <c r="K687" s="2" t="str">
        <f t="shared" si="64"/>
        <v>-</v>
      </c>
      <c r="V687">
        <v>1980</v>
      </c>
      <c r="W687">
        <v>1981</v>
      </c>
      <c r="X687">
        <v>1982</v>
      </c>
      <c r="Y687">
        <v>1983</v>
      </c>
      <c r="Z687">
        <v>1984</v>
      </c>
      <c r="AA687">
        <v>1985</v>
      </c>
      <c r="AB687">
        <v>1986</v>
      </c>
      <c r="AC687">
        <v>1987</v>
      </c>
      <c r="AD687">
        <v>1988</v>
      </c>
      <c r="AE687">
        <v>1989</v>
      </c>
      <c r="AF687">
        <v>1990</v>
      </c>
      <c r="AG687">
        <v>1991</v>
      </c>
      <c r="AH687">
        <v>1992</v>
      </c>
      <c r="AI687">
        <v>1993</v>
      </c>
      <c r="AJ687">
        <v>1994</v>
      </c>
      <c r="AK687">
        <v>1995</v>
      </c>
      <c r="AL687">
        <v>1996</v>
      </c>
      <c r="AM687">
        <v>1997</v>
      </c>
      <c r="AN687">
        <v>1998</v>
      </c>
      <c r="AO687">
        <v>1999</v>
      </c>
      <c r="AP687">
        <v>2000</v>
      </c>
      <c r="AQ687">
        <v>2001</v>
      </c>
      <c r="AR687">
        <v>2002</v>
      </c>
      <c r="AS687">
        <v>2003</v>
      </c>
      <c r="AT687">
        <v>2004</v>
      </c>
      <c r="AU687">
        <v>2005</v>
      </c>
      <c r="AV687">
        <v>2006</v>
      </c>
      <c r="AW687">
        <v>2007</v>
      </c>
      <c r="AX687">
        <v>2008</v>
      </c>
      <c r="AY687">
        <v>2009</v>
      </c>
      <c r="AZ687">
        <v>2010</v>
      </c>
      <c r="BA687">
        <v>2011</v>
      </c>
      <c r="BB687">
        <v>2012</v>
      </c>
      <c r="BC687">
        <v>2013</v>
      </c>
      <c r="BD687">
        <v>2014</v>
      </c>
      <c r="BE687">
        <v>2015</v>
      </c>
      <c r="BF687">
        <v>2016</v>
      </c>
      <c r="BG687">
        <v>2017</v>
      </c>
      <c r="BH687">
        <v>2018</v>
      </c>
      <c r="BI687">
        <v>2019</v>
      </c>
      <c r="BJ687">
        <v>2020</v>
      </c>
      <c r="BK687">
        <v>2021</v>
      </c>
      <c r="BL687">
        <v>2022</v>
      </c>
    </row>
    <row r="688" spans="1:64" ht="15" customHeight="1" x14ac:dyDescent="0.25">
      <c r="A688" t="s">
        <v>1246</v>
      </c>
      <c r="C688" s="61"/>
      <c r="D688" t="s">
        <v>241</v>
      </c>
      <c r="E688" s="45" t="s">
        <v>242</v>
      </c>
      <c r="G688" s="45" t="s">
        <v>242</v>
      </c>
      <c r="H688" s="45" t="s">
        <v>1392</v>
      </c>
      <c r="I688">
        <f t="shared" si="65"/>
        <v>1980</v>
      </c>
      <c r="J688">
        <f t="shared" si="66"/>
        <v>2022</v>
      </c>
      <c r="K688" s="2" t="str">
        <f t="shared" si="64"/>
        <v>-</v>
      </c>
      <c r="V688">
        <v>1980</v>
      </c>
      <c r="W688">
        <v>1981</v>
      </c>
      <c r="X688">
        <v>1982</v>
      </c>
      <c r="Y688">
        <v>1983</v>
      </c>
      <c r="Z688">
        <v>1984</v>
      </c>
      <c r="AA688">
        <v>1985</v>
      </c>
      <c r="AB688">
        <v>1986</v>
      </c>
      <c r="AC688">
        <v>1987</v>
      </c>
      <c r="AD688">
        <v>1988</v>
      </c>
      <c r="AE688">
        <v>1989</v>
      </c>
      <c r="AF688">
        <v>1990</v>
      </c>
      <c r="AG688">
        <v>1991</v>
      </c>
      <c r="AH688">
        <v>1992</v>
      </c>
      <c r="AI688">
        <v>1993</v>
      </c>
      <c r="AJ688">
        <v>1994</v>
      </c>
      <c r="AK688">
        <v>1995</v>
      </c>
      <c r="AL688">
        <v>1996</v>
      </c>
      <c r="AM688">
        <v>1997</v>
      </c>
      <c r="AN688">
        <v>1998</v>
      </c>
      <c r="AO688">
        <v>1999</v>
      </c>
      <c r="AP688">
        <v>2000</v>
      </c>
      <c r="AQ688">
        <v>2001</v>
      </c>
      <c r="AR688">
        <v>2002</v>
      </c>
      <c r="AS688">
        <v>2003</v>
      </c>
      <c r="AT688">
        <v>2004</v>
      </c>
      <c r="AU688">
        <v>2005</v>
      </c>
      <c r="AV688">
        <v>2006</v>
      </c>
      <c r="AW688">
        <v>2007</v>
      </c>
      <c r="AX688">
        <v>2008</v>
      </c>
      <c r="AY688">
        <v>2009</v>
      </c>
      <c r="AZ688">
        <v>2010</v>
      </c>
      <c r="BA688">
        <v>2011</v>
      </c>
      <c r="BB688">
        <v>2012</v>
      </c>
      <c r="BC688">
        <v>2013</v>
      </c>
      <c r="BD688">
        <v>2014</v>
      </c>
      <c r="BE688">
        <v>2015</v>
      </c>
      <c r="BF688">
        <v>2016</v>
      </c>
      <c r="BG688">
        <v>2017</v>
      </c>
      <c r="BH688">
        <v>2018</v>
      </c>
      <c r="BI688">
        <v>2019</v>
      </c>
      <c r="BJ688">
        <v>2020</v>
      </c>
      <c r="BK688">
        <v>2021</v>
      </c>
      <c r="BL688">
        <v>2022</v>
      </c>
    </row>
    <row r="689" spans="1:64" ht="15" customHeight="1" x14ac:dyDescent="0.25">
      <c r="A689" t="s">
        <v>1246</v>
      </c>
      <c r="C689" s="61"/>
      <c r="D689" t="s">
        <v>2185</v>
      </c>
      <c r="E689" s="45" t="s">
        <v>2186</v>
      </c>
      <c r="G689" s="45"/>
      <c r="H689" s="45"/>
      <c r="I689">
        <f t="shared" si="65"/>
        <v>2008</v>
      </c>
      <c r="J689">
        <f t="shared" si="66"/>
        <v>2022</v>
      </c>
      <c r="K689" s="2" t="str">
        <f t="shared" si="64"/>
        <v>-</v>
      </c>
      <c r="AX689">
        <v>2008</v>
      </c>
      <c r="AY689">
        <v>2009</v>
      </c>
      <c r="AZ689">
        <v>2010</v>
      </c>
      <c r="BA689">
        <v>2011</v>
      </c>
      <c r="BB689">
        <v>2012</v>
      </c>
      <c r="BC689">
        <v>2013</v>
      </c>
      <c r="BD689">
        <v>2014</v>
      </c>
      <c r="BE689">
        <v>2015</v>
      </c>
      <c r="BF689">
        <v>2016</v>
      </c>
      <c r="BG689">
        <v>2017</v>
      </c>
      <c r="BH689">
        <v>2018</v>
      </c>
      <c r="BI689">
        <v>2019</v>
      </c>
      <c r="BJ689">
        <v>2020</v>
      </c>
      <c r="BK689">
        <v>2021</v>
      </c>
      <c r="BL689">
        <v>2022</v>
      </c>
    </row>
    <row r="690" spans="1:64" ht="15" customHeight="1" x14ac:dyDescent="0.25">
      <c r="A690" t="s">
        <v>1246</v>
      </c>
      <c r="C690" s="61"/>
      <c r="D690" t="s">
        <v>2187</v>
      </c>
      <c r="E690" s="45" t="s">
        <v>2188</v>
      </c>
      <c r="G690" s="45"/>
      <c r="H690" s="45"/>
      <c r="I690">
        <f t="shared" si="65"/>
        <v>2008</v>
      </c>
      <c r="J690">
        <f t="shared" si="66"/>
        <v>2022</v>
      </c>
      <c r="K690" s="2" t="str">
        <f t="shared" si="64"/>
        <v>-</v>
      </c>
      <c r="AX690">
        <v>2008</v>
      </c>
      <c r="AY690">
        <v>2009</v>
      </c>
      <c r="AZ690">
        <v>2010</v>
      </c>
      <c r="BA690">
        <v>2011</v>
      </c>
      <c r="BB690">
        <v>2012</v>
      </c>
      <c r="BC690">
        <v>2013</v>
      </c>
      <c r="BD690">
        <v>2014</v>
      </c>
      <c r="BE690">
        <v>2015</v>
      </c>
      <c r="BF690">
        <v>2016</v>
      </c>
      <c r="BG690">
        <v>2017</v>
      </c>
      <c r="BH690">
        <v>2018</v>
      </c>
      <c r="BI690">
        <v>2019</v>
      </c>
      <c r="BJ690">
        <v>2020</v>
      </c>
      <c r="BK690">
        <v>2021</v>
      </c>
      <c r="BL690">
        <v>2022</v>
      </c>
    </row>
    <row r="691" spans="1:64" ht="15" customHeight="1" x14ac:dyDescent="0.25">
      <c r="A691" t="s">
        <v>1246</v>
      </c>
      <c r="C691" s="61"/>
      <c r="D691" t="s">
        <v>2189</v>
      </c>
      <c r="E691" s="45" t="s">
        <v>2190</v>
      </c>
      <c r="G691" s="45"/>
      <c r="H691" s="45"/>
      <c r="I691">
        <f t="shared" si="65"/>
        <v>2008</v>
      </c>
      <c r="J691">
        <f t="shared" si="66"/>
        <v>2022</v>
      </c>
      <c r="K691" s="2" t="str">
        <f t="shared" si="64"/>
        <v>-</v>
      </c>
      <c r="AX691">
        <v>2008</v>
      </c>
      <c r="AY691">
        <v>2009</v>
      </c>
      <c r="AZ691">
        <v>2010</v>
      </c>
      <c r="BA691">
        <v>2011</v>
      </c>
      <c r="BB691">
        <v>2012</v>
      </c>
      <c r="BC691">
        <v>2013</v>
      </c>
      <c r="BD691">
        <v>2014</v>
      </c>
      <c r="BE691">
        <v>2015</v>
      </c>
      <c r="BF691">
        <v>2016</v>
      </c>
      <c r="BG691">
        <v>2017</v>
      </c>
      <c r="BH691">
        <v>2018</v>
      </c>
      <c r="BI691">
        <v>2019</v>
      </c>
      <c r="BJ691">
        <v>2020</v>
      </c>
      <c r="BK691">
        <v>2021</v>
      </c>
      <c r="BL691">
        <v>2022</v>
      </c>
    </row>
    <row r="692" spans="1:64" ht="15" customHeight="1" x14ac:dyDescent="0.25">
      <c r="A692" t="s">
        <v>1246</v>
      </c>
      <c r="C692" s="61"/>
      <c r="D692" t="s">
        <v>71</v>
      </c>
      <c r="E692" s="45" t="s">
        <v>72</v>
      </c>
      <c r="G692" s="45"/>
      <c r="H692" s="45"/>
      <c r="I692">
        <f t="shared" si="65"/>
        <v>2008</v>
      </c>
      <c r="J692">
        <f t="shared" si="66"/>
        <v>2022</v>
      </c>
      <c r="K692" s="2" t="str">
        <f t="shared" si="64"/>
        <v>-</v>
      </c>
      <c r="AX692">
        <v>2008</v>
      </c>
      <c r="AY692">
        <v>2009</v>
      </c>
      <c r="AZ692">
        <v>2010</v>
      </c>
      <c r="BA692">
        <v>2011</v>
      </c>
      <c r="BB692">
        <v>2012</v>
      </c>
      <c r="BC692">
        <v>2013</v>
      </c>
      <c r="BD692">
        <v>2014</v>
      </c>
      <c r="BE692">
        <v>2015</v>
      </c>
      <c r="BF692">
        <v>2016</v>
      </c>
      <c r="BG692">
        <v>2017</v>
      </c>
      <c r="BH692">
        <v>2018</v>
      </c>
      <c r="BI692">
        <v>2019</v>
      </c>
      <c r="BJ692">
        <v>2020</v>
      </c>
      <c r="BK692">
        <v>2021</v>
      </c>
      <c r="BL692">
        <v>2022</v>
      </c>
    </row>
    <row r="693" spans="1:64" ht="15" customHeight="1" x14ac:dyDescent="0.25">
      <c r="A693" t="s">
        <v>1246</v>
      </c>
      <c r="C693" s="61"/>
      <c r="D693" t="s">
        <v>782</v>
      </c>
      <c r="E693" s="45" t="s">
        <v>184</v>
      </c>
      <c r="G693" s="45"/>
      <c r="H693" s="45"/>
      <c r="I693">
        <f t="shared" si="65"/>
        <v>2008</v>
      </c>
      <c r="J693">
        <f t="shared" si="66"/>
        <v>2022</v>
      </c>
      <c r="K693" s="2" t="str">
        <f t="shared" si="64"/>
        <v>-</v>
      </c>
      <c r="AX693">
        <v>2008</v>
      </c>
      <c r="AY693">
        <v>2009</v>
      </c>
      <c r="AZ693">
        <v>2010</v>
      </c>
      <c r="BA693">
        <v>2011</v>
      </c>
      <c r="BB693">
        <v>2012</v>
      </c>
      <c r="BC693">
        <v>2013</v>
      </c>
      <c r="BD693">
        <v>2014</v>
      </c>
      <c r="BE693">
        <v>2015</v>
      </c>
      <c r="BF693">
        <v>2016</v>
      </c>
      <c r="BG693">
        <v>2017</v>
      </c>
      <c r="BH693">
        <v>2018</v>
      </c>
      <c r="BI693">
        <v>2019</v>
      </c>
      <c r="BJ693">
        <v>2020</v>
      </c>
      <c r="BK693">
        <v>2021</v>
      </c>
      <c r="BL693">
        <v>2022</v>
      </c>
    </row>
    <row r="694" spans="1:64" ht="15" customHeight="1" x14ac:dyDescent="0.25">
      <c r="A694" t="s">
        <v>1246</v>
      </c>
      <c r="C694" s="61"/>
      <c r="D694" t="s">
        <v>243</v>
      </c>
      <c r="E694" s="45" t="s">
        <v>244</v>
      </c>
      <c r="G694" s="45" t="s">
        <v>244</v>
      </c>
      <c r="H694" s="45" t="s">
        <v>1780</v>
      </c>
      <c r="I694">
        <f t="shared" si="65"/>
        <v>1980</v>
      </c>
      <c r="J694">
        <f t="shared" si="66"/>
        <v>2007</v>
      </c>
      <c r="K694" s="2" t="str">
        <f t="shared" si="64"/>
        <v>-</v>
      </c>
      <c r="V694">
        <v>1980</v>
      </c>
      <c r="W694">
        <v>1981</v>
      </c>
      <c r="X694">
        <v>1982</v>
      </c>
      <c r="Y694">
        <v>1983</v>
      </c>
      <c r="Z694">
        <v>1984</v>
      </c>
      <c r="AA694">
        <v>1985</v>
      </c>
      <c r="AB694">
        <v>1986</v>
      </c>
      <c r="AC694">
        <v>1987</v>
      </c>
      <c r="AD694">
        <v>1988</v>
      </c>
      <c r="AE694">
        <v>1989</v>
      </c>
      <c r="AF694">
        <v>1990</v>
      </c>
      <c r="AG694">
        <v>1991</v>
      </c>
      <c r="AH694">
        <v>1992</v>
      </c>
      <c r="AI694">
        <v>1993</v>
      </c>
      <c r="AJ694">
        <v>1994</v>
      </c>
      <c r="AK694">
        <v>1995</v>
      </c>
      <c r="AL694">
        <v>1996</v>
      </c>
      <c r="AM694">
        <v>1997</v>
      </c>
      <c r="AN694">
        <v>1998</v>
      </c>
      <c r="AO694">
        <v>1999</v>
      </c>
      <c r="AP694">
        <v>2000</v>
      </c>
      <c r="AQ694">
        <v>2001</v>
      </c>
      <c r="AR694">
        <v>2002</v>
      </c>
      <c r="AS694">
        <v>2003</v>
      </c>
      <c r="AT694">
        <v>2004</v>
      </c>
      <c r="AU694">
        <v>2005</v>
      </c>
      <c r="AV694">
        <v>2006</v>
      </c>
      <c r="AW694">
        <v>2007</v>
      </c>
    </row>
    <row r="695" spans="1:64" ht="15" customHeight="1" x14ac:dyDescent="0.25">
      <c r="A695" t="s">
        <v>1246</v>
      </c>
      <c r="C695" s="61"/>
      <c r="D695" t="s">
        <v>2191</v>
      </c>
      <c r="E695" s="45" t="s">
        <v>2192</v>
      </c>
      <c r="G695" s="45"/>
      <c r="H695" s="45"/>
      <c r="I695">
        <f t="shared" si="65"/>
        <v>2008</v>
      </c>
      <c r="J695">
        <f t="shared" si="66"/>
        <v>2022</v>
      </c>
      <c r="K695" s="2" t="str">
        <f t="shared" si="64"/>
        <v>-</v>
      </c>
      <c r="AX695">
        <v>2008</v>
      </c>
      <c r="AY695">
        <v>2009</v>
      </c>
      <c r="AZ695">
        <v>2010</v>
      </c>
      <c r="BA695">
        <v>2011</v>
      </c>
      <c r="BB695">
        <v>2012</v>
      </c>
      <c r="BC695">
        <v>2013</v>
      </c>
      <c r="BD695">
        <v>2014</v>
      </c>
      <c r="BE695">
        <v>2015</v>
      </c>
      <c r="BF695">
        <v>2016</v>
      </c>
      <c r="BG695">
        <v>2017</v>
      </c>
      <c r="BH695">
        <v>2018</v>
      </c>
      <c r="BI695">
        <v>2019</v>
      </c>
      <c r="BJ695">
        <v>2020</v>
      </c>
      <c r="BK695">
        <v>2021</v>
      </c>
      <c r="BL695">
        <v>2022</v>
      </c>
    </row>
    <row r="696" spans="1:64" ht="15" customHeight="1" x14ac:dyDescent="0.25">
      <c r="A696" t="s">
        <v>1246</v>
      </c>
      <c r="C696" s="61"/>
      <c r="D696" t="s">
        <v>2193</v>
      </c>
      <c r="E696" s="45" t="s">
        <v>2194</v>
      </c>
      <c r="G696" s="45"/>
      <c r="H696" s="45"/>
      <c r="I696">
        <f t="shared" si="65"/>
        <v>2008</v>
      </c>
      <c r="J696">
        <f t="shared" si="66"/>
        <v>2022</v>
      </c>
      <c r="K696" s="2" t="str">
        <f t="shared" si="64"/>
        <v>-</v>
      </c>
      <c r="AX696">
        <v>2008</v>
      </c>
      <c r="AY696">
        <v>2009</v>
      </c>
      <c r="AZ696">
        <v>2010</v>
      </c>
      <c r="BA696">
        <v>2011</v>
      </c>
      <c r="BB696">
        <v>2012</v>
      </c>
      <c r="BC696">
        <v>2013</v>
      </c>
      <c r="BD696">
        <v>2014</v>
      </c>
      <c r="BE696">
        <v>2015</v>
      </c>
      <c r="BF696">
        <v>2016</v>
      </c>
      <c r="BG696">
        <v>2017</v>
      </c>
      <c r="BH696">
        <v>2018</v>
      </c>
      <c r="BI696">
        <v>2019</v>
      </c>
      <c r="BJ696">
        <v>2020</v>
      </c>
      <c r="BK696">
        <v>2021</v>
      </c>
      <c r="BL696">
        <v>2022</v>
      </c>
    </row>
    <row r="697" spans="1:64" ht="15" customHeight="1" x14ac:dyDescent="0.25">
      <c r="A697" t="s">
        <v>1246</v>
      </c>
      <c r="C697" s="61"/>
      <c r="D697" t="s">
        <v>245</v>
      </c>
      <c r="E697" s="45" t="s">
        <v>246</v>
      </c>
      <c r="G697" s="45" t="s">
        <v>246</v>
      </c>
      <c r="H697" s="45" t="s">
        <v>1781</v>
      </c>
      <c r="I697">
        <f t="shared" si="65"/>
        <v>1980</v>
      </c>
      <c r="J697">
        <f t="shared" si="66"/>
        <v>2007</v>
      </c>
      <c r="K697" s="2" t="str">
        <f t="shared" si="64"/>
        <v>-</v>
      </c>
      <c r="V697">
        <v>1980</v>
      </c>
      <c r="W697">
        <v>1981</v>
      </c>
      <c r="X697">
        <v>1982</v>
      </c>
      <c r="Y697">
        <v>1983</v>
      </c>
      <c r="Z697">
        <v>1984</v>
      </c>
      <c r="AA697">
        <v>1985</v>
      </c>
      <c r="AB697">
        <v>1986</v>
      </c>
      <c r="AC697">
        <v>1987</v>
      </c>
      <c r="AD697">
        <v>1988</v>
      </c>
      <c r="AE697">
        <v>1989</v>
      </c>
      <c r="AF697">
        <v>1990</v>
      </c>
      <c r="AG697">
        <v>1991</v>
      </c>
      <c r="AH697">
        <v>1992</v>
      </c>
      <c r="AI697">
        <v>1993</v>
      </c>
      <c r="AJ697">
        <v>1994</v>
      </c>
      <c r="AK697">
        <v>1995</v>
      </c>
      <c r="AL697">
        <v>1996</v>
      </c>
      <c r="AM697">
        <v>1997</v>
      </c>
      <c r="AN697">
        <v>1998</v>
      </c>
      <c r="AO697">
        <v>1999</v>
      </c>
      <c r="AP697">
        <v>2000</v>
      </c>
      <c r="AQ697">
        <v>2001</v>
      </c>
      <c r="AR697">
        <v>2002</v>
      </c>
      <c r="AS697">
        <v>2003</v>
      </c>
      <c r="AT697">
        <v>2004</v>
      </c>
      <c r="AU697">
        <v>2005</v>
      </c>
      <c r="AV697">
        <v>2006</v>
      </c>
      <c r="AW697">
        <v>2007</v>
      </c>
    </row>
    <row r="698" spans="1:64" ht="15" customHeight="1" x14ac:dyDescent="0.25">
      <c r="A698" t="s">
        <v>1246</v>
      </c>
      <c r="C698" s="61"/>
      <c r="D698" t="s">
        <v>247</v>
      </c>
      <c r="E698" s="45" t="s">
        <v>248</v>
      </c>
      <c r="G698" s="45" t="s">
        <v>248</v>
      </c>
      <c r="H698" s="45" t="s">
        <v>1782</v>
      </c>
      <c r="I698">
        <f t="shared" si="65"/>
        <v>1980</v>
      </c>
      <c r="J698">
        <f t="shared" si="66"/>
        <v>2007</v>
      </c>
      <c r="K698" s="2" t="str">
        <f t="shared" si="64"/>
        <v>-</v>
      </c>
      <c r="V698">
        <v>1980</v>
      </c>
      <c r="W698">
        <v>1981</v>
      </c>
      <c r="X698">
        <v>1982</v>
      </c>
      <c r="Y698">
        <v>1983</v>
      </c>
      <c r="Z698">
        <v>1984</v>
      </c>
      <c r="AA698">
        <v>1985</v>
      </c>
      <c r="AB698">
        <v>1986</v>
      </c>
      <c r="AC698">
        <v>1987</v>
      </c>
      <c r="AD698">
        <v>1988</v>
      </c>
      <c r="AE698">
        <v>1989</v>
      </c>
      <c r="AF698">
        <v>1990</v>
      </c>
      <c r="AG698">
        <v>1991</v>
      </c>
      <c r="AH698">
        <v>1992</v>
      </c>
      <c r="AI698">
        <v>1993</v>
      </c>
      <c r="AJ698">
        <v>1994</v>
      </c>
      <c r="AK698">
        <v>1995</v>
      </c>
      <c r="AL698">
        <v>1996</v>
      </c>
      <c r="AM698">
        <v>1997</v>
      </c>
      <c r="AN698">
        <v>1998</v>
      </c>
      <c r="AO698">
        <v>1999</v>
      </c>
      <c r="AP698">
        <v>2000</v>
      </c>
      <c r="AQ698">
        <v>2001</v>
      </c>
      <c r="AR698">
        <v>2002</v>
      </c>
      <c r="AS698">
        <v>2003</v>
      </c>
      <c r="AT698">
        <v>2004</v>
      </c>
      <c r="AU698">
        <v>2005</v>
      </c>
      <c r="AV698">
        <v>2006</v>
      </c>
      <c r="AW698">
        <v>2007</v>
      </c>
    </row>
    <row r="699" spans="1:64" ht="15" customHeight="1" x14ac:dyDescent="0.25">
      <c r="A699" t="s">
        <v>1246</v>
      </c>
      <c r="C699" s="61"/>
      <c r="D699" t="s">
        <v>2195</v>
      </c>
      <c r="E699" s="45" t="s">
        <v>2196</v>
      </c>
      <c r="G699" s="45"/>
      <c r="H699" s="45"/>
      <c r="I699">
        <f t="shared" si="65"/>
        <v>2008</v>
      </c>
      <c r="J699">
        <f t="shared" si="66"/>
        <v>2022</v>
      </c>
      <c r="K699" s="2" t="str">
        <f t="shared" si="64"/>
        <v>-</v>
      </c>
      <c r="AX699">
        <v>2008</v>
      </c>
      <c r="AY699">
        <v>2009</v>
      </c>
      <c r="AZ699">
        <v>2010</v>
      </c>
      <c r="BA699">
        <v>2011</v>
      </c>
      <c r="BB699">
        <v>2012</v>
      </c>
      <c r="BC699">
        <v>2013</v>
      </c>
      <c r="BD699">
        <v>2014</v>
      </c>
      <c r="BE699">
        <v>2015</v>
      </c>
      <c r="BF699">
        <v>2016</v>
      </c>
      <c r="BG699">
        <v>2017</v>
      </c>
      <c r="BH699">
        <v>2018</v>
      </c>
      <c r="BI699">
        <v>2019</v>
      </c>
      <c r="BJ699">
        <v>2020</v>
      </c>
      <c r="BK699">
        <v>2021</v>
      </c>
      <c r="BL699">
        <v>2022</v>
      </c>
    </row>
    <row r="700" spans="1:64" ht="15" customHeight="1" x14ac:dyDescent="0.25">
      <c r="A700" t="s">
        <v>1246</v>
      </c>
      <c r="C700" s="61"/>
      <c r="D700" t="s">
        <v>2197</v>
      </c>
      <c r="E700" s="45" t="s">
        <v>2198</v>
      </c>
      <c r="G700" s="45"/>
      <c r="H700" s="45"/>
      <c r="I700">
        <f t="shared" si="65"/>
        <v>2008</v>
      </c>
      <c r="J700">
        <f t="shared" si="66"/>
        <v>2022</v>
      </c>
      <c r="K700" s="2" t="str">
        <f t="shared" si="64"/>
        <v>-</v>
      </c>
      <c r="AX700">
        <v>2008</v>
      </c>
      <c r="AY700">
        <v>2009</v>
      </c>
      <c r="AZ700">
        <v>2010</v>
      </c>
      <c r="BA700">
        <v>2011</v>
      </c>
      <c r="BB700">
        <v>2012</v>
      </c>
      <c r="BC700">
        <v>2013</v>
      </c>
      <c r="BD700">
        <v>2014</v>
      </c>
      <c r="BE700">
        <v>2015</v>
      </c>
      <c r="BF700">
        <v>2016</v>
      </c>
      <c r="BG700">
        <v>2017</v>
      </c>
      <c r="BH700">
        <v>2018</v>
      </c>
      <c r="BI700">
        <v>2019</v>
      </c>
      <c r="BJ700">
        <v>2020</v>
      </c>
      <c r="BK700">
        <v>2021</v>
      </c>
      <c r="BL700">
        <v>2022</v>
      </c>
    </row>
    <row r="701" spans="1:64" ht="15" customHeight="1" x14ac:dyDescent="0.25">
      <c r="A701" t="s">
        <v>1246</v>
      </c>
      <c r="C701" s="61"/>
      <c r="D701" t="s">
        <v>249</v>
      </c>
      <c r="E701" s="45" t="s">
        <v>250</v>
      </c>
      <c r="G701" s="45" t="s">
        <v>250</v>
      </c>
      <c r="H701" s="45" t="s">
        <v>1739</v>
      </c>
      <c r="I701">
        <f t="shared" si="65"/>
        <v>1980</v>
      </c>
      <c r="J701">
        <f t="shared" si="66"/>
        <v>2007</v>
      </c>
      <c r="K701" s="2" t="str">
        <f t="shared" si="64"/>
        <v>-</v>
      </c>
      <c r="V701">
        <v>1980</v>
      </c>
      <c r="W701">
        <v>1981</v>
      </c>
      <c r="X701">
        <v>1982</v>
      </c>
      <c r="Y701">
        <v>1983</v>
      </c>
      <c r="Z701">
        <v>1984</v>
      </c>
      <c r="AA701">
        <v>1985</v>
      </c>
      <c r="AB701">
        <v>1986</v>
      </c>
      <c r="AC701">
        <v>1987</v>
      </c>
      <c r="AD701">
        <v>1988</v>
      </c>
      <c r="AE701">
        <v>1989</v>
      </c>
      <c r="AF701">
        <v>1990</v>
      </c>
      <c r="AG701">
        <v>1991</v>
      </c>
      <c r="AH701">
        <v>1992</v>
      </c>
      <c r="AI701">
        <v>1993</v>
      </c>
      <c r="AJ701">
        <v>1994</v>
      </c>
      <c r="AK701">
        <v>1995</v>
      </c>
      <c r="AL701">
        <v>1996</v>
      </c>
      <c r="AM701">
        <v>1997</v>
      </c>
      <c r="AN701">
        <v>1998</v>
      </c>
      <c r="AO701">
        <v>1999</v>
      </c>
      <c r="AP701">
        <v>2000</v>
      </c>
      <c r="AQ701">
        <v>2001</v>
      </c>
      <c r="AR701">
        <v>2002</v>
      </c>
      <c r="AS701">
        <v>2003</v>
      </c>
      <c r="AT701">
        <v>2004</v>
      </c>
      <c r="AU701">
        <v>2005</v>
      </c>
      <c r="AV701">
        <v>2006</v>
      </c>
      <c r="AW701">
        <v>2007</v>
      </c>
    </row>
    <row r="702" spans="1:64" ht="15" customHeight="1" x14ac:dyDescent="0.25">
      <c r="A702" t="s">
        <v>1246</v>
      </c>
      <c r="C702" s="61"/>
      <c r="D702" t="s">
        <v>251</v>
      </c>
      <c r="E702" s="45" t="s">
        <v>252</v>
      </c>
      <c r="G702" s="45" t="s">
        <v>1393</v>
      </c>
      <c r="H702" s="45" t="s">
        <v>1394</v>
      </c>
      <c r="I702">
        <f t="shared" si="65"/>
        <v>1980</v>
      </c>
      <c r="J702">
        <f t="shared" si="66"/>
        <v>2022</v>
      </c>
      <c r="K702" s="2" t="str">
        <f t="shared" si="64"/>
        <v>-</v>
      </c>
      <c r="V702">
        <v>1980</v>
      </c>
      <c r="W702">
        <v>1981</v>
      </c>
      <c r="X702">
        <v>1982</v>
      </c>
      <c r="Y702">
        <v>1983</v>
      </c>
      <c r="Z702">
        <v>1984</v>
      </c>
      <c r="AA702">
        <v>1985</v>
      </c>
      <c r="AB702">
        <v>1986</v>
      </c>
      <c r="AC702">
        <v>1987</v>
      </c>
      <c r="AD702">
        <v>1988</v>
      </c>
      <c r="AE702">
        <v>1989</v>
      </c>
      <c r="AF702">
        <v>1990</v>
      </c>
      <c r="AG702">
        <v>1991</v>
      </c>
      <c r="AH702">
        <v>1992</v>
      </c>
      <c r="AI702">
        <v>1993</v>
      </c>
      <c r="AJ702">
        <v>1994</v>
      </c>
      <c r="AK702">
        <v>1995</v>
      </c>
      <c r="AL702">
        <v>1996</v>
      </c>
      <c r="AM702">
        <v>1997</v>
      </c>
      <c r="AN702">
        <v>1998</v>
      </c>
      <c r="AO702">
        <v>1999</v>
      </c>
      <c r="AP702">
        <v>2000</v>
      </c>
      <c r="AQ702">
        <v>2001</v>
      </c>
      <c r="AR702">
        <v>2002</v>
      </c>
      <c r="AS702">
        <v>2003</v>
      </c>
      <c r="AT702">
        <v>2004</v>
      </c>
      <c r="AU702">
        <v>2005</v>
      </c>
      <c r="AV702">
        <v>2006</v>
      </c>
      <c r="AW702">
        <v>2007</v>
      </c>
      <c r="AX702">
        <v>2008</v>
      </c>
      <c r="AY702">
        <v>2009</v>
      </c>
      <c r="AZ702">
        <v>2010</v>
      </c>
      <c r="BA702">
        <v>2011</v>
      </c>
      <c r="BB702">
        <v>2012</v>
      </c>
      <c r="BC702">
        <v>2013</v>
      </c>
      <c r="BD702">
        <v>2014</v>
      </c>
      <c r="BE702">
        <v>2015</v>
      </c>
      <c r="BF702">
        <v>2016</v>
      </c>
      <c r="BG702">
        <v>2017</v>
      </c>
      <c r="BH702">
        <v>2018</v>
      </c>
      <c r="BI702">
        <v>2019</v>
      </c>
      <c r="BJ702">
        <v>2020</v>
      </c>
      <c r="BK702">
        <v>2021</v>
      </c>
      <c r="BL702">
        <v>2022</v>
      </c>
    </row>
    <row r="703" spans="1:64" ht="15" customHeight="1" x14ac:dyDescent="0.25">
      <c r="A703" t="s">
        <v>1246</v>
      </c>
      <c r="C703" s="61"/>
      <c r="D703" t="s">
        <v>253</v>
      </c>
      <c r="E703" s="45" t="s">
        <v>254</v>
      </c>
      <c r="G703" s="45" t="s">
        <v>254</v>
      </c>
      <c r="H703" s="45" t="s">
        <v>1740</v>
      </c>
      <c r="I703">
        <f t="shared" si="65"/>
        <v>1980</v>
      </c>
      <c r="J703">
        <f t="shared" si="66"/>
        <v>2007</v>
      </c>
      <c r="K703" s="2" t="str">
        <f t="shared" si="64"/>
        <v>-</v>
      </c>
      <c r="V703">
        <v>1980</v>
      </c>
      <c r="W703">
        <v>1981</v>
      </c>
      <c r="X703">
        <v>1982</v>
      </c>
      <c r="Y703">
        <v>1983</v>
      </c>
      <c r="Z703">
        <v>1984</v>
      </c>
      <c r="AA703">
        <v>1985</v>
      </c>
      <c r="AB703">
        <v>1986</v>
      </c>
      <c r="AC703">
        <v>1987</v>
      </c>
      <c r="AD703">
        <v>1988</v>
      </c>
      <c r="AE703">
        <v>1989</v>
      </c>
      <c r="AF703">
        <v>1990</v>
      </c>
      <c r="AG703">
        <v>1991</v>
      </c>
      <c r="AH703">
        <v>1992</v>
      </c>
      <c r="AI703">
        <v>1993</v>
      </c>
      <c r="AJ703">
        <v>1994</v>
      </c>
      <c r="AK703">
        <v>1995</v>
      </c>
      <c r="AL703">
        <v>1996</v>
      </c>
      <c r="AM703">
        <v>1997</v>
      </c>
      <c r="AN703">
        <v>1998</v>
      </c>
      <c r="AO703">
        <v>1999</v>
      </c>
      <c r="AP703">
        <v>2000</v>
      </c>
      <c r="AQ703">
        <v>2001</v>
      </c>
      <c r="AR703">
        <v>2002</v>
      </c>
      <c r="AS703">
        <v>2003</v>
      </c>
      <c r="AT703">
        <v>2004</v>
      </c>
      <c r="AU703">
        <v>2005</v>
      </c>
      <c r="AV703">
        <v>2006</v>
      </c>
      <c r="AW703">
        <v>2007</v>
      </c>
    </row>
    <row r="704" spans="1:64" ht="15" customHeight="1" x14ac:dyDescent="0.25">
      <c r="A704" t="s">
        <v>1246</v>
      </c>
      <c r="C704" s="61"/>
      <c r="D704" t="s">
        <v>2199</v>
      </c>
      <c r="E704" s="45" t="s">
        <v>2200</v>
      </c>
      <c r="G704" s="45"/>
      <c r="H704" s="45"/>
      <c r="I704">
        <f t="shared" si="65"/>
        <v>2008</v>
      </c>
      <c r="J704">
        <f t="shared" si="66"/>
        <v>2022</v>
      </c>
      <c r="K704" s="2" t="str">
        <f t="shared" si="64"/>
        <v>-</v>
      </c>
      <c r="AX704">
        <v>2008</v>
      </c>
      <c r="AY704">
        <v>2009</v>
      </c>
      <c r="AZ704">
        <v>2010</v>
      </c>
      <c r="BA704">
        <v>2011</v>
      </c>
      <c r="BB704">
        <v>2012</v>
      </c>
      <c r="BC704">
        <v>2013</v>
      </c>
      <c r="BD704">
        <v>2014</v>
      </c>
      <c r="BE704">
        <v>2015</v>
      </c>
      <c r="BF704">
        <v>2016</v>
      </c>
      <c r="BG704">
        <v>2017</v>
      </c>
      <c r="BH704">
        <v>2018</v>
      </c>
      <c r="BI704">
        <v>2019</v>
      </c>
      <c r="BJ704">
        <v>2020</v>
      </c>
      <c r="BK704">
        <v>2021</v>
      </c>
      <c r="BL704">
        <v>2022</v>
      </c>
    </row>
    <row r="705" spans="1:64" ht="15" customHeight="1" x14ac:dyDescent="0.25">
      <c r="A705" t="s">
        <v>1246</v>
      </c>
      <c r="C705" s="61"/>
      <c r="D705" t="s">
        <v>2201</v>
      </c>
      <c r="E705" s="45" t="s">
        <v>2202</v>
      </c>
      <c r="G705" s="45"/>
      <c r="H705" s="45"/>
      <c r="I705">
        <f t="shared" si="65"/>
        <v>2008</v>
      </c>
      <c r="J705">
        <f t="shared" si="66"/>
        <v>2022</v>
      </c>
      <c r="K705" s="2" t="str">
        <f t="shared" si="64"/>
        <v>-</v>
      </c>
      <c r="AX705">
        <v>2008</v>
      </c>
      <c r="AY705">
        <v>2009</v>
      </c>
      <c r="AZ705">
        <v>2010</v>
      </c>
      <c r="BA705">
        <v>2011</v>
      </c>
      <c r="BB705">
        <v>2012</v>
      </c>
      <c r="BC705">
        <v>2013</v>
      </c>
      <c r="BD705">
        <v>2014</v>
      </c>
      <c r="BE705">
        <v>2015</v>
      </c>
      <c r="BF705">
        <v>2016</v>
      </c>
      <c r="BG705">
        <v>2017</v>
      </c>
      <c r="BH705">
        <v>2018</v>
      </c>
      <c r="BI705">
        <v>2019</v>
      </c>
      <c r="BJ705">
        <v>2020</v>
      </c>
      <c r="BK705">
        <v>2021</v>
      </c>
      <c r="BL705">
        <v>2022</v>
      </c>
    </row>
    <row r="706" spans="1:64" ht="15" customHeight="1" x14ac:dyDescent="0.25">
      <c r="A706" t="s">
        <v>1246</v>
      </c>
      <c r="C706" s="61"/>
      <c r="D706" t="s">
        <v>255</v>
      </c>
      <c r="E706" s="45" t="s">
        <v>256</v>
      </c>
      <c r="G706" s="45" t="s">
        <v>256</v>
      </c>
      <c r="H706" s="45" t="s">
        <v>1395</v>
      </c>
      <c r="I706">
        <f t="shared" si="65"/>
        <v>1980</v>
      </c>
      <c r="J706">
        <f t="shared" si="66"/>
        <v>2022</v>
      </c>
      <c r="K706" s="2" t="str">
        <f t="shared" si="64"/>
        <v>-</v>
      </c>
      <c r="V706">
        <v>1980</v>
      </c>
      <c r="W706">
        <v>1981</v>
      </c>
      <c r="X706">
        <v>1982</v>
      </c>
      <c r="Y706">
        <v>1983</v>
      </c>
      <c r="Z706">
        <v>1984</v>
      </c>
      <c r="AA706">
        <v>1985</v>
      </c>
      <c r="AB706">
        <v>1986</v>
      </c>
      <c r="AC706">
        <v>1987</v>
      </c>
      <c r="AD706">
        <v>1988</v>
      </c>
      <c r="AE706">
        <v>1989</v>
      </c>
      <c r="AF706">
        <v>1990</v>
      </c>
      <c r="AG706">
        <v>1991</v>
      </c>
      <c r="AH706">
        <v>1992</v>
      </c>
      <c r="AI706">
        <v>1993</v>
      </c>
      <c r="AJ706">
        <v>1994</v>
      </c>
      <c r="AK706">
        <v>1995</v>
      </c>
      <c r="AL706">
        <v>1996</v>
      </c>
      <c r="AM706">
        <v>1997</v>
      </c>
      <c r="AN706">
        <v>1998</v>
      </c>
      <c r="AO706">
        <v>1999</v>
      </c>
      <c r="AP706">
        <v>2000</v>
      </c>
      <c r="AQ706">
        <v>2001</v>
      </c>
      <c r="AR706">
        <v>2002</v>
      </c>
      <c r="AS706">
        <v>2003</v>
      </c>
      <c r="AT706">
        <v>2004</v>
      </c>
      <c r="AU706">
        <v>2005</v>
      </c>
      <c r="AV706">
        <v>2006</v>
      </c>
      <c r="AW706">
        <v>2007</v>
      </c>
      <c r="AX706">
        <v>2008</v>
      </c>
      <c r="AY706">
        <v>2009</v>
      </c>
      <c r="AZ706">
        <v>2010</v>
      </c>
      <c r="BA706">
        <v>2011</v>
      </c>
      <c r="BB706">
        <v>2012</v>
      </c>
      <c r="BC706">
        <v>2013</v>
      </c>
      <c r="BD706">
        <v>2014</v>
      </c>
      <c r="BE706">
        <v>2015</v>
      </c>
      <c r="BF706">
        <v>2016</v>
      </c>
      <c r="BG706">
        <v>2017</v>
      </c>
      <c r="BH706">
        <v>2018</v>
      </c>
      <c r="BI706">
        <v>2019</v>
      </c>
      <c r="BJ706">
        <v>2020</v>
      </c>
      <c r="BK706">
        <v>2021</v>
      </c>
      <c r="BL706">
        <v>2022</v>
      </c>
    </row>
    <row r="707" spans="1:64" ht="15" customHeight="1" x14ac:dyDescent="0.25">
      <c r="A707" t="s">
        <v>1246</v>
      </c>
      <c r="C707" s="61"/>
      <c r="D707" t="s">
        <v>2203</v>
      </c>
      <c r="E707" s="45" t="s">
        <v>2204</v>
      </c>
      <c r="G707" s="45"/>
      <c r="H707" s="45"/>
      <c r="I707">
        <f t="shared" si="65"/>
        <v>2008</v>
      </c>
      <c r="J707">
        <f t="shared" si="66"/>
        <v>2022</v>
      </c>
      <c r="K707" s="2" t="str">
        <f t="shared" si="64"/>
        <v>-</v>
      </c>
      <c r="AX707">
        <v>2008</v>
      </c>
      <c r="AY707">
        <v>2009</v>
      </c>
      <c r="AZ707">
        <v>2010</v>
      </c>
      <c r="BA707">
        <v>2011</v>
      </c>
      <c r="BB707">
        <v>2012</v>
      </c>
      <c r="BC707">
        <v>2013</v>
      </c>
      <c r="BD707">
        <v>2014</v>
      </c>
      <c r="BE707">
        <v>2015</v>
      </c>
      <c r="BF707">
        <v>2016</v>
      </c>
      <c r="BG707">
        <v>2017</v>
      </c>
      <c r="BH707">
        <v>2018</v>
      </c>
      <c r="BI707">
        <v>2019</v>
      </c>
      <c r="BJ707">
        <v>2020</v>
      </c>
      <c r="BK707">
        <v>2021</v>
      </c>
      <c r="BL707">
        <v>2022</v>
      </c>
    </row>
    <row r="708" spans="1:64" ht="15" customHeight="1" x14ac:dyDescent="0.25">
      <c r="A708" t="s">
        <v>1246</v>
      </c>
      <c r="C708" s="61"/>
      <c r="D708" t="s">
        <v>2205</v>
      </c>
      <c r="E708" s="45" t="s">
        <v>2206</v>
      </c>
      <c r="G708" s="45"/>
      <c r="H708" s="45"/>
      <c r="I708">
        <f t="shared" si="65"/>
        <v>2008</v>
      </c>
      <c r="J708">
        <f t="shared" si="66"/>
        <v>2022</v>
      </c>
      <c r="K708" s="2" t="str">
        <f t="shared" si="64"/>
        <v>-</v>
      </c>
      <c r="AX708">
        <v>2008</v>
      </c>
      <c r="AY708">
        <v>2009</v>
      </c>
      <c r="AZ708">
        <v>2010</v>
      </c>
      <c r="BA708">
        <v>2011</v>
      </c>
      <c r="BB708">
        <v>2012</v>
      </c>
      <c r="BC708">
        <v>2013</v>
      </c>
      <c r="BD708">
        <v>2014</v>
      </c>
      <c r="BE708">
        <v>2015</v>
      </c>
      <c r="BF708">
        <v>2016</v>
      </c>
      <c r="BG708">
        <v>2017</v>
      </c>
      <c r="BH708">
        <v>2018</v>
      </c>
      <c r="BI708">
        <v>2019</v>
      </c>
      <c r="BJ708">
        <v>2020</v>
      </c>
      <c r="BK708">
        <v>2021</v>
      </c>
      <c r="BL708">
        <v>2022</v>
      </c>
    </row>
    <row r="709" spans="1:64" ht="15" customHeight="1" x14ac:dyDescent="0.25">
      <c r="A709" t="s">
        <v>1246</v>
      </c>
      <c r="C709" s="61"/>
      <c r="D709" t="s">
        <v>21</v>
      </c>
      <c r="E709" s="45" t="s">
        <v>12</v>
      </c>
      <c r="F709" s="7" t="s">
        <v>1303</v>
      </c>
      <c r="G709" s="45" t="s">
        <v>733</v>
      </c>
      <c r="H709" s="45" t="s">
        <v>1360</v>
      </c>
      <c r="I709">
        <f t="shared" si="65"/>
        <v>1980</v>
      </c>
      <c r="J709">
        <f t="shared" si="66"/>
        <v>2022</v>
      </c>
      <c r="K709" s="2" t="str">
        <f t="shared" si="64"/>
        <v>-</v>
      </c>
      <c r="V709">
        <v>1980</v>
      </c>
      <c r="W709">
        <v>1981</v>
      </c>
      <c r="X709">
        <v>1982</v>
      </c>
      <c r="Y709">
        <v>1983</v>
      </c>
      <c r="Z709">
        <v>1984</v>
      </c>
      <c r="AA709">
        <v>1985</v>
      </c>
      <c r="AB709">
        <v>1986</v>
      </c>
      <c r="AC709">
        <v>1987</v>
      </c>
      <c r="AD709">
        <v>1988</v>
      </c>
      <c r="AE709">
        <v>1989</v>
      </c>
      <c r="AF709">
        <v>1990</v>
      </c>
      <c r="AG709">
        <v>1991</v>
      </c>
      <c r="AH709">
        <v>1992</v>
      </c>
      <c r="AI709">
        <v>1993</v>
      </c>
      <c r="AJ709">
        <v>1994</v>
      </c>
      <c r="AK709">
        <v>1995</v>
      </c>
      <c r="AL709">
        <v>1996</v>
      </c>
      <c r="AM709">
        <v>1997</v>
      </c>
      <c r="AN709">
        <v>1998</v>
      </c>
      <c r="AO709">
        <v>1999</v>
      </c>
      <c r="AP709">
        <v>2000</v>
      </c>
      <c r="AQ709">
        <v>2001</v>
      </c>
      <c r="AR709">
        <v>2002</v>
      </c>
      <c r="AS709">
        <v>2003</v>
      </c>
      <c r="AT709">
        <v>2004</v>
      </c>
      <c r="AU709">
        <v>2005</v>
      </c>
      <c r="AV709">
        <v>2006</v>
      </c>
      <c r="AW709">
        <v>2007</v>
      </c>
      <c r="AX709">
        <v>2008</v>
      </c>
      <c r="AY709">
        <v>2009</v>
      </c>
      <c r="AZ709">
        <v>2010</v>
      </c>
      <c r="BA709">
        <v>2011</v>
      </c>
      <c r="BB709">
        <v>2012</v>
      </c>
      <c r="BC709">
        <v>2013</v>
      </c>
      <c r="BD709">
        <v>2014</v>
      </c>
      <c r="BE709">
        <v>2015</v>
      </c>
      <c r="BF709">
        <v>2016</v>
      </c>
      <c r="BG709">
        <v>2017</v>
      </c>
      <c r="BH709">
        <v>2018</v>
      </c>
      <c r="BI709">
        <v>2019</v>
      </c>
      <c r="BJ709">
        <v>2020</v>
      </c>
      <c r="BK709">
        <v>2021</v>
      </c>
      <c r="BL709">
        <v>2022</v>
      </c>
    </row>
    <row r="710" spans="1:64" ht="15" customHeight="1" x14ac:dyDescent="0.25">
      <c r="A710" t="s">
        <v>1246</v>
      </c>
      <c r="C710" s="61"/>
      <c r="D710" t="s">
        <v>257</v>
      </c>
      <c r="E710" s="45" t="s">
        <v>258</v>
      </c>
      <c r="G710" s="45" t="s">
        <v>258</v>
      </c>
      <c r="H710" s="45" t="s">
        <v>1783</v>
      </c>
      <c r="I710">
        <f t="shared" si="65"/>
        <v>1980</v>
      </c>
      <c r="J710">
        <f t="shared" si="66"/>
        <v>2007</v>
      </c>
      <c r="K710" s="2" t="str">
        <f t="shared" ref="K710:K773" si="67">IF(J710-I710+1-COUNTA(L710:BT710)=0, "-", "Yes")</f>
        <v>-</v>
      </c>
      <c r="V710">
        <v>1980</v>
      </c>
      <c r="W710">
        <v>1981</v>
      </c>
      <c r="X710">
        <v>1982</v>
      </c>
      <c r="Y710">
        <v>1983</v>
      </c>
      <c r="Z710">
        <v>1984</v>
      </c>
      <c r="AA710">
        <v>1985</v>
      </c>
      <c r="AB710">
        <v>1986</v>
      </c>
      <c r="AC710">
        <v>1987</v>
      </c>
      <c r="AD710">
        <v>1988</v>
      </c>
      <c r="AE710">
        <v>1989</v>
      </c>
      <c r="AF710">
        <v>1990</v>
      </c>
      <c r="AG710">
        <v>1991</v>
      </c>
      <c r="AH710">
        <v>1992</v>
      </c>
      <c r="AI710">
        <v>1993</v>
      </c>
      <c r="AJ710">
        <v>1994</v>
      </c>
      <c r="AK710">
        <v>1995</v>
      </c>
      <c r="AL710">
        <v>1996</v>
      </c>
      <c r="AM710">
        <v>1997</v>
      </c>
      <c r="AN710">
        <v>1998</v>
      </c>
      <c r="AO710">
        <v>1999</v>
      </c>
      <c r="AP710">
        <v>2000</v>
      </c>
      <c r="AQ710">
        <v>2001</v>
      </c>
      <c r="AR710">
        <v>2002</v>
      </c>
      <c r="AS710">
        <v>2003</v>
      </c>
      <c r="AT710">
        <v>2004</v>
      </c>
      <c r="AU710">
        <v>2005</v>
      </c>
      <c r="AV710">
        <v>2006</v>
      </c>
      <c r="AW710">
        <v>2007</v>
      </c>
    </row>
    <row r="711" spans="1:64" ht="15" customHeight="1" x14ac:dyDescent="0.25">
      <c r="A711" t="s">
        <v>1246</v>
      </c>
      <c r="C711" s="61"/>
      <c r="D711" t="s">
        <v>2207</v>
      </c>
      <c r="E711" s="45" t="s">
        <v>2208</v>
      </c>
      <c r="G711" s="45"/>
      <c r="H711" s="45"/>
      <c r="I711">
        <f t="shared" ref="I711:I774" si="68">MIN(L711:BT711)</f>
        <v>2008</v>
      </c>
      <c r="J711">
        <f t="shared" si="66"/>
        <v>2022</v>
      </c>
      <c r="K711" s="2" t="str">
        <f t="shared" si="67"/>
        <v>-</v>
      </c>
      <c r="AX711">
        <v>2008</v>
      </c>
      <c r="AY711">
        <v>2009</v>
      </c>
      <c r="AZ711">
        <v>2010</v>
      </c>
      <c r="BA711">
        <v>2011</v>
      </c>
      <c r="BB711">
        <v>2012</v>
      </c>
      <c r="BC711">
        <v>2013</v>
      </c>
      <c r="BD711">
        <v>2014</v>
      </c>
      <c r="BE711">
        <v>2015</v>
      </c>
      <c r="BF711">
        <v>2016</v>
      </c>
      <c r="BG711">
        <v>2017</v>
      </c>
      <c r="BH711">
        <v>2018</v>
      </c>
      <c r="BI711">
        <v>2019</v>
      </c>
      <c r="BJ711">
        <v>2020</v>
      </c>
      <c r="BK711">
        <v>2021</v>
      </c>
      <c r="BL711">
        <v>2022</v>
      </c>
    </row>
    <row r="712" spans="1:64" ht="15" customHeight="1" x14ac:dyDescent="0.25">
      <c r="A712" t="s">
        <v>1246</v>
      </c>
      <c r="C712" s="61"/>
      <c r="D712" t="s">
        <v>2209</v>
      </c>
      <c r="E712" s="45" t="s">
        <v>2210</v>
      </c>
      <c r="G712" s="45"/>
      <c r="H712" s="45"/>
      <c r="I712">
        <f t="shared" si="68"/>
        <v>2008</v>
      </c>
      <c r="J712">
        <f t="shared" si="66"/>
        <v>2022</v>
      </c>
      <c r="K712" s="2" t="str">
        <f t="shared" si="67"/>
        <v>-</v>
      </c>
      <c r="AX712">
        <v>2008</v>
      </c>
      <c r="AY712">
        <v>2009</v>
      </c>
      <c r="AZ712">
        <v>2010</v>
      </c>
      <c r="BA712">
        <v>2011</v>
      </c>
      <c r="BB712">
        <v>2012</v>
      </c>
      <c r="BC712">
        <v>2013</v>
      </c>
      <c r="BD712">
        <v>2014</v>
      </c>
      <c r="BE712">
        <v>2015</v>
      </c>
      <c r="BF712">
        <v>2016</v>
      </c>
      <c r="BG712">
        <v>2017</v>
      </c>
      <c r="BH712">
        <v>2018</v>
      </c>
      <c r="BI712">
        <v>2019</v>
      </c>
      <c r="BJ712">
        <v>2020</v>
      </c>
      <c r="BK712">
        <v>2021</v>
      </c>
      <c r="BL712">
        <v>2022</v>
      </c>
    </row>
    <row r="713" spans="1:64" ht="15" customHeight="1" x14ac:dyDescent="0.25">
      <c r="A713" t="s">
        <v>1246</v>
      </c>
      <c r="C713" s="61"/>
      <c r="D713" t="s">
        <v>2211</v>
      </c>
      <c r="E713" s="45" t="s">
        <v>2212</v>
      </c>
      <c r="G713" s="45"/>
      <c r="H713" s="45"/>
      <c r="I713">
        <f t="shared" si="68"/>
        <v>2008</v>
      </c>
      <c r="J713">
        <f t="shared" si="66"/>
        <v>2022</v>
      </c>
      <c r="K713" s="2" t="str">
        <f t="shared" si="67"/>
        <v>-</v>
      </c>
      <c r="AX713">
        <v>2008</v>
      </c>
      <c r="AY713">
        <v>2009</v>
      </c>
      <c r="AZ713">
        <v>2010</v>
      </c>
      <c r="BA713">
        <v>2011</v>
      </c>
      <c r="BB713">
        <v>2012</v>
      </c>
      <c r="BC713">
        <v>2013</v>
      </c>
      <c r="BD713">
        <v>2014</v>
      </c>
      <c r="BE713">
        <v>2015</v>
      </c>
      <c r="BF713">
        <v>2016</v>
      </c>
      <c r="BG713">
        <v>2017</v>
      </c>
      <c r="BH713">
        <v>2018</v>
      </c>
      <c r="BI713">
        <v>2019</v>
      </c>
      <c r="BJ713">
        <v>2020</v>
      </c>
      <c r="BK713">
        <v>2021</v>
      </c>
      <c r="BL713">
        <v>2022</v>
      </c>
    </row>
    <row r="714" spans="1:64" ht="15" customHeight="1" x14ac:dyDescent="0.25">
      <c r="A714" t="s">
        <v>1246</v>
      </c>
      <c r="C714" s="61"/>
      <c r="D714" t="s">
        <v>259</v>
      </c>
      <c r="E714" s="45" t="s">
        <v>260</v>
      </c>
      <c r="G714" s="45" t="s">
        <v>260</v>
      </c>
      <c r="H714" s="45" t="s">
        <v>1396</v>
      </c>
      <c r="I714">
        <f t="shared" si="68"/>
        <v>1980</v>
      </c>
      <c r="J714">
        <f t="shared" si="66"/>
        <v>2007</v>
      </c>
      <c r="K714" s="2" t="str">
        <f t="shared" si="67"/>
        <v>-</v>
      </c>
      <c r="V714">
        <v>1980</v>
      </c>
      <c r="W714">
        <v>1981</v>
      </c>
      <c r="X714">
        <v>1982</v>
      </c>
      <c r="Y714">
        <v>1983</v>
      </c>
      <c r="Z714">
        <v>1984</v>
      </c>
      <c r="AA714">
        <v>1985</v>
      </c>
      <c r="AB714">
        <v>1986</v>
      </c>
      <c r="AC714">
        <v>1987</v>
      </c>
      <c r="AD714">
        <v>1988</v>
      </c>
      <c r="AE714">
        <v>1989</v>
      </c>
      <c r="AF714">
        <v>1990</v>
      </c>
      <c r="AG714">
        <v>1991</v>
      </c>
      <c r="AH714">
        <v>1992</v>
      </c>
      <c r="AI714">
        <v>1993</v>
      </c>
      <c r="AJ714">
        <v>1994</v>
      </c>
      <c r="AK714">
        <v>1995</v>
      </c>
      <c r="AL714">
        <v>1996</v>
      </c>
      <c r="AM714">
        <v>1997</v>
      </c>
      <c r="AN714">
        <v>1998</v>
      </c>
      <c r="AO714">
        <v>1999</v>
      </c>
      <c r="AP714">
        <v>2000</v>
      </c>
      <c r="AQ714">
        <v>2001</v>
      </c>
      <c r="AR714">
        <v>2002</v>
      </c>
      <c r="AS714">
        <v>2003</v>
      </c>
      <c r="AT714">
        <v>2004</v>
      </c>
      <c r="AU714">
        <v>2005</v>
      </c>
      <c r="AV714">
        <v>2006</v>
      </c>
      <c r="AW714">
        <v>2007</v>
      </c>
    </row>
    <row r="715" spans="1:64" ht="15" customHeight="1" x14ac:dyDescent="0.25">
      <c r="A715" t="s">
        <v>1246</v>
      </c>
      <c r="C715" s="61"/>
      <c r="D715" t="s">
        <v>2213</v>
      </c>
      <c r="E715" s="45" t="s">
        <v>2214</v>
      </c>
      <c r="G715" s="45"/>
      <c r="H715" s="45"/>
      <c r="I715">
        <f t="shared" si="68"/>
        <v>2008</v>
      </c>
      <c r="J715">
        <f t="shared" si="66"/>
        <v>2022</v>
      </c>
      <c r="K715" s="2" t="str">
        <f t="shared" si="67"/>
        <v>-</v>
      </c>
      <c r="AX715">
        <v>2008</v>
      </c>
      <c r="AY715">
        <v>2009</v>
      </c>
      <c r="AZ715">
        <v>2010</v>
      </c>
      <c r="BA715">
        <v>2011</v>
      </c>
      <c r="BB715">
        <v>2012</v>
      </c>
      <c r="BC715">
        <v>2013</v>
      </c>
      <c r="BD715">
        <v>2014</v>
      </c>
      <c r="BE715">
        <v>2015</v>
      </c>
      <c r="BF715">
        <v>2016</v>
      </c>
      <c r="BG715">
        <v>2017</v>
      </c>
      <c r="BH715">
        <v>2018</v>
      </c>
      <c r="BI715">
        <v>2019</v>
      </c>
      <c r="BJ715">
        <v>2020</v>
      </c>
      <c r="BK715">
        <v>2021</v>
      </c>
      <c r="BL715">
        <v>2022</v>
      </c>
    </row>
    <row r="716" spans="1:64" ht="15" customHeight="1" x14ac:dyDescent="0.25">
      <c r="A716" t="s">
        <v>1246</v>
      </c>
      <c r="C716" s="61"/>
      <c r="D716" t="s">
        <v>2215</v>
      </c>
      <c r="E716" s="45" t="s">
        <v>2216</v>
      </c>
      <c r="G716" s="45"/>
      <c r="H716" s="45"/>
      <c r="I716">
        <f t="shared" si="68"/>
        <v>2008</v>
      </c>
      <c r="J716">
        <f t="shared" si="66"/>
        <v>2022</v>
      </c>
      <c r="K716" s="2" t="str">
        <f t="shared" si="67"/>
        <v>-</v>
      </c>
      <c r="AX716">
        <v>2008</v>
      </c>
      <c r="AY716">
        <v>2009</v>
      </c>
      <c r="AZ716">
        <v>2010</v>
      </c>
      <c r="BA716">
        <v>2011</v>
      </c>
      <c r="BB716">
        <v>2012</v>
      </c>
      <c r="BC716">
        <v>2013</v>
      </c>
      <c r="BD716">
        <v>2014</v>
      </c>
      <c r="BE716">
        <v>2015</v>
      </c>
      <c r="BF716">
        <v>2016</v>
      </c>
      <c r="BG716">
        <v>2017</v>
      </c>
      <c r="BH716">
        <v>2018</v>
      </c>
      <c r="BI716">
        <v>2019</v>
      </c>
      <c r="BJ716">
        <v>2020</v>
      </c>
      <c r="BK716">
        <v>2021</v>
      </c>
      <c r="BL716">
        <v>2022</v>
      </c>
    </row>
    <row r="717" spans="1:64" ht="15" customHeight="1" x14ac:dyDescent="0.25">
      <c r="A717" t="s">
        <v>1246</v>
      </c>
      <c r="C717" s="61"/>
      <c r="D717" t="s">
        <v>2217</v>
      </c>
      <c r="E717" s="45" t="s">
        <v>2218</v>
      </c>
      <c r="G717" s="45"/>
      <c r="H717" s="45"/>
      <c r="I717">
        <f t="shared" si="68"/>
        <v>2008</v>
      </c>
      <c r="J717">
        <f t="shared" si="66"/>
        <v>2022</v>
      </c>
      <c r="K717" s="2" t="str">
        <f t="shared" si="67"/>
        <v>-</v>
      </c>
      <c r="AX717">
        <v>2008</v>
      </c>
      <c r="AY717">
        <v>2009</v>
      </c>
      <c r="AZ717">
        <v>2010</v>
      </c>
      <c r="BA717">
        <v>2011</v>
      </c>
      <c r="BB717">
        <v>2012</v>
      </c>
      <c r="BC717">
        <v>2013</v>
      </c>
      <c r="BD717">
        <v>2014</v>
      </c>
      <c r="BE717">
        <v>2015</v>
      </c>
      <c r="BF717">
        <v>2016</v>
      </c>
      <c r="BG717">
        <v>2017</v>
      </c>
      <c r="BH717">
        <v>2018</v>
      </c>
      <c r="BI717">
        <v>2019</v>
      </c>
      <c r="BJ717">
        <v>2020</v>
      </c>
      <c r="BK717">
        <v>2021</v>
      </c>
      <c r="BL717">
        <v>2022</v>
      </c>
    </row>
    <row r="718" spans="1:64" ht="15" customHeight="1" x14ac:dyDescent="0.25">
      <c r="A718" t="s">
        <v>1246</v>
      </c>
      <c r="C718" s="61"/>
      <c r="D718" t="s">
        <v>2219</v>
      </c>
      <c r="E718" s="45" t="s">
        <v>2220</v>
      </c>
      <c r="G718" s="45"/>
      <c r="H718" s="45"/>
      <c r="I718">
        <f t="shared" si="68"/>
        <v>2008</v>
      </c>
      <c r="J718">
        <f t="shared" si="66"/>
        <v>2022</v>
      </c>
      <c r="K718" s="2" t="str">
        <f t="shared" si="67"/>
        <v>-</v>
      </c>
      <c r="AX718">
        <v>2008</v>
      </c>
      <c r="AY718">
        <v>2009</v>
      </c>
      <c r="AZ718">
        <v>2010</v>
      </c>
      <c r="BA718">
        <v>2011</v>
      </c>
      <c r="BB718">
        <v>2012</v>
      </c>
      <c r="BC718">
        <v>2013</v>
      </c>
      <c r="BD718">
        <v>2014</v>
      </c>
      <c r="BE718">
        <v>2015</v>
      </c>
      <c r="BF718">
        <v>2016</v>
      </c>
      <c r="BG718">
        <v>2017</v>
      </c>
      <c r="BH718">
        <v>2018</v>
      </c>
      <c r="BI718">
        <v>2019</v>
      </c>
      <c r="BJ718">
        <v>2020</v>
      </c>
      <c r="BK718">
        <v>2021</v>
      </c>
      <c r="BL718">
        <v>2022</v>
      </c>
    </row>
    <row r="719" spans="1:64" ht="15" customHeight="1" x14ac:dyDescent="0.25">
      <c r="A719" t="s">
        <v>1246</v>
      </c>
      <c r="C719" s="61"/>
      <c r="D719" t="s">
        <v>2221</v>
      </c>
      <c r="E719" s="45" t="s">
        <v>2222</v>
      </c>
      <c r="G719" s="45"/>
      <c r="H719" s="45"/>
      <c r="I719">
        <f t="shared" si="68"/>
        <v>2008</v>
      </c>
      <c r="J719">
        <f t="shared" si="66"/>
        <v>2022</v>
      </c>
      <c r="K719" s="2" t="str">
        <f t="shared" si="67"/>
        <v>-</v>
      </c>
      <c r="AX719">
        <v>2008</v>
      </c>
      <c r="AY719">
        <v>2009</v>
      </c>
      <c r="AZ719">
        <v>2010</v>
      </c>
      <c r="BA719">
        <v>2011</v>
      </c>
      <c r="BB719">
        <v>2012</v>
      </c>
      <c r="BC719">
        <v>2013</v>
      </c>
      <c r="BD719">
        <v>2014</v>
      </c>
      <c r="BE719">
        <v>2015</v>
      </c>
      <c r="BF719">
        <v>2016</v>
      </c>
      <c r="BG719">
        <v>2017</v>
      </c>
      <c r="BH719">
        <v>2018</v>
      </c>
      <c r="BI719">
        <v>2019</v>
      </c>
      <c r="BJ719">
        <v>2020</v>
      </c>
      <c r="BK719">
        <v>2021</v>
      </c>
      <c r="BL719">
        <v>2022</v>
      </c>
    </row>
    <row r="720" spans="1:64" ht="15" customHeight="1" x14ac:dyDescent="0.25">
      <c r="A720" t="s">
        <v>1246</v>
      </c>
      <c r="C720" s="61"/>
      <c r="D720" t="s">
        <v>2223</v>
      </c>
      <c r="E720" s="45" t="s">
        <v>2224</v>
      </c>
      <c r="G720" s="45"/>
      <c r="H720" s="45"/>
      <c r="I720">
        <f t="shared" si="68"/>
        <v>2008</v>
      </c>
      <c r="J720">
        <f t="shared" si="66"/>
        <v>2022</v>
      </c>
      <c r="K720" s="2" t="str">
        <f t="shared" si="67"/>
        <v>-</v>
      </c>
      <c r="AX720">
        <v>2008</v>
      </c>
      <c r="AY720">
        <v>2009</v>
      </c>
      <c r="AZ720">
        <v>2010</v>
      </c>
      <c r="BA720">
        <v>2011</v>
      </c>
      <c r="BB720">
        <v>2012</v>
      </c>
      <c r="BC720">
        <v>2013</v>
      </c>
      <c r="BD720">
        <v>2014</v>
      </c>
      <c r="BE720">
        <v>2015</v>
      </c>
      <c r="BF720">
        <v>2016</v>
      </c>
      <c r="BG720">
        <v>2017</v>
      </c>
      <c r="BH720">
        <v>2018</v>
      </c>
      <c r="BI720">
        <v>2019</v>
      </c>
      <c r="BJ720">
        <v>2020</v>
      </c>
      <c r="BK720">
        <v>2021</v>
      </c>
      <c r="BL720">
        <v>2022</v>
      </c>
    </row>
    <row r="721" spans="1:64" ht="15" customHeight="1" x14ac:dyDescent="0.25">
      <c r="A721" t="s">
        <v>1246</v>
      </c>
      <c r="C721" s="61"/>
      <c r="D721" t="s">
        <v>2225</v>
      </c>
      <c r="E721" s="45" t="s">
        <v>2226</v>
      </c>
      <c r="G721" s="45"/>
      <c r="H721" s="45"/>
      <c r="I721">
        <f t="shared" si="68"/>
        <v>2008</v>
      </c>
      <c r="J721">
        <f t="shared" si="66"/>
        <v>2022</v>
      </c>
      <c r="K721" s="2" t="str">
        <f t="shared" si="67"/>
        <v>-</v>
      </c>
      <c r="AX721">
        <v>2008</v>
      </c>
      <c r="AY721">
        <v>2009</v>
      </c>
      <c r="AZ721">
        <v>2010</v>
      </c>
      <c r="BA721">
        <v>2011</v>
      </c>
      <c r="BB721">
        <v>2012</v>
      </c>
      <c r="BC721">
        <v>2013</v>
      </c>
      <c r="BD721">
        <v>2014</v>
      </c>
      <c r="BE721">
        <v>2015</v>
      </c>
      <c r="BF721">
        <v>2016</v>
      </c>
      <c r="BG721">
        <v>2017</v>
      </c>
      <c r="BH721">
        <v>2018</v>
      </c>
      <c r="BI721">
        <v>2019</v>
      </c>
      <c r="BJ721">
        <v>2020</v>
      </c>
      <c r="BK721">
        <v>2021</v>
      </c>
      <c r="BL721">
        <v>2022</v>
      </c>
    </row>
    <row r="722" spans="1:64" ht="15" customHeight="1" x14ac:dyDescent="0.25">
      <c r="A722" t="s">
        <v>1246</v>
      </c>
      <c r="C722" s="61"/>
      <c r="D722" t="s">
        <v>261</v>
      </c>
      <c r="E722" s="45" t="s">
        <v>262</v>
      </c>
      <c r="G722" s="45" t="s">
        <v>262</v>
      </c>
      <c r="H722" s="45" t="s">
        <v>1397</v>
      </c>
      <c r="I722">
        <f t="shared" si="68"/>
        <v>1980</v>
      </c>
      <c r="J722">
        <f t="shared" si="66"/>
        <v>2022</v>
      </c>
      <c r="K722" s="2" t="str">
        <f t="shared" si="67"/>
        <v>-</v>
      </c>
      <c r="V722">
        <v>1980</v>
      </c>
      <c r="W722">
        <v>1981</v>
      </c>
      <c r="X722">
        <v>1982</v>
      </c>
      <c r="Y722">
        <v>1983</v>
      </c>
      <c r="Z722">
        <v>1984</v>
      </c>
      <c r="AA722">
        <v>1985</v>
      </c>
      <c r="AB722">
        <v>1986</v>
      </c>
      <c r="AC722">
        <v>1987</v>
      </c>
      <c r="AD722">
        <v>1988</v>
      </c>
      <c r="AE722">
        <v>1989</v>
      </c>
      <c r="AF722">
        <v>1990</v>
      </c>
      <c r="AG722">
        <v>1991</v>
      </c>
      <c r="AH722">
        <v>1992</v>
      </c>
      <c r="AI722">
        <v>1993</v>
      </c>
      <c r="AJ722">
        <v>1994</v>
      </c>
      <c r="AK722">
        <v>1995</v>
      </c>
      <c r="AL722">
        <v>1996</v>
      </c>
      <c r="AM722">
        <v>1997</v>
      </c>
      <c r="AN722">
        <v>1998</v>
      </c>
      <c r="AO722">
        <v>1999</v>
      </c>
      <c r="AP722">
        <v>2000</v>
      </c>
      <c r="AQ722">
        <v>2001</v>
      </c>
      <c r="AR722">
        <v>2002</v>
      </c>
      <c r="AS722">
        <v>2003</v>
      </c>
      <c r="AT722">
        <v>2004</v>
      </c>
      <c r="AU722">
        <v>2005</v>
      </c>
      <c r="AV722">
        <v>2006</v>
      </c>
      <c r="AW722">
        <v>2007</v>
      </c>
      <c r="AX722">
        <v>2008</v>
      </c>
      <c r="AY722">
        <v>2009</v>
      </c>
      <c r="AZ722">
        <v>2010</v>
      </c>
      <c r="BA722">
        <v>2011</v>
      </c>
      <c r="BB722">
        <v>2012</v>
      </c>
      <c r="BC722">
        <v>2013</v>
      </c>
      <c r="BD722">
        <v>2014</v>
      </c>
      <c r="BE722">
        <v>2015</v>
      </c>
      <c r="BF722">
        <v>2016</v>
      </c>
      <c r="BG722">
        <v>2017</v>
      </c>
      <c r="BH722">
        <v>2018</v>
      </c>
      <c r="BI722">
        <v>2019</v>
      </c>
      <c r="BJ722">
        <v>2020</v>
      </c>
      <c r="BK722">
        <v>2021</v>
      </c>
      <c r="BL722">
        <v>2022</v>
      </c>
    </row>
    <row r="723" spans="1:64" ht="15" customHeight="1" x14ac:dyDescent="0.25">
      <c r="A723" t="s">
        <v>1246</v>
      </c>
      <c r="C723" s="61"/>
      <c r="D723" t="s">
        <v>263</v>
      </c>
      <c r="E723" s="45" t="s">
        <v>264</v>
      </c>
      <c r="G723" s="45" t="s">
        <v>264</v>
      </c>
      <c r="H723" s="45" t="s">
        <v>1398</v>
      </c>
      <c r="I723">
        <f t="shared" si="68"/>
        <v>1980</v>
      </c>
      <c r="J723">
        <f t="shared" si="66"/>
        <v>2022</v>
      </c>
      <c r="K723" s="2" t="str">
        <f t="shared" si="67"/>
        <v>-</v>
      </c>
      <c r="V723">
        <v>1980</v>
      </c>
      <c r="W723">
        <v>1981</v>
      </c>
      <c r="X723">
        <v>1982</v>
      </c>
      <c r="Y723">
        <v>1983</v>
      </c>
      <c r="Z723">
        <v>1984</v>
      </c>
      <c r="AA723">
        <v>1985</v>
      </c>
      <c r="AB723">
        <v>1986</v>
      </c>
      <c r="AC723">
        <v>1987</v>
      </c>
      <c r="AD723">
        <v>1988</v>
      </c>
      <c r="AE723">
        <v>1989</v>
      </c>
      <c r="AF723">
        <v>1990</v>
      </c>
      <c r="AG723">
        <v>1991</v>
      </c>
      <c r="AH723">
        <v>1992</v>
      </c>
      <c r="AI723">
        <v>1993</v>
      </c>
      <c r="AJ723">
        <v>1994</v>
      </c>
      <c r="AK723">
        <v>1995</v>
      </c>
      <c r="AL723">
        <v>1996</v>
      </c>
      <c r="AM723">
        <v>1997</v>
      </c>
      <c r="AN723">
        <v>1998</v>
      </c>
      <c r="AO723">
        <v>1999</v>
      </c>
      <c r="AP723">
        <v>2000</v>
      </c>
      <c r="AQ723">
        <v>2001</v>
      </c>
      <c r="AR723">
        <v>2002</v>
      </c>
      <c r="AS723">
        <v>2003</v>
      </c>
      <c r="AT723">
        <v>2004</v>
      </c>
      <c r="AU723">
        <v>2005</v>
      </c>
      <c r="AV723">
        <v>2006</v>
      </c>
      <c r="AW723">
        <v>2007</v>
      </c>
      <c r="AX723">
        <v>2008</v>
      </c>
      <c r="AY723">
        <v>2009</v>
      </c>
      <c r="AZ723">
        <v>2010</v>
      </c>
      <c r="BA723">
        <v>2011</v>
      </c>
      <c r="BB723">
        <v>2012</v>
      </c>
      <c r="BC723">
        <v>2013</v>
      </c>
      <c r="BD723">
        <v>2014</v>
      </c>
      <c r="BE723">
        <v>2015</v>
      </c>
      <c r="BF723">
        <v>2016</v>
      </c>
      <c r="BG723">
        <v>2017</v>
      </c>
      <c r="BH723">
        <v>2018</v>
      </c>
      <c r="BI723">
        <v>2019</v>
      </c>
      <c r="BJ723">
        <v>2020</v>
      </c>
      <c r="BK723">
        <v>2021</v>
      </c>
      <c r="BL723">
        <v>2022</v>
      </c>
    </row>
    <row r="724" spans="1:64" ht="15" customHeight="1" x14ac:dyDescent="0.25">
      <c r="A724" t="s">
        <v>1246</v>
      </c>
      <c r="C724" s="61"/>
      <c r="D724" t="s">
        <v>2227</v>
      </c>
      <c r="E724" s="45" t="s">
        <v>2228</v>
      </c>
      <c r="G724" s="45"/>
      <c r="H724" s="45"/>
      <c r="I724">
        <f t="shared" si="68"/>
        <v>2008</v>
      </c>
      <c r="J724">
        <f t="shared" si="66"/>
        <v>2022</v>
      </c>
      <c r="K724" s="2" t="str">
        <f t="shared" si="67"/>
        <v>-</v>
      </c>
      <c r="AX724">
        <v>2008</v>
      </c>
      <c r="AY724">
        <v>2009</v>
      </c>
      <c r="AZ724">
        <v>2010</v>
      </c>
      <c r="BA724">
        <v>2011</v>
      </c>
      <c r="BB724">
        <v>2012</v>
      </c>
      <c r="BC724">
        <v>2013</v>
      </c>
      <c r="BD724">
        <v>2014</v>
      </c>
      <c r="BE724">
        <v>2015</v>
      </c>
      <c r="BF724">
        <v>2016</v>
      </c>
      <c r="BG724">
        <v>2017</v>
      </c>
      <c r="BH724">
        <v>2018</v>
      </c>
      <c r="BI724">
        <v>2019</v>
      </c>
      <c r="BJ724">
        <v>2020</v>
      </c>
      <c r="BK724">
        <v>2021</v>
      </c>
      <c r="BL724">
        <v>2022</v>
      </c>
    </row>
    <row r="725" spans="1:64" ht="15" customHeight="1" x14ac:dyDescent="0.25">
      <c r="A725" t="s">
        <v>1246</v>
      </c>
      <c r="C725" s="61"/>
      <c r="D725" t="s">
        <v>2229</v>
      </c>
      <c r="E725" s="45" t="s">
        <v>2230</v>
      </c>
      <c r="G725" s="45"/>
      <c r="H725" s="45"/>
      <c r="I725">
        <f t="shared" si="68"/>
        <v>2008</v>
      </c>
      <c r="J725">
        <f t="shared" si="66"/>
        <v>2022</v>
      </c>
      <c r="K725" s="2" t="str">
        <f t="shared" si="67"/>
        <v>-</v>
      </c>
      <c r="AX725">
        <v>2008</v>
      </c>
      <c r="AY725">
        <v>2009</v>
      </c>
      <c r="AZ725">
        <v>2010</v>
      </c>
      <c r="BA725">
        <v>2011</v>
      </c>
      <c r="BB725">
        <v>2012</v>
      </c>
      <c r="BC725">
        <v>2013</v>
      </c>
      <c r="BD725">
        <v>2014</v>
      </c>
      <c r="BE725">
        <v>2015</v>
      </c>
      <c r="BF725">
        <v>2016</v>
      </c>
      <c r="BG725">
        <v>2017</v>
      </c>
      <c r="BH725">
        <v>2018</v>
      </c>
      <c r="BI725">
        <v>2019</v>
      </c>
      <c r="BJ725">
        <v>2020</v>
      </c>
      <c r="BK725">
        <v>2021</v>
      </c>
      <c r="BL725">
        <v>2022</v>
      </c>
    </row>
    <row r="726" spans="1:64" ht="15" customHeight="1" x14ac:dyDescent="0.25">
      <c r="A726" t="s">
        <v>1246</v>
      </c>
      <c r="C726" s="61"/>
      <c r="D726" t="s">
        <v>265</v>
      </c>
      <c r="E726" s="45" t="s">
        <v>266</v>
      </c>
      <c r="G726" s="45" t="s">
        <v>266</v>
      </c>
      <c r="H726" s="45" t="s">
        <v>1741</v>
      </c>
      <c r="I726">
        <f t="shared" si="68"/>
        <v>1980</v>
      </c>
      <c r="J726">
        <f t="shared" si="66"/>
        <v>2007</v>
      </c>
      <c r="K726" s="2" t="str">
        <f t="shared" si="67"/>
        <v>-</v>
      </c>
      <c r="V726">
        <v>1980</v>
      </c>
      <c r="W726">
        <v>1981</v>
      </c>
      <c r="X726">
        <v>1982</v>
      </c>
      <c r="Y726">
        <v>1983</v>
      </c>
      <c r="Z726">
        <v>1984</v>
      </c>
      <c r="AA726">
        <v>1985</v>
      </c>
      <c r="AB726">
        <v>1986</v>
      </c>
      <c r="AC726">
        <v>1987</v>
      </c>
      <c r="AD726">
        <v>1988</v>
      </c>
      <c r="AE726">
        <v>1989</v>
      </c>
      <c r="AF726">
        <v>1990</v>
      </c>
      <c r="AG726">
        <v>1991</v>
      </c>
      <c r="AH726">
        <v>1992</v>
      </c>
      <c r="AI726">
        <v>1993</v>
      </c>
      <c r="AJ726">
        <v>1994</v>
      </c>
      <c r="AK726">
        <v>1995</v>
      </c>
      <c r="AL726">
        <v>1996</v>
      </c>
      <c r="AM726">
        <v>1997</v>
      </c>
      <c r="AN726">
        <v>1998</v>
      </c>
      <c r="AO726">
        <v>1999</v>
      </c>
      <c r="AP726">
        <v>2000</v>
      </c>
      <c r="AQ726">
        <v>2001</v>
      </c>
      <c r="AR726">
        <v>2002</v>
      </c>
      <c r="AS726">
        <v>2003</v>
      </c>
      <c r="AT726">
        <v>2004</v>
      </c>
      <c r="AU726">
        <v>2005</v>
      </c>
      <c r="AV726">
        <v>2006</v>
      </c>
      <c r="AW726">
        <v>2007</v>
      </c>
    </row>
    <row r="727" spans="1:64" ht="15" customHeight="1" x14ac:dyDescent="0.25">
      <c r="A727" t="s">
        <v>1246</v>
      </c>
      <c r="C727" s="61"/>
      <c r="D727" t="s">
        <v>2231</v>
      </c>
      <c r="E727" s="45" t="s">
        <v>2232</v>
      </c>
      <c r="G727" s="45"/>
      <c r="H727" s="45"/>
      <c r="I727">
        <f t="shared" si="68"/>
        <v>2008</v>
      </c>
      <c r="J727">
        <f t="shared" si="66"/>
        <v>2022</v>
      </c>
      <c r="K727" s="2" t="str">
        <f t="shared" si="67"/>
        <v>-</v>
      </c>
      <c r="AX727">
        <v>2008</v>
      </c>
      <c r="AY727">
        <v>2009</v>
      </c>
      <c r="AZ727">
        <v>2010</v>
      </c>
      <c r="BA727">
        <v>2011</v>
      </c>
      <c r="BB727">
        <v>2012</v>
      </c>
      <c r="BC727">
        <v>2013</v>
      </c>
      <c r="BD727">
        <v>2014</v>
      </c>
      <c r="BE727">
        <v>2015</v>
      </c>
      <c r="BF727">
        <v>2016</v>
      </c>
      <c r="BG727">
        <v>2017</v>
      </c>
      <c r="BH727">
        <v>2018</v>
      </c>
      <c r="BI727">
        <v>2019</v>
      </c>
      <c r="BJ727">
        <v>2020</v>
      </c>
      <c r="BK727">
        <v>2021</v>
      </c>
      <c r="BL727">
        <v>2022</v>
      </c>
    </row>
    <row r="728" spans="1:64" ht="15" customHeight="1" x14ac:dyDescent="0.25">
      <c r="A728" t="s">
        <v>1246</v>
      </c>
      <c r="C728" s="61"/>
      <c r="D728" t="s">
        <v>267</v>
      </c>
      <c r="E728" s="45" t="s">
        <v>268</v>
      </c>
      <c r="G728" s="45" t="s">
        <v>268</v>
      </c>
      <c r="H728" s="45" t="s">
        <v>1399</v>
      </c>
      <c r="I728">
        <f t="shared" si="68"/>
        <v>1980</v>
      </c>
      <c r="J728">
        <f t="shared" si="66"/>
        <v>2007</v>
      </c>
      <c r="K728" s="2" t="str">
        <f t="shared" si="67"/>
        <v>-</v>
      </c>
      <c r="V728">
        <v>1980</v>
      </c>
      <c r="W728">
        <v>1981</v>
      </c>
      <c r="X728">
        <v>1982</v>
      </c>
      <c r="Y728">
        <v>1983</v>
      </c>
      <c r="Z728">
        <v>1984</v>
      </c>
      <c r="AA728">
        <v>1985</v>
      </c>
      <c r="AB728">
        <v>1986</v>
      </c>
      <c r="AC728">
        <v>1987</v>
      </c>
      <c r="AD728">
        <v>1988</v>
      </c>
      <c r="AE728">
        <v>1989</v>
      </c>
      <c r="AF728">
        <v>1990</v>
      </c>
      <c r="AG728">
        <v>1991</v>
      </c>
      <c r="AH728">
        <v>1992</v>
      </c>
      <c r="AI728">
        <v>1993</v>
      </c>
      <c r="AJ728">
        <v>1994</v>
      </c>
      <c r="AK728">
        <v>1995</v>
      </c>
      <c r="AL728">
        <v>1996</v>
      </c>
      <c r="AM728">
        <v>1997</v>
      </c>
      <c r="AN728">
        <v>1998</v>
      </c>
      <c r="AO728">
        <v>1999</v>
      </c>
      <c r="AP728">
        <v>2000</v>
      </c>
      <c r="AQ728">
        <v>2001</v>
      </c>
      <c r="AR728">
        <v>2002</v>
      </c>
      <c r="AS728">
        <v>2003</v>
      </c>
      <c r="AT728">
        <v>2004</v>
      </c>
      <c r="AU728">
        <v>2005</v>
      </c>
      <c r="AV728">
        <v>2006</v>
      </c>
      <c r="AW728">
        <v>2007</v>
      </c>
    </row>
    <row r="729" spans="1:64" ht="15" customHeight="1" x14ac:dyDescent="0.25">
      <c r="A729" t="s">
        <v>1246</v>
      </c>
      <c r="C729" s="61"/>
      <c r="D729" t="s">
        <v>2233</v>
      </c>
      <c r="E729" s="45" t="s">
        <v>2234</v>
      </c>
      <c r="G729" s="45"/>
      <c r="H729" s="45"/>
      <c r="I729">
        <f t="shared" si="68"/>
        <v>2008</v>
      </c>
      <c r="J729">
        <f t="shared" si="66"/>
        <v>2022</v>
      </c>
      <c r="K729" s="2" t="str">
        <f t="shared" si="67"/>
        <v>-</v>
      </c>
      <c r="AX729">
        <v>2008</v>
      </c>
      <c r="AY729">
        <v>2009</v>
      </c>
      <c r="AZ729">
        <v>2010</v>
      </c>
      <c r="BA729">
        <v>2011</v>
      </c>
      <c r="BB729">
        <v>2012</v>
      </c>
      <c r="BC729">
        <v>2013</v>
      </c>
      <c r="BD729">
        <v>2014</v>
      </c>
      <c r="BE729">
        <v>2015</v>
      </c>
      <c r="BF729">
        <v>2016</v>
      </c>
      <c r="BG729">
        <v>2017</v>
      </c>
      <c r="BH729">
        <v>2018</v>
      </c>
      <c r="BI729">
        <v>2019</v>
      </c>
      <c r="BJ729">
        <v>2020</v>
      </c>
      <c r="BK729">
        <v>2021</v>
      </c>
      <c r="BL729">
        <v>2022</v>
      </c>
    </row>
    <row r="730" spans="1:64" ht="15" customHeight="1" x14ac:dyDescent="0.25">
      <c r="A730" t="s">
        <v>1246</v>
      </c>
      <c r="C730" s="61"/>
      <c r="D730" t="s">
        <v>2235</v>
      </c>
      <c r="E730" s="45" t="s">
        <v>2236</v>
      </c>
      <c r="G730" s="45"/>
      <c r="H730" s="45"/>
      <c r="I730">
        <f t="shared" si="68"/>
        <v>2008</v>
      </c>
      <c r="J730">
        <f t="shared" si="66"/>
        <v>2022</v>
      </c>
      <c r="K730" s="2" t="str">
        <f t="shared" si="67"/>
        <v>-</v>
      </c>
      <c r="AX730">
        <v>2008</v>
      </c>
      <c r="AY730">
        <v>2009</v>
      </c>
      <c r="AZ730">
        <v>2010</v>
      </c>
      <c r="BA730">
        <v>2011</v>
      </c>
      <c r="BB730">
        <v>2012</v>
      </c>
      <c r="BC730">
        <v>2013</v>
      </c>
      <c r="BD730">
        <v>2014</v>
      </c>
      <c r="BE730">
        <v>2015</v>
      </c>
      <c r="BF730">
        <v>2016</v>
      </c>
      <c r="BG730">
        <v>2017</v>
      </c>
      <c r="BH730">
        <v>2018</v>
      </c>
      <c r="BI730">
        <v>2019</v>
      </c>
      <c r="BJ730">
        <v>2020</v>
      </c>
      <c r="BK730">
        <v>2021</v>
      </c>
      <c r="BL730">
        <v>2022</v>
      </c>
    </row>
    <row r="731" spans="1:64" ht="15" customHeight="1" x14ac:dyDescent="0.25">
      <c r="A731" t="s">
        <v>1246</v>
      </c>
      <c r="C731" s="61"/>
      <c r="D731" t="s">
        <v>269</v>
      </c>
      <c r="E731" s="45" t="s">
        <v>270</v>
      </c>
      <c r="G731" s="45" t="s">
        <v>270</v>
      </c>
      <c r="H731" s="45" t="s">
        <v>1400</v>
      </c>
      <c r="I731">
        <f t="shared" si="68"/>
        <v>1980</v>
      </c>
      <c r="J731">
        <f t="shared" si="66"/>
        <v>2022</v>
      </c>
      <c r="K731" s="2" t="str">
        <f t="shared" si="67"/>
        <v>-</v>
      </c>
      <c r="V731">
        <v>1980</v>
      </c>
      <c r="W731">
        <v>1981</v>
      </c>
      <c r="X731">
        <v>1982</v>
      </c>
      <c r="Y731">
        <v>1983</v>
      </c>
      <c r="Z731">
        <v>1984</v>
      </c>
      <c r="AA731">
        <v>1985</v>
      </c>
      <c r="AB731">
        <v>1986</v>
      </c>
      <c r="AC731">
        <v>1987</v>
      </c>
      <c r="AD731">
        <v>1988</v>
      </c>
      <c r="AE731">
        <v>1989</v>
      </c>
      <c r="AF731">
        <v>1990</v>
      </c>
      <c r="AG731">
        <v>1991</v>
      </c>
      <c r="AH731">
        <v>1992</v>
      </c>
      <c r="AI731">
        <v>1993</v>
      </c>
      <c r="AJ731">
        <v>1994</v>
      </c>
      <c r="AK731">
        <v>1995</v>
      </c>
      <c r="AL731">
        <v>1996</v>
      </c>
      <c r="AM731">
        <v>1997</v>
      </c>
      <c r="AN731">
        <v>1998</v>
      </c>
      <c r="AO731">
        <v>1999</v>
      </c>
      <c r="AP731">
        <v>2000</v>
      </c>
      <c r="AQ731">
        <v>2001</v>
      </c>
      <c r="AR731">
        <v>2002</v>
      </c>
      <c r="AS731">
        <v>2003</v>
      </c>
      <c r="AT731">
        <v>2004</v>
      </c>
      <c r="AU731">
        <v>2005</v>
      </c>
      <c r="AV731">
        <v>2006</v>
      </c>
      <c r="AW731">
        <v>2007</v>
      </c>
      <c r="AX731">
        <v>2008</v>
      </c>
      <c r="AY731">
        <v>2009</v>
      </c>
      <c r="AZ731">
        <v>2010</v>
      </c>
      <c r="BA731">
        <v>2011</v>
      </c>
      <c r="BB731">
        <v>2012</v>
      </c>
      <c r="BC731">
        <v>2013</v>
      </c>
      <c r="BD731">
        <v>2014</v>
      </c>
      <c r="BE731">
        <v>2015</v>
      </c>
      <c r="BF731">
        <v>2016</v>
      </c>
      <c r="BG731">
        <v>2017</v>
      </c>
      <c r="BH731">
        <v>2018</v>
      </c>
      <c r="BI731">
        <v>2019</v>
      </c>
      <c r="BJ731">
        <v>2020</v>
      </c>
      <c r="BK731">
        <v>2021</v>
      </c>
      <c r="BL731">
        <v>2022</v>
      </c>
    </row>
    <row r="732" spans="1:64" ht="15" customHeight="1" x14ac:dyDescent="0.25">
      <c r="A732" t="s">
        <v>1246</v>
      </c>
      <c r="C732" s="61"/>
      <c r="D732" t="s">
        <v>2237</v>
      </c>
      <c r="E732" s="45" t="s">
        <v>2238</v>
      </c>
      <c r="G732" s="45"/>
      <c r="H732" s="45"/>
      <c r="I732">
        <f t="shared" si="68"/>
        <v>2008</v>
      </c>
      <c r="J732">
        <f t="shared" si="66"/>
        <v>2022</v>
      </c>
      <c r="K732" s="2" t="str">
        <f t="shared" si="67"/>
        <v>-</v>
      </c>
      <c r="AX732">
        <v>2008</v>
      </c>
      <c r="AY732">
        <v>2009</v>
      </c>
      <c r="AZ732">
        <v>2010</v>
      </c>
      <c r="BA732">
        <v>2011</v>
      </c>
      <c r="BB732">
        <v>2012</v>
      </c>
      <c r="BC732">
        <v>2013</v>
      </c>
      <c r="BD732">
        <v>2014</v>
      </c>
      <c r="BE732">
        <v>2015</v>
      </c>
      <c r="BF732">
        <v>2016</v>
      </c>
      <c r="BG732">
        <v>2017</v>
      </c>
      <c r="BH732">
        <v>2018</v>
      </c>
      <c r="BI732">
        <v>2019</v>
      </c>
      <c r="BJ732">
        <v>2020</v>
      </c>
      <c r="BK732">
        <v>2021</v>
      </c>
      <c r="BL732">
        <v>2022</v>
      </c>
    </row>
    <row r="733" spans="1:64" ht="15" customHeight="1" x14ac:dyDescent="0.25">
      <c r="A733" t="s">
        <v>1246</v>
      </c>
      <c r="C733" s="61"/>
      <c r="D733" t="s">
        <v>2239</v>
      </c>
      <c r="E733" s="45" t="s">
        <v>2240</v>
      </c>
      <c r="G733" s="45"/>
      <c r="H733" s="45"/>
      <c r="I733">
        <f t="shared" si="68"/>
        <v>2008</v>
      </c>
      <c r="J733">
        <f t="shared" si="66"/>
        <v>2022</v>
      </c>
      <c r="K733" s="2" t="str">
        <f t="shared" si="67"/>
        <v>-</v>
      </c>
      <c r="AX733">
        <v>2008</v>
      </c>
      <c r="AY733">
        <v>2009</v>
      </c>
      <c r="AZ733">
        <v>2010</v>
      </c>
      <c r="BA733">
        <v>2011</v>
      </c>
      <c r="BB733">
        <v>2012</v>
      </c>
      <c r="BC733">
        <v>2013</v>
      </c>
      <c r="BD733">
        <v>2014</v>
      </c>
      <c r="BE733">
        <v>2015</v>
      </c>
      <c r="BF733">
        <v>2016</v>
      </c>
      <c r="BG733">
        <v>2017</v>
      </c>
      <c r="BH733">
        <v>2018</v>
      </c>
      <c r="BI733">
        <v>2019</v>
      </c>
      <c r="BJ733">
        <v>2020</v>
      </c>
      <c r="BK733">
        <v>2021</v>
      </c>
      <c r="BL733">
        <v>2022</v>
      </c>
    </row>
    <row r="734" spans="1:64" ht="15" customHeight="1" x14ac:dyDescent="0.25">
      <c r="A734" t="s">
        <v>1246</v>
      </c>
      <c r="C734" s="61"/>
      <c r="D734" t="s">
        <v>271</v>
      </c>
      <c r="E734" s="45" t="s">
        <v>272</v>
      </c>
      <c r="G734" s="45" t="s">
        <v>272</v>
      </c>
      <c r="H734" s="45" t="s">
        <v>1784</v>
      </c>
      <c r="I734">
        <f t="shared" si="68"/>
        <v>1980</v>
      </c>
      <c r="J734">
        <f t="shared" si="66"/>
        <v>2007</v>
      </c>
      <c r="K734" s="2" t="str">
        <f t="shared" si="67"/>
        <v>-</v>
      </c>
      <c r="V734">
        <v>1980</v>
      </c>
      <c r="W734">
        <v>1981</v>
      </c>
      <c r="X734">
        <v>1982</v>
      </c>
      <c r="Y734">
        <v>1983</v>
      </c>
      <c r="Z734">
        <v>1984</v>
      </c>
      <c r="AA734">
        <v>1985</v>
      </c>
      <c r="AB734">
        <v>1986</v>
      </c>
      <c r="AC734">
        <v>1987</v>
      </c>
      <c r="AD734">
        <v>1988</v>
      </c>
      <c r="AE734">
        <v>1989</v>
      </c>
      <c r="AF734">
        <v>1990</v>
      </c>
      <c r="AG734">
        <v>1991</v>
      </c>
      <c r="AH734">
        <v>1992</v>
      </c>
      <c r="AI734">
        <v>1993</v>
      </c>
      <c r="AJ734">
        <v>1994</v>
      </c>
      <c r="AK734">
        <v>1995</v>
      </c>
      <c r="AL734">
        <v>1996</v>
      </c>
      <c r="AM734">
        <v>1997</v>
      </c>
      <c r="AN734">
        <v>1998</v>
      </c>
      <c r="AO734">
        <v>1999</v>
      </c>
      <c r="AP734">
        <v>2000</v>
      </c>
      <c r="AQ734">
        <v>2001</v>
      </c>
      <c r="AR734">
        <v>2002</v>
      </c>
      <c r="AS734">
        <v>2003</v>
      </c>
      <c r="AT734">
        <v>2004</v>
      </c>
      <c r="AU734">
        <v>2005</v>
      </c>
      <c r="AV734">
        <v>2006</v>
      </c>
      <c r="AW734">
        <v>2007</v>
      </c>
    </row>
    <row r="735" spans="1:64" ht="15" customHeight="1" x14ac:dyDescent="0.25">
      <c r="A735" t="s">
        <v>1246</v>
      </c>
      <c r="C735" s="61"/>
      <c r="D735" t="s">
        <v>2241</v>
      </c>
      <c r="E735" s="45" t="s">
        <v>2242</v>
      </c>
      <c r="G735" s="45"/>
      <c r="H735" s="45"/>
      <c r="I735">
        <f t="shared" si="68"/>
        <v>2008</v>
      </c>
      <c r="J735">
        <f t="shared" ref="J735:J798" si="69">MAX(L735:BT735)</f>
        <v>2022</v>
      </c>
      <c r="K735" s="2" t="str">
        <f t="shared" si="67"/>
        <v>-</v>
      </c>
      <c r="AX735">
        <v>2008</v>
      </c>
      <c r="AY735">
        <v>2009</v>
      </c>
      <c r="AZ735">
        <v>2010</v>
      </c>
      <c r="BA735">
        <v>2011</v>
      </c>
      <c r="BB735">
        <v>2012</v>
      </c>
      <c r="BC735">
        <v>2013</v>
      </c>
      <c r="BD735">
        <v>2014</v>
      </c>
      <c r="BE735">
        <v>2015</v>
      </c>
      <c r="BF735">
        <v>2016</v>
      </c>
      <c r="BG735">
        <v>2017</v>
      </c>
      <c r="BH735">
        <v>2018</v>
      </c>
      <c r="BI735">
        <v>2019</v>
      </c>
      <c r="BJ735">
        <v>2020</v>
      </c>
      <c r="BK735">
        <v>2021</v>
      </c>
      <c r="BL735">
        <v>2022</v>
      </c>
    </row>
    <row r="736" spans="1:64" ht="15" customHeight="1" x14ac:dyDescent="0.25">
      <c r="A736" t="s">
        <v>1246</v>
      </c>
      <c r="C736" s="61"/>
      <c r="D736" t="s">
        <v>2243</v>
      </c>
      <c r="E736" s="45" t="s">
        <v>2244</v>
      </c>
      <c r="G736" s="45"/>
      <c r="H736" s="45"/>
      <c r="I736">
        <f t="shared" si="68"/>
        <v>2008</v>
      </c>
      <c r="J736">
        <f t="shared" si="69"/>
        <v>2022</v>
      </c>
      <c r="K736" s="2" t="str">
        <f t="shared" si="67"/>
        <v>-</v>
      </c>
      <c r="AX736">
        <v>2008</v>
      </c>
      <c r="AY736">
        <v>2009</v>
      </c>
      <c r="AZ736">
        <v>2010</v>
      </c>
      <c r="BA736">
        <v>2011</v>
      </c>
      <c r="BB736">
        <v>2012</v>
      </c>
      <c r="BC736">
        <v>2013</v>
      </c>
      <c r="BD736">
        <v>2014</v>
      </c>
      <c r="BE736">
        <v>2015</v>
      </c>
      <c r="BF736">
        <v>2016</v>
      </c>
      <c r="BG736">
        <v>2017</v>
      </c>
      <c r="BH736">
        <v>2018</v>
      </c>
      <c r="BI736">
        <v>2019</v>
      </c>
      <c r="BJ736">
        <v>2020</v>
      </c>
      <c r="BK736">
        <v>2021</v>
      </c>
      <c r="BL736">
        <v>2022</v>
      </c>
    </row>
    <row r="737" spans="1:64" ht="15" customHeight="1" x14ac:dyDescent="0.25">
      <c r="C737" s="64"/>
      <c r="E737" s="45"/>
      <c r="G737" s="45"/>
      <c r="H737" s="45"/>
    </row>
    <row r="738" spans="1:64" ht="15" customHeight="1" x14ac:dyDescent="0.25">
      <c r="A738" t="s">
        <v>1247</v>
      </c>
      <c r="B738" s="1" t="str">
        <f>A738&amp;MIN(I738:I846)&amp;"(-"&amp;MAX(J738:J846)&amp;")"</f>
        <v>IDAS1980(-2022)</v>
      </c>
      <c r="C738" s="61"/>
      <c r="D738" t="s">
        <v>273</v>
      </c>
      <c r="E738" s="45" t="s">
        <v>274</v>
      </c>
      <c r="G738" s="45" t="s">
        <v>274</v>
      </c>
      <c r="H738" s="45" t="s">
        <v>1792</v>
      </c>
      <c r="I738">
        <f t="shared" si="68"/>
        <v>1980</v>
      </c>
      <c r="J738">
        <f t="shared" si="69"/>
        <v>2022</v>
      </c>
      <c r="K738" s="2" t="str">
        <f t="shared" si="67"/>
        <v>-</v>
      </c>
      <c r="V738">
        <v>1980</v>
      </c>
      <c r="W738">
        <v>1981</v>
      </c>
      <c r="X738">
        <v>1982</v>
      </c>
      <c r="Y738">
        <v>1983</v>
      </c>
      <c r="Z738">
        <v>1984</v>
      </c>
      <c r="AA738">
        <v>1985</v>
      </c>
      <c r="AB738">
        <v>1986</v>
      </c>
      <c r="AC738">
        <v>1987</v>
      </c>
      <c r="AD738">
        <v>1988</v>
      </c>
      <c r="AE738">
        <v>1989</v>
      </c>
      <c r="AF738">
        <v>1990</v>
      </c>
      <c r="AG738">
        <v>1991</v>
      </c>
      <c r="AH738">
        <v>1992</v>
      </c>
      <c r="AI738">
        <v>1993</v>
      </c>
      <c r="AJ738">
        <v>1994</v>
      </c>
      <c r="AK738">
        <v>1995</v>
      </c>
      <c r="AL738">
        <v>1996</v>
      </c>
      <c r="AM738">
        <v>1997</v>
      </c>
      <c r="AN738">
        <v>1998</v>
      </c>
      <c r="AO738">
        <v>1999</v>
      </c>
      <c r="AP738">
        <v>2000</v>
      </c>
      <c r="AQ738">
        <v>2001</v>
      </c>
      <c r="AR738">
        <v>2002</v>
      </c>
      <c r="AS738">
        <v>2003</v>
      </c>
      <c r="AT738">
        <v>2004</v>
      </c>
      <c r="AU738">
        <v>2005</v>
      </c>
      <c r="AV738">
        <v>2006</v>
      </c>
      <c r="AW738">
        <v>2007</v>
      </c>
      <c r="AX738">
        <v>2008</v>
      </c>
      <c r="AY738">
        <v>2009</v>
      </c>
      <c r="AZ738">
        <v>2010</v>
      </c>
      <c r="BA738">
        <v>2011</v>
      </c>
      <c r="BB738">
        <v>2012</v>
      </c>
      <c r="BC738">
        <v>2013</v>
      </c>
      <c r="BD738">
        <v>2014</v>
      </c>
      <c r="BE738">
        <v>2015</v>
      </c>
      <c r="BF738">
        <v>2016</v>
      </c>
      <c r="BG738">
        <v>2017</v>
      </c>
      <c r="BH738">
        <v>2018</v>
      </c>
      <c r="BI738">
        <v>2019</v>
      </c>
      <c r="BJ738">
        <v>2020</v>
      </c>
      <c r="BK738">
        <v>2021</v>
      </c>
      <c r="BL738">
        <v>2022</v>
      </c>
    </row>
    <row r="739" spans="1:64" ht="15" customHeight="1" x14ac:dyDescent="0.25">
      <c r="A739" t="s">
        <v>1247</v>
      </c>
      <c r="C739" s="61"/>
      <c r="D739" t="s">
        <v>1064</v>
      </c>
      <c r="E739" s="45" t="s">
        <v>1065</v>
      </c>
      <c r="F739" s="7" t="s">
        <v>1303</v>
      </c>
      <c r="G739" s="45"/>
      <c r="H739" s="45"/>
      <c r="I739">
        <f t="shared" si="68"/>
        <v>1980</v>
      </c>
      <c r="J739">
        <f t="shared" si="69"/>
        <v>2007</v>
      </c>
      <c r="K739" s="2" t="str">
        <f t="shared" si="67"/>
        <v>-</v>
      </c>
      <c r="V739">
        <v>1980</v>
      </c>
      <c r="W739">
        <v>1981</v>
      </c>
      <c r="X739">
        <v>1982</v>
      </c>
      <c r="Y739">
        <v>1983</v>
      </c>
      <c r="Z739">
        <v>1984</v>
      </c>
      <c r="AA739">
        <v>1985</v>
      </c>
      <c r="AB739">
        <v>1986</v>
      </c>
      <c r="AC739">
        <v>1987</v>
      </c>
      <c r="AD739">
        <v>1988</v>
      </c>
      <c r="AE739">
        <v>1989</v>
      </c>
      <c r="AF739">
        <v>1990</v>
      </c>
      <c r="AG739">
        <v>1991</v>
      </c>
      <c r="AH739">
        <v>1992</v>
      </c>
      <c r="AI739">
        <v>1993</v>
      </c>
      <c r="AJ739">
        <v>1994</v>
      </c>
      <c r="AK739">
        <v>1995</v>
      </c>
      <c r="AL739">
        <v>1996</v>
      </c>
      <c r="AM739">
        <v>1997</v>
      </c>
      <c r="AN739">
        <v>1998</v>
      </c>
      <c r="AO739">
        <v>1999</v>
      </c>
      <c r="AP739">
        <v>2000</v>
      </c>
      <c r="AQ739">
        <v>2001</v>
      </c>
      <c r="AR739">
        <v>2002</v>
      </c>
      <c r="AS739">
        <v>2003</v>
      </c>
      <c r="AT739">
        <v>2004</v>
      </c>
      <c r="AU739">
        <v>2005</v>
      </c>
      <c r="AV739">
        <v>2006</v>
      </c>
      <c r="AW739">
        <v>2007</v>
      </c>
    </row>
    <row r="740" spans="1:64" ht="15" customHeight="1" x14ac:dyDescent="0.25">
      <c r="A740" t="s">
        <v>1247</v>
      </c>
      <c r="C740" s="61"/>
      <c r="D740" t="s">
        <v>2245</v>
      </c>
      <c r="E740" s="45" t="s">
        <v>2246</v>
      </c>
      <c r="F740" s="7"/>
      <c r="G740" s="45"/>
      <c r="H740" s="45"/>
      <c r="I740">
        <f t="shared" si="68"/>
        <v>2008</v>
      </c>
      <c r="J740">
        <f t="shared" si="69"/>
        <v>2022</v>
      </c>
      <c r="K740" s="2" t="str">
        <f t="shared" si="67"/>
        <v>-</v>
      </c>
      <c r="AX740">
        <v>2008</v>
      </c>
      <c r="AY740">
        <v>2009</v>
      </c>
      <c r="AZ740">
        <v>2010</v>
      </c>
      <c r="BA740">
        <v>2011</v>
      </c>
      <c r="BB740">
        <v>2012</v>
      </c>
      <c r="BC740">
        <v>2013</v>
      </c>
      <c r="BD740">
        <v>2014</v>
      </c>
      <c r="BE740">
        <v>2015</v>
      </c>
      <c r="BF740">
        <v>2016</v>
      </c>
      <c r="BG740">
        <v>2017</v>
      </c>
      <c r="BH740">
        <v>2018</v>
      </c>
      <c r="BI740">
        <v>2019</v>
      </c>
      <c r="BJ740">
        <v>2020</v>
      </c>
      <c r="BK740">
        <v>2021</v>
      </c>
      <c r="BL740">
        <v>2022</v>
      </c>
    </row>
    <row r="741" spans="1:64" ht="15" customHeight="1" x14ac:dyDescent="0.25">
      <c r="A741" t="s">
        <v>1247</v>
      </c>
      <c r="C741" s="61"/>
      <c r="D741" t="s">
        <v>2247</v>
      </c>
      <c r="E741" s="45" t="s">
        <v>2248</v>
      </c>
      <c r="F741" s="7"/>
      <c r="G741" s="45"/>
      <c r="H741" s="45"/>
      <c r="I741">
        <f t="shared" si="68"/>
        <v>2008</v>
      </c>
      <c r="J741">
        <f t="shared" si="69"/>
        <v>2022</v>
      </c>
      <c r="K741" s="2" t="str">
        <f t="shared" si="67"/>
        <v>-</v>
      </c>
      <c r="AX741">
        <v>2008</v>
      </c>
      <c r="AY741">
        <v>2009</v>
      </c>
      <c r="AZ741">
        <v>2010</v>
      </c>
      <c r="BA741">
        <v>2011</v>
      </c>
      <c r="BB741">
        <v>2012</v>
      </c>
      <c r="BC741">
        <v>2013</v>
      </c>
      <c r="BD741">
        <v>2014</v>
      </c>
      <c r="BE741">
        <v>2015</v>
      </c>
      <c r="BF741">
        <v>2016</v>
      </c>
      <c r="BG741">
        <v>2017</v>
      </c>
      <c r="BH741">
        <v>2018</v>
      </c>
      <c r="BI741">
        <v>2019</v>
      </c>
      <c r="BJ741">
        <v>2020</v>
      </c>
      <c r="BK741">
        <v>2021</v>
      </c>
      <c r="BL741">
        <v>2022</v>
      </c>
    </row>
    <row r="742" spans="1:64" ht="15" customHeight="1" x14ac:dyDescent="0.25">
      <c r="A742" t="s">
        <v>1247</v>
      </c>
      <c r="C742" s="61"/>
      <c r="D742" t="s">
        <v>2249</v>
      </c>
      <c r="E742" s="45" t="s">
        <v>2250</v>
      </c>
      <c r="F742" s="7"/>
      <c r="G742" s="45"/>
      <c r="H742" s="45"/>
      <c r="I742">
        <f t="shared" si="68"/>
        <v>2008</v>
      </c>
      <c r="J742">
        <f t="shared" si="69"/>
        <v>2022</v>
      </c>
      <c r="K742" s="2" t="str">
        <f t="shared" si="67"/>
        <v>-</v>
      </c>
      <c r="AX742">
        <v>2008</v>
      </c>
      <c r="AY742">
        <v>2009</v>
      </c>
      <c r="AZ742">
        <v>2010</v>
      </c>
      <c r="BA742">
        <v>2011</v>
      </c>
      <c r="BB742">
        <v>2012</v>
      </c>
      <c r="BC742">
        <v>2013</v>
      </c>
      <c r="BD742">
        <v>2014</v>
      </c>
      <c r="BE742">
        <v>2015</v>
      </c>
      <c r="BF742">
        <v>2016</v>
      </c>
      <c r="BG742">
        <v>2017</v>
      </c>
      <c r="BH742">
        <v>2018</v>
      </c>
      <c r="BI742">
        <v>2019</v>
      </c>
      <c r="BJ742">
        <v>2020</v>
      </c>
      <c r="BK742">
        <v>2021</v>
      </c>
      <c r="BL742">
        <v>2022</v>
      </c>
    </row>
    <row r="743" spans="1:64" ht="15" customHeight="1" x14ac:dyDescent="0.25">
      <c r="A743" t="s">
        <v>1247</v>
      </c>
      <c r="C743" s="61"/>
      <c r="D743" t="s">
        <v>2251</v>
      </c>
      <c r="E743" s="45" t="s">
        <v>2252</v>
      </c>
      <c r="F743" s="7"/>
      <c r="G743" s="45"/>
      <c r="H743" s="45"/>
      <c r="I743">
        <f t="shared" si="68"/>
        <v>2008</v>
      </c>
      <c r="J743">
        <f t="shared" si="69"/>
        <v>2022</v>
      </c>
      <c r="K743" s="2" t="str">
        <f t="shared" si="67"/>
        <v>-</v>
      </c>
      <c r="AX743">
        <v>2008</v>
      </c>
      <c r="AY743">
        <v>2009</v>
      </c>
      <c r="AZ743">
        <v>2010</v>
      </c>
      <c r="BA743">
        <v>2011</v>
      </c>
      <c r="BB743">
        <v>2012</v>
      </c>
      <c r="BC743">
        <v>2013</v>
      </c>
      <c r="BD743">
        <v>2014</v>
      </c>
      <c r="BE743">
        <v>2015</v>
      </c>
      <c r="BF743">
        <v>2016</v>
      </c>
      <c r="BG743">
        <v>2017</v>
      </c>
      <c r="BH743">
        <v>2018</v>
      </c>
      <c r="BI743">
        <v>2019</v>
      </c>
      <c r="BJ743">
        <v>2020</v>
      </c>
      <c r="BK743">
        <v>2021</v>
      </c>
      <c r="BL743">
        <v>2022</v>
      </c>
    </row>
    <row r="744" spans="1:64" ht="15" customHeight="1" x14ac:dyDescent="0.25">
      <c r="A744" t="s">
        <v>1247</v>
      </c>
      <c r="C744" s="61"/>
      <c r="D744" t="s">
        <v>2253</v>
      </c>
      <c r="E744" s="45" t="s">
        <v>2254</v>
      </c>
      <c r="F744" s="7"/>
      <c r="G744" s="45"/>
      <c r="H744" s="45"/>
      <c r="I744">
        <f t="shared" si="68"/>
        <v>2008</v>
      </c>
      <c r="J744">
        <f t="shared" si="69"/>
        <v>2022</v>
      </c>
      <c r="K744" s="2" t="str">
        <f t="shared" si="67"/>
        <v>-</v>
      </c>
      <c r="AX744">
        <v>2008</v>
      </c>
      <c r="AY744">
        <v>2009</v>
      </c>
      <c r="AZ744">
        <v>2010</v>
      </c>
      <c r="BA744">
        <v>2011</v>
      </c>
      <c r="BB744">
        <v>2012</v>
      </c>
      <c r="BC744">
        <v>2013</v>
      </c>
      <c r="BD744">
        <v>2014</v>
      </c>
      <c r="BE744">
        <v>2015</v>
      </c>
      <c r="BF744">
        <v>2016</v>
      </c>
      <c r="BG744">
        <v>2017</v>
      </c>
      <c r="BH744">
        <v>2018</v>
      </c>
      <c r="BI744">
        <v>2019</v>
      </c>
      <c r="BJ744">
        <v>2020</v>
      </c>
      <c r="BK744">
        <v>2021</v>
      </c>
      <c r="BL744">
        <v>2022</v>
      </c>
    </row>
    <row r="745" spans="1:64" ht="15" customHeight="1" x14ac:dyDescent="0.25">
      <c r="A745" t="s">
        <v>1247</v>
      </c>
      <c r="C745" s="61"/>
      <c r="D745" t="s">
        <v>2255</v>
      </c>
      <c r="E745" s="45" t="s">
        <v>2256</v>
      </c>
      <c r="F745" s="7"/>
      <c r="G745" s="45"/>
      <c r="H745" s="45"/>
      <c r="I745">
        <f t="shared" si="68"/>
        <v>2008</v>
      </c>
      <c r="J745">
        <f t="shared" si="69"/>
        <v>2022</v>
      </c>
      <c r="K745" s="2" t="str">
        <f t="shared" si="67"/>
        <v>-</v>
      </c>
      <c r="AX745">
        <v>2008</v>
      </c>
      <c r="AY745">
        <v>2009</v>
      </c>
      <c r="AZ745">
        <v>2010</v>
      </c>
      <c r="BA745">
        <v>2011</v>
      </c>
      <c r="BB745">
        <v>2012</v>
      </c>
      <c r="BC745">
        <v>2013</v>
      </c>
      <c r="BD745">
        <v>2014</v>
      </c>
      <c r="BE745">
        <v>2015</v>
      </c>
      <c r="BF745">
        <v>2016</v>
      </c>
      <c r="BG745">
        <v>2017</v>
      </c>
      <c r="BH745">
        <v>2018</v>
      </c>
      <c r="BI745">
        <v>2019</v>
      </c>
      <c r="BJ745">
        <v>2020</v>
      </c>
      <c r="BK745">
        <v>2021</v>
      </c>
      <c r="BL745">
        <v>2022</v>
      </c>
    </row>
    <row r="746" spans="1:64" ht="15" customHeight="1" x14ac:dyDescent="0.25">
      <c r="A746" t="s">
        <v>1247</v>
      </c>
      <c r="C746" s="61"/>
      <c r="D746" t="s">
        <v>275</v>
      </c>
      <c r="E746" s="45" t="s">
        <v>276</v>
      </c>
      <c r="G746" s="45" t="s">
        <v>276</v>
      </c>
      <c r="H746" s="45" t="s">
        <v>1793</v>
      </c>
      <c r="I746">
        <f t="shared" si="68"/>
        <v>1980</v>
      </c>
      <c r="J746">
        <f t="shared" si="69"/>
        <v>2007</v>
      </c>
      <c r="K746" s="2" t="str">
        <f t="shared" si="67"/>
        <v>-</v>
      </c>
      <c r="V746">
        <v>1980</v>
      </c>
      <c r="W746">
        <v>1981</v>
      </c>
      <c r="X746">
        <v>1982</v>
      </c>
      <c r="Y746">
        <v>1983</v>
      </c>
      <c r="Z746">
        <v>1984</v>
      </c>
      <c r="AA746">
        <v>1985</v>
      </c>
      <c r="AB746">
        <v>1986</v>
      </c>
      <c r="AC746">
        <v>1987</v>
      </c>
      <c r="AD746">
        <v>1988</v>
      </c>
      <c r="AE746">
        <v>1989</v>
      </c>
      <c r="AF746">
        <v>1990</v>
      </c>
      <c r="AG746">
        <v>1991</v>
      </c>
      <c r="AH746">
        <v>1992</v>
      </c>
      <c r="AI746">
        <v>1993</v>
      </c>
      <c r="AJ746">
        <v>1994</v>
      </c>
      <c r="AK746">
        <v>1995</v>
      </c>
      <c r="AL746">
        <v>1996</v>
      </c>
      <c r="AM746">
        <v>1997</v>
      </c>
      <c r="AN746">
        <v>1998</v>
      </c>
      <c r="AO746">
        <v>1999</v>
      </c>
      <c r="AP746">
        <v>2000</v>
      </c>
      <c r="AQ746">
        <v>2001</v>
      </c>
      <c r="AR746">
        <v>2002</v>
      </c>
      <c r="AS746">
        <v>2003</v>
      </c>
      <c r="AT746">
        <v>2004</v>
      </c>
      <c r="AU746">
        <v>2005</v>
      </c>
      <c r="AV746">
        <v>2006</v>
      </c>
      <c r="AW746">
        <v>2007</v>
      </c>
    </row>
    <row r="747" spans="1:64" ht="15" customHeight="1" x14ac:dyDescent="0.25">
      <c r="A747" t="s">
        <v>1247</v>
      </c>
      <c r="C747" s="61"/>
      <c r="D747" t="s">
        <v>277</v>
      </c>
      <c r="E747" s="45" t="s">
        <v>278</v>
      </c>
      <c r="G747" s="45" t="s">
        <v>1794</v>
      </c>
      <c r="H747" s="45" t="s">
        <v>1795</v>
      </c>
      <c r="I747">
        <f t="shared" si="68"/>
        <v>1980</v>
      </c>
      <c r="J747">
        <f t="shared" si="69"/>
        <v>2007</v>
      </c>
      <c r="K747" s="2" t="str">
        <f t="shared" si="67"/>
        <v>-</v>
      </c>
      <c r="V747">
        <v>1980</v>
      </c>
      <c r="W747">
        <v>1981</v>
      </c>
      <c r="X747">
        <v>1982</v>
      </c>
      <c r="Y747">
        <v>1983</v>
      </c>
      <c r="Z747">
        <v>1984</v>
      </c>
      <c r="AA747">
        <v>1985</v>
      </c>
      <c r="AB747">
        <v>1986</v>
      </c>
      <c r="AC747">
        <v>1987</v>
      </c>
      <c r="AD747">
        <v>1988</v>
      </c>
      <c r="AE747">
        <v>1989</v>
      </c>
      <c r="AF747">
        <v>1990</v>
      </c>
      <c r="AG747">
        <v>1991</v>
      </c>
      <c r="AH747">
        <v>1992</v>
      </c>
      <c r="AI747">
        <v>1993</v>
      </c>
      <c r="AJ747">
        <v>1994</v>
      </c>
      <c r="AK747">
        <v>1995</v>
      </c>
      <c r="AL747">
        <v>1996</v>
      </c>
      <c r="AM747">
        <v>1997</v>
      </c>
      <c r="AN747">
        <v>1998</v>
      </c>
      <c r="AO747">
        <v>1999</v>
      </c>
      <c r="AP747">
        <v>2000</v>
      </c>
      <c r="AQ747">
        <v>2001</v>
      </c>
      <c r="AR747">
        <v>2002</v>
      </c>
      <c r="AS747">
        <v>2003</v>
      </c>
      <c r="AT747">
        <v>2004</v>
      </c>
      <c r="AU747">
        <v>2005</v>
      </c>
      <c r="AV747">
        <v>2006</v>
      </c>
      <c r="AW747">
        <v>2007</v>
      </c>
    </row>
    <row r="748" spans="1:64" ht="15" customHeight="1" x14ac:dyDescent="0.25">
      <c r="A748" t="s">
        <v>1247</v>
      </c>
      <c r="C748" s="61"/>
      <c r="D748" t="s">
        <v>279</v>
      </c>
      <c r="E748" s="45" t="s">
        <v>280</v>
      </c>
      <c r="G748" s="45" t="s">
        <v>280</v>
      </c>
      <c r="H748" s="45" t="s">
        <v>1796</v>
      </c>
      <c r="I748">
        <f t="shared" si="68"/>
        <v>1980</v>
      </c>
      <c r="J748">
        <f t="shared" si="69"/>
        <v>2007</v>
      </c>
      <c r="K748" s="2" t="str">
        <f t="shared" si="67"/>
        <v>-</v>
      </c>
      <c r="V748">
        <v>1980</v>
      </c>
      <c r="W748">
        <v>1981</v>
      </c>
      <c r="X748">
        <v>1982</v>
      </c>
      <c r="Y748">
        <v>1983</v>
      </c>
      <c r="Z748">
        <v>1984</v>
      </c>
      <c r="AA748">
        <v>1985</v>
      </c>
      <c r="AB748">
        <v>1986</v>
      </c>
      <c r="AC748">
        <v>1987</v>
      </c>
      <c r="AD748">
        <v>1988</v>
      </c>
      <c r="AE748">
        <v>1989</v>
      </c>
      <c r="AF748">
        <v>1990</v>
      </c>
      <c r="AG748">
        <v>1991</v>
      </c>
      <c r="AH748">
        <v>1992</v>
      </c>
      <c r="AI748">
        <v>1993</v>
      </c>
      <c r="AJ748">
        <v>1994</v>
      </c>
      <c r="AK748">
        <v>1995</v>
      </c>
      <c r="AL748">
        <v>1996</v>
      </c>
      <c r="AM748">
        <v>1997</v>
      </c>
      <c r="AN748">
        <v>1998</v>
      </c>
      <c r="AO748">
        <v>1999</v>
      </c>
      <c r="AP748">
        <v>2000</v>
      </c>
      <c r="AQ748">
        <v>2001</v>
      </c>
      <c r="AR748">
        <v>2002</v>
      </c>
      <c r="AS748">
        <v>2003</v>
      </c>
      <c r="AT748">
        <v>2004</v>
      </c>
      <c r="AU748">
        <v>2005</v>
      </c>
      <c r="AV748">
        <v>2006</v>
      </c>
      <c r="AW748">
        <v>2007</v>
      </c>
    </row>
    <row r="749" spans="1:64" ht="15" customHeight="1" x14ac:dyDescent="0.25">
      <c r="A749" t="s">
        <v>1247</v>
      </c>
      <c r="C749" s="61"/>
      <c r="D749" t="s">
        <v>281</v>
      </c>
      <c r="E749" s="45" t="s">
        <v>282</v>
      </c>
      <c r="G749" s="45" t="s">
        <v>282</v>
      </c>
      <c r="H749" s="45" t="s">
        <v>1833</v>
      </c>
      <c r="I749">
        <f t="shared" si="68"/>
        <v>1980</v>
      </c>
      <c r="J749">
        <f t="shared" si="69"/>
        <v>2007</v>
      </c>
      <c r="K749" s="2" t="str">
        <f t="shared" si="67"/>
        <v>-</v>
      </c>
      <c r="V749">
        <v>1980</v>
      </c>
      <c r="W749">
        <v>1981</v>
      </c>
      <c r="X749">
        <v>1982</v>
      </c>
      <c r="Y749">
        <v>1983</v>
      </c>
      <c r="Z749">
        <v>1984</v>
      </c>
      <c r="AA749">
        <v>1985</v>
      </c>
      <c r="AB749">
        <v>1986</v>
      </c>
      <c r="AC749">
        <v>1987</v>
      </c>
      <c r="AD749">
        <v>1988</v>
      </c>
      <c r="AE749">
        <v>1989</v>
      </c>
      <c r="AF749">
        <v>1990</v>
      </c>
      <c r="AG749">
        <v>1991</v>
      </c>
      <c r="AH749">
        <v>1992</v>
      </c>
      <c r="AI749">
        <v>1993</v>
      </c>
      <c r="AJ749">
        <v>1994</v>
      </c>
      <c r="AK749">
        <v>1995</v>
      </c>
      <c r="AL749">
        <v>1996</v>
      </c>
      <c r="AM749">
        <v>1997</v>
      </c>
      <c r="AN749">
        <v>1998</v>
      </c>
      <c r="AO749">
        <v>1999</v>
      </c>
      <c r="AP749">
        <v>2000</v>
      </c>
      <c r="AQ749">
        <v>2001</v>
      </c>
      <c r="AR749">
        <v>2002</v>
      </c>
      <c r="AS749">
        <v>2003</v>
      </c>
      <c r="AT749">
        <v>2004</v>
      </c>
      <c r="AU749">
        <v>2005</v>
      </c>
      <c r="AV749">
        <v>2006</v>
      </c>
      <c r="AW749">
        <v>2007</v>
      </c>
    </row>
    <row r="750" spans="1:64" ht="15" customHeight="1" x14ac:dyDescent="0.25">
      <c r="A750" t="s">
        <v>1247</v>
      </c>
      <c r="C750" s="61"/>
      <c r="D750" t="s">
        <v>2257</v>
      </c>
      <c r="E750" s="45" t="s">
        <v>2258</v>
      </c>
      <c r="G750" s="45"/>
      <c r="H750" s="45"/>
      <c r="I750">
        <f t="shared" si="68"/>
        <v>2008</v>
      </c>
      <c r="J750">
        <f t="shared" si="69"/>
        <v>2022</v>
      </c>
      <c r="K750" s="2" t="str">
        <f t="shared" si="67"/>
        <v>-</v>
      </c>
      <c r="AX750">
        <v>2008</v>
      </c>
      <c r="AY750">
        <v>2009</v>
      </c>
      <c r="AZ750">
        <v>2010</v>
      </c>
      <c r="BA750">
        <v>2011</v>
      </c>
      <c r="BB750">
        <v>2012</v>
      </c>
      <c r="BC750">
        <v>2013</v>
      </c>
      <c r="BD750">
        <v>2014</v>
      </c>
      <c r="BE750">
        <v>2015</v>
      </c>
      <c r="BF750">
        <v>2016</v>
      </c>
      <c r="BG750">
        <v>2017</v>
      </c>
      <c r="BH750">
        <v>2018</v>
      </c>
      <c r="BI750">
        <v>2019</v>
      </c>
      <c r="BJ750">
        <v>2020</v>
      </c>
      <c r="BK750">
        <v>2021</v>
      </c>
      <c r="BL750">
        <v>2022</v>
      </c>
    </row>
    <row r="751" spans="1:64" ht="15" customHeight="1" x14ac:dyDescent="0.25">
      <c r="A751" t="s">
        <v>1247</v>
      </c>
      <c r="C751" s="61"/>
      <c r="D751" t="s">
        <v>2259</v>
      </c>
      <c r="E751" s="45" t="s">
        <v>2260</v>
      </c>
      <c r="G751" s="45"/>
      <c r="H751" s="45"/>
      <c r="I751">
        <f t="shared" si="68"/>
        <v>2008</v>
      </c>
      <c r="J751">
        <f t="shared" si="69"/>
        <v>2022</v>
      </c>
      <c r="K751" s="2" t="str">
        <f t="shared" si="67"/>
        <v>-</v>
      </c>
      <c r="AX751">
        <v>2008</v>
      </c>
      <c r="AY751">
        <v>2009</v>
      </c>
      <c r="AZ751">
        <v>2010</v>
      </c>
      <c r="BA751">
        <v>2011</v>
      </c>
      <c r="BB751">
        <v>2012</v>
      </c>
      <c r="BC751">
        <v>2013</v>
      </c>
      <c r="BD751">
        <v>2014</v>
      </c>
      <c r="BE751">
        <v>2015</v>
      </c>
      <c r="BF751">
        <v>2016</v>
      </c>
      <c r="BG751">
        <v>2017</v>
      </c>
      <c r="BH751">
        <v>2018</v>
      </c>
      <c r="BI751">
        <v>2019</v>
      </c>
      <c r="BJ751">
        <v>2020</v>
      </c>
      <c r="BK751">
        <v>2021</v>
      </c>
      <c r="BL751">
        <v>2022</v>
      </c>
    </row>
    <row r="752" spans="1:64" ht="15" customHeight="1" x14ac:dyDescent="0.25">
      <c r="A752" t="s">
        <v>1247</v>
      </c>
      <c r="C752" s="61"/>
      <c r="D752" t="s">
        <v>2261</v>
      </c>
      <c r="E752" s="45" t="s">
        <v>2262</v>
      </c>
      <c r="G752" s="45"/>
      <c r="H752" s="45"/>
      <c r="I752">
        <f t="shared" si="68"/>
        <v>2008</v>
      </c>
      <c r="J752">
        <f t="shared" si="69"/>
        <v>2022</v>
      </c>
      <c r="K752" s="2" t="str">
        <f t="shared" si="67"/>
        <v>-</v>
      </c>
      <c r="AX752">
        <v>2008</v>
      </c>
      <c r="AY752">
        <v>2009</v>
      </c>
      <c r="AZ752">
        <v>2010</v>
      </c>
      <c r="BA752">
        <v>2011</v>
      </c>
      <c r="BB752">
        <v>2012</v>
      </c>
      <c r="BC752">
        <v>2013</v>
      </c>
      <c r="BD752">
        <v>2014</v>
      </c>
      <c r="BE752">
        <v>2015</v>
      </c>
      <c r="BF752">
        <v>2016</v>
      </c>
      <c r="BG752">
        <v>2017</v>
      </c>
      <c r="BH752">
        <v>2018</v>
      </c>
      <c r="BI752">
        <v>2019</v>
      </c>
      <c r="BJ752">
        <v>2020</v>
      </c>
      <c r="BK752">
        <v>2021</v>
      </c>
      <c r="BL752">
        <v>2022</v>
      </c>
    </row>
    <row r="753" spans="1:64" ht="15" customHeight="1" x14ac:dyDescent="0.25">
      <c r="A753" t="s">
        <v>1247</v>
      </c>
      <c r="C753" s="61"/>
      <c r="D753" t="s">
        <v>2263</v>
      </c>
      <c r="E753" s="45" t="s">
        <v>2264</v>
      </c>
      <c r="G753" s="45"/>
      <c r="H753" s="45"/>
      <c r="I753">
        <f t="shared" si="68"/>
        <v>2008</v>
      </c>
      <c r="J753">
        <f t="shared" si="69"/>
        <v>2022</v>
      </c>
      <c r="K753" s="2" t="str">
        <f t="shared" si="67"/>
        <v>-</v>
      </c>
      <c r="AX753">
        <v>2008</v>
      </c>
      <c r="AY753">
        <v>2009</v>
      </c>
      <c r="AZ753">
        <v>2010</v>
      </c>
      <c r="BA753">
        <v>2011</v>
      </c>
      <c r="BB753">
        <v>2012</v>
      </c>
      <c r="BC753">
        <v>2013</v>
      </c>
      <c r="BD753">
        <v>2014</v>
      </c>
      <c r="BE753">
        <v>2015</v>
      </c>
      <c r="BF753">
        <v>2016</v>
      </c>
      <c r="BG753">
        <v>2017</v>
      </c>
      <c r="BH753">
        <v>2018</v>
      </c>
      <c r="BI753">
        <v>2019</v>
      </c>
      <c r="BJ753">
        <v>2020</v>
      </c>
      <c r="BK753">
        <v>2021</v>
      </c>
      <c r="BL753">
        <v>2022</v>
      </c>
    </row>
    <row r="754" spans="1:64" ht="15" customHeight="1" x14ac:dyDescent="0.25">
      <c r="A754" t="s">
        <v>1247</v>
      </c>
      <c r="C754" s="61"/>
      <c r="D754" t="s">
        <v>2265</v>
      </c>
      <c r="E754" s="45" t="s">
        <v>2266</v>
      </c>
      <c r="G754" s="45"/>
      <c r="H754" s="45"/>
      <c r="I754">
        <f t="shared" si="68"/>
        <v>2008</v>
      </c>
      <c r="J754">
        <f t="shared" si="69"/>
        <v>2022</v>
      </c>
      <c r="K754" s="2" t="str">
        <f t="shared" si="67"/>
        <v>-</v>
      </c>
      <c r="AX754">
        <v>2008</v>
      </c>
      <c r="AY754">
        <v>2009</v>
      </c>
      <c r="AZ754">
        <v>2010</v>
      </c>
      <c r="BA754">
        <v>2011</v>
      </c>
      <c r="BB754">
        <v>2012</v>
      </c>
      <c r="BC754">
        <v>2013</v>
      </c>
      <c r="BD754">
        <v>2014</v>
      </c>
      <c r="BE754">
        <v>2015</v>
      </c>
      <c r="BF754">
        <v>2016</v>
      </c>
      <c r="BG754">
        <v>2017</v>
      </c>
      <c r="BH754">
        <v>2018</v>
      </c>
      <c r="BI754">
        <v>2019</v>
      </c>
      <c r="BJ754">
        <v>2020</v>
      </c>
      <c r="BK754">
        <v>2021</v>
      </c>
      <c r="BL754">
        <v>2022</v>
      </c>
    </row>
    <row r="755" spans="1:64" ht="15" customHeight="1" x14ac:dyDescent="0.25">
      <c r="A755" t="s">
        <v>1247</v>
      </c>
      <c r="C755" s="61"/>
      <c r="D755" t="s">
        <v>2267</v>
      </c>
      <c r="E755" s="45" t="s">
        <v>2268</v>
      </c>
      <c r="G755" s="45"/>
      <c r="H755" s="45"/>
      <c r="I755">
        <f t="shared" si="68"/>
        <v>2008</v>
      </c>
      <c r="J755">
        <f t="shared" si="69"/>
        <v>2022</v>
      </c>
      <c r="K755" s="2" t="str">
        <f t="shared" si="67"/>
        <v>-</v>
      </c>
      <c r="AX755">
        <v>2008</v>
      </c>
      <c r="AY755">
        <v>2009</v>
      </c>
      <c r="AZ755">
        <v>2010</v>
      </c>
      <c r="BA755">
        <v>2011</v>
      </c>
      <c r="BB755">
        <v>2012</v>
      </c>
      <c r="BC755">
        <v>2013</v>
      </c>
      <c r="BD755">
        <v>2014</v>
      </c>
      <c r="BE755">
        <v>2015</v>
      </c>
      <c r="BF755">
        <v>2016</v>
      </c>
      <c r="BG755">
        <v>2017</v>
      </c>
      <c r="BH755">
        <v>2018</v>
      </c>
      <c r="BI755">
        <v>2019</v>
      </c>
      <c r="BJ755">
        <v>2020</v>
      </c>
      <c r="BK755">
        <v>2021</v>
      </c>
      <c r="BL755">
        <v>2022</v>
      </c>
    </row>
    <row r="756" spans="1:64" ht="15" customHeight="1" x14ac:dyDescent="0.25">
      <c r="A756" t="s">
        <v>1247</v>
      </c>
      <c r="C756" s="61"/>
      <c r="D756" t="s">
        <v>2269</v>
      </c>
      <c r="E756" s="45" t="s">
        <v>2270</v>
      </c>
      <c r="G756" s="45"/>
      <c r="H756" s="45"/>
      <c r="I756">
        <f t="shared" si="68"/>
        <v>2008</v>
      </c>
      <c r="J756">
        <f t="shared" si="69"/>
        <v>2022</v>
      </c>
      <c r="K756" s="2" t="str">
        <f t="shared" si="67"/>
        <v>-</v>
      </c>
      <c r="AX756">
        <v>2008</v>
      </c>
      <c r="AY756">
        <v>2009</v>
      </c>
      <c r="AZ756">
        <v>2010</v>
      </c>
      <c r="BA756">
        <v>2011</v>
      </c>
      <c r="BB756">
        <v>2012</v>
      </c>
      <c r="BC756">
        <v>2013</v>
      </c>
      <c r="BD756">
        <v>2014</v>
      </c>
      <c r="BE756">
        <v>2015</v>
      </c>
      <c r="BF756">
        <v>2016</v>
      </c>
      <c r="BG756">
        <v>2017</v>
      </c>
      <c r="BH756">
        <v>2018</v>
      </c>
      <c r="BI756">
        <v>2019</v>
      </c>
      <c r="BJ756">
        <v>2020</v>
      </c>
      <c r="BK756">
        <v>2021</v>
      </c>
      <c r="BL756">
        <v>2022</v>
      </c>
    </row>
    <row r="757" spans="1:64" ht="15" customHeight="1" x14ac:dyDescent="0.25">
      <c r="A757" t="s">
        <v>1247</v>
      </c>
      <c r="C757" s="61"/>
      <c r="D757" t="s">
        <v>2271</v>
      </c>
      <c r="E757" s="45" t="s">
        <v>2272</v>
      </c>
      <c r="G757" s="45"/>
      <c r="H757" s="45"/>
      <c r="I757">
        <f t="shared" si="68"/>
        <v>2008</v>
      </c>
      <c r="J757">
        <f t="shared" si="69"/>
        <v>2022</v>
      </c>
      <c r="K757" s="2" t="str">
        <f t="shared" si="67"/>
        <v>-</v>
      </c>
      <c r="AX757">
        <v>2008</v>
      </c>
      <c r="AY757">
        <v>2009</v>
      </c>
      <c r="AZ757">
        <v>2010</v>
      </c>
      <c r="BA757">
        <v>2011</v>
      </c>
      <c r="BB757">
        <v>2012</v>
      </c>
      <c r="BC757">
        <v>2013</v>
      </c>
      <c r="BD757">
        <v>2014</v>
      </c>
      <c r="BE757">
        <v>2015</v>
      </c>
      <c r="BF757">
        <v>2016</v>
      </c>
      <c r="BG757">
        <v>2017</v>
      </c>
      <c r="BH757">
        <v>2018</v>
      </c>
      <c r="BI757">
        <v>2019</v>
      </c>
      <c r="BJ757">
        <v>2020</v>
      </c>
      <c r="BK757">
        <v>2021</v>
      </c>
      <c r="BL757">
        <v>2022</v>
      </c>
    </row>
    <row r="758" spans="1:64" ht="15" customHeight="1" x14ac:dyDescent="0.25">
      <c r="A758" t="s">
        <v>1247</v>
      </c>
      <c r="C758" s="61"/>
      <c r="D758" t="s">
        <v>2273</v>
      </c>
      <c r="E758" s="45" t="s">
        <v>2274</v>
      </c>
      <c r="G758" s="45"/>
      <c r="H758" s="45"/>
      <c r="I758">
        <f t="shared" si="68"/>
        <v>2008</v>
      </c>
      <c r="J758">
        <f t="shared" si="69"/>
        <v>2022</v>
      </c>
      <c r="K758" s="2" t="str">
        <f t="shared" si="67"/>
        <v>-</v>
      </c>
      <c r="AX758">
        <v>2008</v>
      </c>
      <c r="AY758">
        <v>2009</v>
      </c>
      <c r="AZ758">
        <v>2010</v>
      </c>
      <c r="BA758">
        <v>2011</v>
      </c>
      <c r="BB758">
        <v>2012</v>
      </c>
      <c r="BC758">
        <v>2013</v>
      </c>
      <c r="BD758">
        <v>2014</v>
      </c>
      <c r="BE758">
        <v>2015</v>
      </c>
      <c r="BF758">
        <v>2016</v>
      </c>
      <c r="BG758">
        <v>2017</v>
      </c>
      <c r="BH758">
        <v>2018</v>
      </c>
      <c r="BI758">
        <v>2019</v>
      </c>
      <c r="BJ758">
        <v>2020</v>
      </c>
      <c r="BK758">
        <v>2021</v>
      </c>
      <c r="BL758">
        <v>2022</v>
      </c>
    </row>
    <row r="759" spans="1:64" ht="15" customHeight="1" x14ac:dyDescent="0.25">
      <c r="A759" t="s">
        <v>1247</v>
      </c>
      <c r="C759" s="61"/>
      <c r="D759" t="s">
        <v>2275</v>
      </c>
      <c r="E759" s="45" t="s">
        <v>2276</v>
      </c>
      <c r="G759" s="45"/>
      <c r="H759" s="45"/>
      <c r="I759">
        <f t="shared" si="68"/>
        <v>2008</v>
      </c>
      <c r="J759">
        <f t="shared" si="69"/>
        <v>2022</v>
      </c>
      <c r="K759" s="2" t="str">
        <f t="shared" si="67"/>
        <v>-</v>
      </c>
      <c r="AX759">
        <v>2008</v>
      </c>
      <c r="AY759">
        <v>2009</v>
      </c>
      <c r="AZ759">
        <v>2010</v>
      </c>
      <c r="BA759">
        <v>2011</v>
      </c>
      <c r="BB759">
        <v>2012</v>
      </c>
      <c r="BC759">
        <v>2013</v>
      </c>
      <c r="BD759">
        <v>2014</v>
      </c>
      <c r="BE759">
        <v>2015</v>
      </c>
      <c r="BF759">
        <v>2016</v>
      </c>
      <c r="BG759">
        <v>2017</v>
      </c>
      <c r="BH759">
        <v>2018</v>
      </c>
      <c r="BI759">
        <v>2019</v>
      </c>
      <c r="BJ759">
        <v>2020</v>
      </c>
      <c r="BK759">
        <v>2021</v>
      </c>
      <c r="BL759">
        <v>2022</v>
      </c>
    </row>
    <row r="760" spans="1:64" ht="15" customHeight="1" x14ac:dyDescent="0.25">
      <c r="A760" t="s">
        <v>1247</v>
      </c>
      <c r="C760" s="61"/>
      <c r="D760" t="s">
        <v>2277</v>
      </c>
      <c r="E760" s="45" t="s">
        <v>2278</v>
      </c>
      <c r="G760" s="45"/>
      <c r="H760" s="45"/>
      <c r="I760">
        <f t="shared" si="68"/>
        <v>2008</v>
      </c>
      <c r="J760">
        <f t="shared" si="69"/>
        <v>2022</v>
      </c>
      <c r="K760" s="2" t="str">
        <f t="shared" si="67"/>
        <v>-</v>
      </c>
      <c r="AX760">
        <v>2008</v>
      </c>
      <c r="AY760">
        <v>2009</v>
      </c>
      <c r="AZ760">
        <v>2010</v>
      </c>
      <c r="BA760">
        <v>2011</v>
      </c>
      <c r="BB760">
        <v>2012</v>
      </c>
      <c r="BC760">
        <v>2013</v>
      </c>
      <c r="BD760">
        <v>2014</v>
      </c>
      <c r="BE760">
        <v>2015</v>
      </c>
      <c r="BF760">
        <v>2016</v>
      </c>
      <c r="BG760">
        <v>2017</v>
      </c>
      <c r="BH760">
        <v>2018</v>
      </c>
      <c r="BI760">
        <v>2019</v>
      </c>
      <c r="BJ760">
        <v>2020</v>
      </c>
      <c r="BK760">
        <v>2021</v>
      </c>
      <c r="BL760">
        <v>2022</v>
      </c>
    </row>
    <row r="761" spans="1:64" ht="15" customHeight="1" x14ac:dyDescent="0.25">
      <c r="A761" t="s">
        <v>1247</v>
      </c>
      <c r="C761" s="61"/>
      <c r="D761" t="s">
        <v>2279</v>
      </c>
      <c r="E761" s="45" t="s">
        <v>2280</v>
      </c>
      <c r="G761" s="45"/>
      <c r="H761" s="45"/>
      <c r="I761">
        <f t="shared" si="68"/>
        <v>2008</v>
      </c>
      <c r="J761">
        <f t="shared" si="69"/>
        <v>2022</v>
      </c>
      <c r="K761" s="2" t="str">
        <f t="shared" si="67"/>
        <v>-</v>
      </c>
      <c r="AX761">
        <v>2008</v>
      </c>
      <c r="AY761">
        <v>2009</v>
      </c>
      <c r="AZ761">
        <v>2010</v>
      </c>
      <c r="BA761">
        <v>2011</v>
      </c>
      <c r="BB761">
        <v>2012</v>
      </c>
      <c r="BC761">
        <v>2013</v>
      </c>
      <c r="BD761">
        <v>2014</v>
      </c>
      <c r="BE761">
        <v>2015</v>
      </c>
      <c r="BF761">
        <v>2016</v>
      </c>
      <c r="BG761">
        <v>2017</v>
      </c>
      <c r="BH761">
        <v>2018</v>
      </c>
      <c r="BI761">
        <v>2019</v>
      </c>
      <c r="BJ761">
        <v>2020</v>
      </c>
      <c r="BK761">
        <v>2021</v>
      </c>
      <c r="BL761">
        <v>2022</v>
      </c>
    </row>
    <row r="762" spans="1:64" ht="15" customHeight="1" x14ac:dyDescent="0.25">
      <c r="A762" t="s">
        <v>1247</v>
      </c>
      <c r="C762" s="61"/>
      <c r="D762" t="s">
        <v>2281</v>
      </c>
      <c r="E762" s="45" t="s">
        <v>2282</v>
      </c>
      <c r="G762" s="45"/>
      <c r="H762" s="45"/>
      <c r="I762">
        <f t="shared" si="68"/>
        <v>2008</v>
      </c>
      <c r="J762">
        <f t="shared" si="69"/>
        <v>2022</v>
      </c>
      <c r="K762" s="2" t="str">
        <f t="shared" si="67"/>
        <v>-</v>
      </c>
      <c r="AX762">
        <v>2008</v>
      </c>
      <c r="AY762">
        <v>2009</v>
      </c>
      <c r="AZ762">
        <v>2010</v>
      </c>
      <c r="BA762">
        <v>2011</v>
      </c>
      <c r="BB762">
        <v>2012</v>
      </c>
      <c r="BC762">
        <v>2013</v>
      </c>
      <c r="BD762">
        <v>2014</v>
      </c>
      <c r="BE762">
        <v>2015</v>
      </c>
      <c r="BF762">
        <v>2016</v>
      </c>
      <c r="BG762">
        <v>2017</v>
      </c>
      <c r="BH762">
        <v>2018</v>
      </c>
      <c r="BI762">
        <v>2019</v>
      </c>
      <c r="BJ762">
        <v>2020</v>
      </c>
      <c r="BK762">
        <v>2021</v>
      </c>
      <c r="BL762">
        <v>2022</v>
      </c>
    </row>
    <row r="763" spans="1:64" ht="15" customHeight="1" x14ac:dyDescent="0.25">
      <c r="A763" t="s">
        <v>1247</v>
      </c>
      <c r="C763" s="61"/>
      <c r="D763" t="s">
        <v>2283</v>
      </c>
      <c r="E763" s="45" t="s">
        <v>2284</v>
      </c>
      <c r="G763" s="45"/>
      <c r="H763" s="45"/>
      <c r="I763">
        <f t="shared" si="68"/>
        <v>2008</v>
      </c>
      <c r="J763">
        <f t="shared" si="69"/>
        <v>2022</v>
      </c>
      <c r="K763" s="2" t="str">
        <f t="shared" si="67"/>
        <v>-</v>
      </c>
      <c r="AX763">
        <v>2008</v>
      </c>
      <c r="AY763">
        <v>2009</v>
      </c>
      <c r="AZ763">
        <v>2010</v>
      </c>
      <c r="BA763">
        <v>2011</v>
      </c>
      <c r="BB763">
        <v>2012</v>
      </c>
      <c r="BC763">
        <v>2013</v>
      </c>
      <c r="BD763">
        <v>2014</v>
      </c>
      <c r="BE763">
        <v>2015</v>
      </c>
      <c r="BF763">
        <v>2016</v>
      </c>
      <c r="BG763">
        <v>2017</v>
      </c>
      <c r="BH763">
        <v>2018</v>
      </c>
      <c r="BI763">
        <v>2019</v>
      </c>
      <c r="BJ763">
        <v>2020</v>
      </c>
      <c r="BK763">
        <v>2021</v>
      </c>
      <c r="BL763">
        <v>2022</v>
      </c>
    </row>
    <row r="764" spans="1:64" ht="15" customHeight="1" x14ac:dyDescent="0.25">
      <c r="A764" t="s">
        <v>1247</v>
      </c>
      <c r="C764" s="61"/>
      <c r="D764" t="s">
        <v>283</v>
      </c>
      <c r="E764" s="45" t="s">
        <v>284</v>
      </c>
      <c r="G764" s="45" t="s">
        <v>284</v>
      </c>
      <c r="H764" s="45" t="s">
        <v>1797</v>
      </c>
      <c r="I764">
        <f t="shared" si="68"/>
        <v>1980</v>
      </c>
      <c r="J764">
        <f t="shared" si="69"/>
        <v>2007</v>
      </c>
      <c r="K764" s="2" t="str">
        <f t="shared" si="67"/>
        <v>-</v>
      </c>
      <c r="V764">
        <v>1980</v>
      </c>
      <c r="W764">
        <v>1981</v>
      </c>
      <c r="X764">
        <v>1982</v>
      </c>
      <c r="Y764">
        <v>1983</v>
      </c>
      <c r="Z764">
        <v>1984</v>
      </c>
      <c r="AA764">
        <v>1985</v>
      </c>
      <c r="AB764">
        <v>1986</v>
      </c>
      <c r="AC764">
        <v>1987</v>
      </c>
      <c r="AD764">
        <v>1988</v>
      </c>
      <c r="AE764">
        <v>1989</v>
      </c>
      <c r="AF764">
        <v>1990</v>
      </c>
      <c r="AG764">
        <v>1991</v>
      </c>
      <c r="AH764">
        <v>1992</v>
      </c>
      <c r="AI764">
        <v>1993</v>
      </c>
      <c r="AJ764">
        <v>1994</v>
      </c>
      <c r="AK764">
        <v>1995</v>
      </c>
      <c r="AL764">
        <v>1996</v>
      </c>
      <c r="AM764">
        <v>1997</v>
      </c>
      <c r="AN764">
        <v>1998</v>
      </c>
      <c r="AO764">
        <v>1999</v>
      </c>
      <c r="AP764">
        <v>2000</v>
      </c>
      <c r="AQ764">
        <v>2001</v>
      </c>
      <c r="AR764">
        <v>2002</v>
      </c>
      <c r="AS764">
        <v>2003</v>
      </c>
      <c r="AT764">
        <v>2004</v>
      </c>
      <c r="AU764">
        <v>2005</v>
      </c>
      <c r="AV764">
        <v>2006</v>
      </c>
      <c r="AW764">
        <v>2007</v>
      </c>
    </row>
    <row r="765" spans="1:64" ht="15" customHeight="1" x14ac:dyDescent="0.25">
      <c r="A765" t="s">
        <v>1247</v>
      </c>
      <c r="C765" s="61"/>
      <c r="D765" t="s">
        <v>285</v>
      </c>
      <c r="E765" s="45" t="s">
        <v>286</v>
      </c>
      <c r="G765" s="45" t="s">
        <v>286</v>
      </c>
      <c r="H765" s="45" t="s">
        <v>1799</v>
      </c>
      <c r="I765">
        <f t="shared" si="68"/>
        <v>1980</v>
      </c>
      <c r="J765">
        <f t="shared" si="69"/>
        <v>2022</v>
      </c>
      <c r="K765" s="2" t="str">
        <f t="shared" si="67"/>
        <v>-</v>
      </c>
      <c r="V765">
        <v>1980</v>
      </c>
      <c r="W765">
        <v>1981</v>
      </c>
      <c r="X765">
        <v>1982</v>
      </c>
      <c r="Y765">
        <v>1983</v>
      </c>
      <c r="Z765">
        <v>1984</v>
      </c>
      <c r="AA765">
        <v>1985</v>
      </c>
      <c r="AB765">
        <v>1986</v>
      </c>
      <c r="AC765">
        <v>1987</v>
      </c>
      <c r="AD765">
        <v>1988</v>
      </c>
      <c r="AE765">
        <v>1989</v>
      </c>
      <c r="AF765">
        <v>1990</v>
      </c>
      <c r="AG765">
        <v>1991</v>
      </c>
      <c r="AH765">
        <v>1992</v>
      </c>
      <c r="AI765">
        <v>1993</v>
      </c>
      <c r="AJ765">
        <v>1994</v>
      </c>
      <c r="AK765">
        <v>1995</v>
      </c>
      <c r="AL765">
        <v>1996</v>
      </c>
      <c r="AM765">
        <v>1997</v>
      </c>
      <c r="AN765">
        <v>1998</v>
      </c>
      <c r="AO765">
        <v>1999</v>
      </c>
      <c r="AP765">
        <v>2000</v>
      </c>
      <c r="AQ765">
        <v>2001</v>
      </c>
      <c r="AR765">
        <v>2002</v>
      </c>
      <c r="AS765">
        <v>2003</v>
      </c>
      <c r="AT765">
        <v>2004</v>
      </c>
      <c r="AU765">
        <v>2005</v>
      </c>
      <c r="AV765">
        <v>2006</v>
      </c>
      <c r="AW765">
        <v>2007</v>
      </c>
      <c r="AX765">
        <v>2008</v>
      </c>
      <c r="AY765">
        <v>2009</v>
      </c>
      <c r="AZ765">
        <v>2010</v>
      </c>
      <c r="BA765">
        <v>2011</v>
      </c>
      <c r="BB765">
        <v>2012</v>
      </c>
      <c r="BC765">
        <v>2013</v>
      </c>
      <c r="BD765">
        <v>2014</v>
      </c>
      <c r="BE765">
        <v>2015</v>
      </c>
      <c r="BF765">
        <v>2016</v>
      </c>
      <c r="BG765">
        <v>2017</v>
      </c>
      <c r="BH765">
        <v>2018</v>
      </c>
      <c r="BI765">
        <v>2019</v>
      </c>
      <c r="BJ765">
        <v>2020</v>
      </c>
      <c r="BK765">
        <v>2021</v>
      </c>
      <c r="BL765">
        <v>2022</v>
      </c>
    </row>
    <row r="766" spans="1:64" ht="15" customHeight="1" x14ac:dyDescent="0.25">
      <c r="A766" t="s">
        <v>1247</v>
      </c>
      <c r="C766" s="61"/>
      <c r="D766" t="s">
        <v>287</v>
      </c>
      <c r="E766" s="45" t="s">
        <v>288</v>
      </c>
      <c r="G766" s="45" t="s">
        <v>288</v>
      </c>
      <c r="H766" s="45" t="s">
        <v>1798</v>
      </c>
      <c r="I766">
        <f t="shared" si="68"/>
        <v>1980</v>
      </c>
      <c r="J766">
        <f t="shared" si="69"/>
        <v>2022</v>
      </c>
      <c r="K766" s="2" t="str">
        <f t="shared" si="67"/>
        <v>-</v>
      </c>
      <c r="V766">
        <v>1980</v>
      </c>
      <c r="W766">
        <v>1981</v>
      </c>
      <c r="X766">
        <v>1982</v>
      </c>
      <c r="Y766">
        <v>1983</v>
      </c>
      <c r="Z766">
        <v>1984</v>
      </c>
      <c r="AA766">
        <v>1985</v>
      </c>
      <c r="AB766">
        <v>1986</v>
      </c>
      <c r="AC766">
        <v>1987</v>
      </c>
      <c r="AD766">
        <v>1988</v>
      </c>
      <c r="AE766">
        <v>1989</v>
      </c>
      <c r="AF766">
        <v>1990</v>
      </c>
      <c r="AG766">
        <v>1991</v>
      </c>
      <c r="AH766">
        <v>1992</v>
      </c>
      <c r="AI766">
        <v>1993</v>
      </c>
      <c r="AJ766">
        <v>1994</v>
      </c>
      <c r="AK766">
        <v>1995</v>
      </c>
      <c r="AL766">
        <v>1996</v>
      </c>
      <c r="AM766">
        <v>1997</v>
      </c>
      <c r="AN766">
        <v>1998</v>
      </c>
      <c r="AO766">
        <v>1999</v>
      </c>
      <c r="AP766">
        <v>2000</v>
      </c>
      <c r="AQ766">
        <v>2001</v>
      </c>
      <c r="AR766">
        <v>2002</v>
      </c>
      <c r="AS766">
        <v>2003</v>
      </c>
      <c r="AT766">
        <v>2004</v>
      </c>
      <c r="AU766">
        <v>2005</v>
      </c>
      <c r="AV766">
        <v>2006</v>
      </c>
      <c r="AW766">
        <v>2007</v>
      </c>
      <c r="AX766">
        <v>2008</v>
      </c>
      <c r="AY766">
        <v>2009</v>
      </c>
      <c r="AZ766">
        <v>2010</v>
      </c>
      <c r="BA766">
        <v>2011</v>
      </c>
      <c r="BB766">
        <v>2012</v>
      </c>
      <c r="BC766">
        <v>2013</v>
      </c>
      <c r="BD766">
        <v>2014</v>
      </c>
      <c r="BE766">
        <v>2015</v>
      </c>
      <c r="BF766">
        <v>2016</v>
      </c>
      <c r="BG766">
        <v>2017</v>
      </c>
      <c r="BH766">
        <v>2018</v>
      </c>
      <c r="BI766">
        <v>2019</v>
      </c>
      <c r="BJ766">
        <v>2020</v>
      </c>
      <c r="BK766">
        <v>2021</v>
      </c>
      <c r="BL766">
        <v>2022</v>
      </c>
    </row>
    <row r="767" spans="1:64" ht="15" customHeight="1" x14ac:dyDescent="0.25">
      <c r="A767" t="s">
        <v>1247</v>
      </c>
      <c r="C767" s="61"/>
      <c r="D767" t="s">
        <v>289</v>
      </c>
      <c r="E767" s="45" t="s">
        <v>290</v>
      </c>
      <c r="G767" s="45" t="s">
        <v>290</v>
      </c>
      <c r="H767" s="45" t="s">
        <v>1828</v>
      </c>
      <c r="I767">
        <f t="shared" si="68"/>
        <v>1980</v>
      </c>
      <c r="J767">
        <f t="shared" si="69"/>
        <v>2022</v>
      </c>
      <c r="K767" s="2" t="str">
        <f t="shared" si="67"/>
        <v>-</v>
      </c>
      <c r="V767">
        <v>1980</v>
      </c>
      <c r="W767">
        <v>1981</v>
      </c>
      <c r="X767">
        <v>1982</v>
      </c>
      <c r="Y767">
        <v>1983</v>
      </c>
      <c r="Z767">
        <v>1984</v>
      </c>
      <c r="AA767">
        <v>1985</v>
      </c>
      <c r="AB767">
        <v>1986</v>
      </c>
      <c r="AC767">
        <v>1987</v>
      </c>
      <c r="AD767">
        <v>1988</v>
      </c>
      <c r="AE767">
        <v>1989</v>
      </c>
      <c r="AF767">
        <v>1990</v>
      </c>
      <c r="AG767">
        <v>1991</v>
      </c>
      <c r="AH767">
        <v>1992</v>
      </c>
      <c r="AI767">
        <v>1993</v>
      </c>
      <c r="AJ767">
        <v>1994</v>
      </c>
      <c r="AK767">
        <v>1995</v>
      </c>
      <c r="AL767">
        <v>1996</v>
      </c>
      <c r="AM767">
        <v>1997</v>
      </c>
      <c r="AN767">
        <v>1998</v>
      </c>
      <c r="AO767">
        <v>1999</v>
      </c>
      <c r="AP767">
        <v>2000</v>
      </c>
      <c r="AQ767">
        <v>2001</v>
      </c>
      <c r="AR767">
        <v>2002</v>
      </c>
      <c r="AS767">
        <v>2003</v>
      </c>
      <c r="AT767">
        <v>2004</v>
      </c>
      <c r="AU767">
        <v>2005</v>
      </c>
      <c r="AV767">
        <v>2006</v>
      </c>
      <c r="AW767">
        <v>2007</v>
      </c>
      <c r="AX767">
        <v>2008</v>
      </c>
      <c r="AY767">
        <v>2009</v>
      </c>
      <c r="AZ767">
        <v>2010</v>
      </c>
      <c r="BA767">
        <v>2011</v>
      </c>
      <c r="BB767">
        <v>2012</v>
      </c>
      <c r="BC767">
        <v>2013</v>
      </c>
      <c r="BD767">
        <v>2014</v>
      </c>
      <c r="BE767">
        <v>2015</v>
      </c>
      <c r="BF767">
        <v>2016</v>
      </c>
      <c r="BG767">
        <v>2017</v>
      </c>
      <c r="BH767">
        <v>2018</v>
      </c>
      <c r="BI767">
        <v>2019</v>
      </c>
      <c r="BJ767">
        <v>2020</v>
      </c>
      <c r="BK767">
        <v>2021</v>
      </c>
      <c r="BL767">
        <v>2022</v>
      </c>
    </row>
    <row r="768" spans="1:64" ht="15" customHeight="1" x14ac:dyDescent="0.25">
      <c r="A768" t="s">
        <v>1247</v>
      </c>
      <c r="C768" s="61"/>
      <c r="D768" t="s">
        <v>201</v>
      </c>
      <c r="E768" s="45" t="s">
        <v>202</v>
      </c>
      <c r="G768" s="45" t="s">
        <v>202</v>
      </c>
      <c r="H768" s="45" t="s">
        <v>1800</v>
      </c>
      <c r="I768">
        <f t="shared" si="68"/>
        <v>1980</v>
      </c>
      <c r="J768">
        <f t="shared" si="69"/>
        <v>2007</v>
      </c>
      <c r="K768" s="2" t="str">
        <f t="shared" si="67"/>
        <v>-</v>
      </c>
      <c r="V768">
        <v>1980</v>
      </c>
      <c r="W768">
        <v>1981</v>
      </c>
      <c r="X768">
        <v>1982</v>
      </c>
      <c r="Y768">
        <v>1983</v>
      </c>
      <c r="Z768">
        <v>1984</v>
      </c>
      <c r="AA768">
        <v>1985</v>
      </c>
      <c r="AB768">
        <v>1986</v>
      </c>
      <c r="AC768">
        <v>1987</v>
      </c>
      <c r="AD768">
        <v>1988</v>
      </c>
      <c r="AE768">
        <v>1989</v>
      </c>
      <c r="AF768">
        <v>1990</v>
      </c>
      <c r="AG768">
        <v>1991</v>
      </c>
      <c r="AH768">
        <v>1992</v>
      </c>
      <c r="AI768">
        <v>1993</v>
      </c>
      <c r="AJ768">
        <v>1994</v>
      </c>
      <c r="AK768">
        <v>1995</v>
      </c>
      <c r="AL768">
        <v>1996</v>
      </c>
      <c r="AM768">
        <v>1997</v>
      </c>
      <c r="AN768">
        <v>1998</v>
      </c>
      <c r="AO768">
        <v>1999</v>
      </c>
      <c r="AP768">
        <v>2000</v>
      </c>
      <c r="AQ768">
        <v>2001</v>
      </c>
      <c r="AR768">
        <v>2002</v>
      </c>
      <c r="AS768">
        <v>2003</v>
      </c>
      <c r="AT768">
        <v>2004</v>
      </c>
      <c r="AU768">
        <v>2005</v>
      </c>
      <c r="AV768">
        <v>2006</v>
      </c>
      <c r="AW768">
        <v>2007</v>
      </c>
    </row>
    <row r="769" spans="1:64" ht="15" customHeight="1" x14ac:dyDescent="0.25">
      <c r="A769" t="s">
        <v>1247</v>
      </c>
      <c r="C769" s="61"/>
      <c r="D769" t="s">
        <v>291</v>
      </c>
      <c r="E769" s="45" t="s">
        <v>292</v>
      </c>
      <c r="G769" s="45" t="s">
        <v>576</v>
      </c>
      <c r="H769" s="45" t="s">
        <v>1745</v>
      </c>
      <c r="I769">
        <f t="shared" si="68"/>
        <v>2007</v>
      </c>
      <c r="J769">
        <f t="shared" si="69"/>
        <v>2022</v>
      </c>
      <c r="K769" s="2" t="str">
        <f t="shared" si="67"/>
        <v>-</v>
      </c>
      <c r="AW769">
        <v>2007</v>
      </c>
      <c r="AX769">
        <v>2008</v>
      </c>
      <c r="AY769">
        <v>2009</v>
      </c>
      <c r="AZ769">
        <v>2010</v>
      </c>
      <c r="BA769">
        <v>2011</v>
      </c>
      <c r="BB769">
        <v>2012</v>
      </c>
      <c r="BC769">
        <v>2013</v>
      </c>
      <c r="BD769">
        <v>2014</v>
      </c>
      <c r="BE769">
        <v>2015</v>
      </c>
      <c r="BF769">
        <v>2016</v>
      </c>
      <c r="BG769">
        <v>2017</v>
      </c>
      <c r="BH769">
        <v>2018</v>
      </c>
      <c r="BI769">
        <v>2019</v>
      </c>
      <c r="BJ769">
        <v>2020</v>
      </c>
      <c r="BK769">
        <v>2021</v>
      </c>
      <c r="BL769">
        <v>2022</v>
      </c>
    </row>
    <row r="770" spans="1:64" ht="15" customHeight="1" x14ac:dyDescent="0.25">
      <c r="A770" t="s">
        <v>1247</v>
      </c>
      <c r="C770" s="61"/>
      <c r="D770" t="s">
        <v>293</v>
      </c>
      <c r="E770" s="45" t="s">
        <v>294</v>
      </c>
      <c r="G770" s="45" t="s">
        <v>578</v>
      </c>
      <c r="H770" s="45" t="s">
        <v>1801</v>
      </c>
      <c r="I770">
        <f t="shared" si="68"/>
        <v>1980</v>
      </c>
      <c r="J770">
        <f t="shared" si="69"/>
        <v>2007</v>
      </c>
      <c r="K770" s="2" t="str">
        <f t="shared" si="67"/>
        <v>-</v>
      </c>
      <c r="V770">
        <v>1980</v>
      </c>
      <c r="W770">
        <v>1981</v>
      </c>
      <c r="X770">
        <v>1982</v>
      </c>
      <c r="Y770">
        <v>1983</v>
      </c>
      <c r="Z770">
        <v>1984</v>
      </c>
      <c r="AA770">
        <v>1985</v>
      </c>
      <c r="AB770">
        <v>1986</v>
      </c>
      <c r="AC770">
        <v>1987</v>
      </c>
      <c r="AD770">
        <v>1988</v>
      </c>
      <c r="AE770">
        <v>1989</v>
      </c>
      <c r="AF770">
        <v>1990</v>
      </c>
      <c r="AG770">
        <v>1991</v>
      </c>
      <c r="AH770">
        <v>1992</v>
      </c>
      <c r="AI770">
        <v>1993</v>
      </c>
      <c r="AJ770">
        <v>1994</v>
      </c>
      <c r="AK770">
        <v>1995</v>
      </c>
      <c r="AL770">
        <v>1996</v>
      </c>
      <c r="AM770">
        <v>1997</v>
      </c>
      <c r="AN770">
        <v>1998</v>
      </c>
      <c r="AO770">
        <v>1999</v>
      </c>
      <c r="AP770">
        <v>2000</v>
      </c>
      <c r="AQ770">
        <v>2001</v>
      </c>
      <c r="AR770">
        <v>2002</v>
      </c>
      <c r="AS770">
        <v>2003</v>
      </c>
      <c r="AT770">
        <v>2004</v>
      </c>
      <c r="AU770">
        <v>2005</v>
      </c>
      <c r="AV770">
        <v>2006</v>
      </c>
      <c r="AW770">
        <v>2007</v>
      </c>
    </row>
    <row r="771" spans="1:64" ht="15" customHeight="1" x14ac:dyDescent="0.25">
      <c r="A771" t="s">
        <v>1247</v>
      </c>
      <c r="C771" s="61"/>
      <c r="D771" t="s">
        <v>1058</v>
      </c>
      <c r="E771" s="45" t="s">
        <v>804</v>
      </c>
      <c r="G771" s="45"/>
      <c r="H771" s="45"/>
      <c r="I771">
        <f t="shared" si="68"/>
        <v>1980</v>
      </c>
      <c r="J771">
        <f t="shared" si="69"/>
        <v>2007</v>
      </c>
      <c r="K771" s="2" t="str">
        <f t="shared" si="67"/>
        <v>-</v>
      </c>
      <c r="V771">
        <v>1980</v>
      </c>
      <c r="W771">
        <v>1981</v>
      </c>
      <c r="X771">
        <v>1982</v>
      </c>
      <c r="Y771">
        <v>1983</v>
      </c>
      <c r="Z771">
        <v>1984</v>
      </c>
      <c r="AA771">
        <v>1985</v>
      </c>
      <c r="AB771">
        <v>1986</v>
      </c>
      <c r="AC771">
        <v>1987</v>
      </c>
      <c r="AD771">
        <v>1988</v>
      </c>
      <c r="AE771">
        <v>1989</v>
      </c>
      <c r="AF771">
        <v>1990</v>
      </c>
      <c r="AG771">
        <v>1991</v>
      </c>
      <c r="AH771">
        <v>1992</v>
      </c>
      <c r="AI771">
        <v>1993</v>
      </c>
      <c r="AJ771">
        <v>1994</v>
      </c>
      <c r="AK771">
        <v>1995</v>
      </c>
      <c r="AL771">
        <v>1996</v>
      </c>
      <c r="AM771">
        <v>1997</v>
      </c>
      <c r="AN771">
        <v>1998</v>
      </c>
      <c r="AO771">
        <v>1999</v>
      </c>
      <c r="AP771">
        <v>2000</v>
      </c>
      <c r="AQ771">
        <v>2001</v>
      </c>
      <c r="AR771">
        <v>2002</v>
      </c>
      <c r="AS771">
        <v>2003</v>
      </c>
      <c r="AT771">
        <v>2004</v>
      </c>
      <c r="AU771">
        <v>2005</v>
      </c>
      <c r="AV771">
        <v>2006</v>
      </c>
      <c r="AW771">
        <v>2007</v>
      </c>
    </row>
    <row r="772" spans="1:64" ht="15" customHeight="1" x14ac:dyDescent="0.25">
      <c r="A772" t="s">
        <v>1247</v>
      </c>
      <c r="C772" s="61"/>
      <c r="D772" t="s">
        <v>1060</v>
      </c>
      <c r="E772" s="45" t="s">
        <v>805</v>
      </c>
      <c r="F772" s="7" t="s">
        <v>1303</v>
      </c>
      <c r="G772" s="45"/>
      <c r="H772" s="45"/>
      <c r="I772">
        <f t="shared" si="68"/>
        <v>1980</v>
      </c>
      <c r="J772">
        <f t="shared" si="69"/>
        <v>2007</v>
      </c>
      <c r="K772" s="2" t="str">
        <f t="shared" si="67"/>
        <v>-</v>
      </c>
      <c r="V772">
        <v>1980</v>
      </c>
      <c r="W772">
        <v>1981</v>
      </c>
      <c r="X772">
        <v>1982</v>
      </c>
      <c r="Y772">
        <v>1983</v>
      </c>
      <c r="Z772">
        <v>1984</v>
      </c>
      <c r="AA772">
        <v>1985</v>
      </c>
      <c r="AB772">
        <v>1986</v>
      </c>
      <c r="AC772">
        <v>1987</v>
      </c>
      <c r="AD772">
        <v>1988</v>
      </c>
      <c r="AE772">
        <v>1989</v>
      </c>
      <c r="AF772">
        <v>1990</v>
      </c>
      <c r="AG772">
        <v>1991</v>
      </c>
      <c r="AH772">
        <v>1992</v>
      </c>
      <c r="AI772">
        <v>1993</v>
      </c>
      <c r="AJ772">
        <v>1994</v>
      </c>
      <c r="AK772">
        <v>1995</v>
      </c>
      <c r="AL772">
        <v>1996</v>
      </c>
      <c r="AM772">
        <v>1997</v>
      </c>
      <c r="AN772">
        <v>1998</v>
      </c>
      <c r="AO772">
        <v>1999</v>
      </c>
      <c r="AP772">
        <v>2000</v>
      </c>
      <c r="AQ772">
        <v>2001</v>
      </c>
      <c r="AR772">
        <v>2002</v>
      </c>
      <c r="AS772">
        <v>2003</v>
      </c>
      <c r="AT772">
        <v>2004</v>
      </c>
      <c r="AU772">
        <v>2005</v>
      </c>
      <c r="AV772">
        <v>2006</v>
      </c>
      <c r="AW772">
        <v>2007</v>
      </c>
    </row>
    <row r="773" spans="1:64" ht="15" customHeight="1" x14ac:dyDescent="0.25">
      <c r="A773" t="s">
        <v>1247</v>
      </c>
      <c r="C773" s="61"/>
      <c r="D773" t="s">
        <v>295</v>
      </c>
      <c r="E773" s="45" t="s">
        <v>296</v>
      </c>
      <c r="G773" s="45" t="s">
        <v>296</v>
      </c>
      <c r="H773" s="45" t="s">
        <v>1802</v>
      </c>
      <c r="I773">
        <f t="shared" si="68"/>
        <v>1981</v>
      </c>
      <c r="J773">
        <f t="shared" si="69"/>
        <v>2022</v>
      </c>
      <c r="K773" s="2" t="str">
        <f t="shared" si="67"/>
        <v>Yes</v>
      </c>
      <c r="W773">
        <v>1981</v>
      </c>
      <c r="X773">
        <v>1982</v>
      </c>
      <c r="Y773">
        <v>1983</v>
      </c>
      <c r="Z773">
        <v>1984</v>
      </c>
      <c r="AA773">
        <v>1985</v>
      </c>
      <c r="AB773">
        <v>1986</v>
      </c>
      <c r="AC773">
        <v>1987</v>
      </c>
      <c r="AD773">
        <v>1988</v>
      </c>
      <c r="AE773">
        <v>1989</v>
      </c>
      <c r="AF773">
        <v>1990</v>
      </c>
      <c r="AG773">
        <v>1991</v>
      </c>
      <c r="AH773">
        <v>1992</v>
      </c>
      <c r="AI773">
        <v>1993</v>
      </c>
      <c r="AJ773">
        <v>1994</v>
      </c>
      <c r="AK773">
        <v>1995</v>
      </c>
      <c r="AL773">
        <v>1996</v>
      </c>
      <c r="AM773">
        <v>1997</v>
      </c>
      <c r="AN773">
        <v>1998</v>
      </c>
      <c r="AO773">
        <v>1999</v>
      </c>
      <c r="AP773">
        <v>2000</v>
      </c>
      <c r="AQ773">
        <v>2001</v>
      </c>
      <c r="AR773">
        <v>2002</v>
      </c>
      <c r="AS773">
        <v>2003</v>
      </c>
      <c r="AT773">
        <v>2004</v>
      </c>
      <c r="AU773">
        <v>2005</v>
      </c>
      <c r="AV773">
        <v>2006</v>
      </c>
      <c r="AW773">
        <v>2007</v>
      </c>
      <c r="BG773">
        <v>2017</v>
      </c>
      <c r="BH773">
        <v>2018</v>
      </c>
      <c r="BI773">
        <v>2019</v>
      </c>
      <c r="BJ773">
        <v>2020</v>
      </c>
      <c r="BK773">
        <v>2021</v>
      </c>
      <c r="BL773">
        <v>2022</v>
      </c>
    </row>
    <row r="774" spans="1:64" ht="15" customHeight="1" x14ac:dyDescent="0.25">
      <c r="A774" t="s">
        <v>1247</v>
      </c>
      <c r="C774" s="61"/>
      <c r="D774" t="s">
        <v>2285</v>
      </c>
      <c r="E774" s="45" t="s">
        <v>300</v>
      </c>
      <c r="G774" s="45"/>
      <c r="H774" s="45"/>
      <c r="I774">
        <f t="shared" si="68"/>
        <v>2009</v>
      </c>
      <c r="J774">
        <f t="shared" si="69"/>
        <v>2016</v>
      </c>
      <c r="K774" s="2" t="str">
        <f t="shared" ref="K774:K837" si="70">IF(J774-I774+1-COUNTA(L774:BT774)=0, "-", "Yes")</f>
        <v>-</v>
      </c>
      <c r="AY774">
        <v>2009</v>
      </c>
      <c r="AZ774">
        <v>2010</v>
      </c>
      <c r="BA774">
        <v>2011</v>
      </c>
      <c r="BB774">
        <v>2012</v>
      </c>
      <c r="BC774">
        <v>2013</v>
      </c>
      <c r="BD774">
        <v>2014</v>
      </c>
      <c r="BE774">
        <v>2015</v>
      </c>
      <c r="BF774">
        <v>2016</v>
      </c>
    </row>
    <row r="775" spans="1:64" ht="15" customHeight="1" x14ac:dyDescent="0.25">
      <c r="A775" t="s">
        <v>1247</v>
      </c>
      <c r="C775" s="61"/>
      <c r="D775" t="s">
        <v>297</v>
      </c>
      <c r="E775" s="45" t="s">
        <v>298</v>
      </c>
      <c r="G775" s="45" t="s">
        <v>1803</v>
      </c>
      <c r="H775" s="45" t="s">
        <v>1829</v>
      </c>
      <c r="I775">
        <f t="shared" ref="I775:I838" si="71">MIN(L775:BT775)</f>
        <v>2003</v>
      </c>
      <c r="J775">
        <f t="shared" si="69"/>
        <v>2007</v>
      </c>
      <c r="K775" s="2" t="str">
        <f t="shared" si="70"/>
        <v>-</v>
      </c>
      <c r="AS775">
        <v>2003</v>
      </c>
      <c r="AT775">
        <v>2004</v>
      </c>
      <c r="AU775">
        <v>2005</v>
      </c>
      <c r="AV775">
        <v>2006</v>
      </c>
      <c r="AW775">
        <v>2007</v>
      </c>
    </row>
    <row r="776" spans="1:64" ht="15" customHeight="1" x14ac:dyDescent="0.25">
      <c r="A776" t="s">
        <v>1247</v>
      </c>
      <c r="C776" s="61"/>
      <c r="D776" t="s">
        <v>299</v>
      </c>
      <c r="E776" s="45" t="s">
        <v>300</v>
      </c>
      <c r="G776" s="45" t="s">
        <v>1804</v>
      </c>
      <c r="H776" s="45" t="s">
        <v>1830</v>
      </c>
      <c r="I776">
        <f t="shared" si="71"/>
        <v>2007</v>
      </c>
      <c r="J776">
        <f t="shared" si="69"/>
        <v>2007</v>
      </c>
      <c r="K776" s="2" t="str">
        <f t="shared" si="70"/>
        <v>-</v>
      </c>
      <c r="AW776">
        <v>2007</v>
      </c>
    </row>
    <row r="777" spans="1:64" ht="15" customHeight="1" x14ac:dyDescent="0.25">
      <c r="A777" t="s">
        <v>1247</v>
      </c>
      <c r="C777" s="61"/>
      <c r="D777" t="s">
        <v>301</v>
      </c>
      <c r="E777" s="45" t="s">
        <v>302</v>
      </c>
      <c r="G777" s="45" t="s">
        <v>1805</v>
      </c>
      <c r="H777" s="45" t="s">
        <v>1806</v>
      </c>
      <c r="I777">
        <f t="shared" si="71"/>
        <v>1980</v>
      </c>
      <c r="J777">
        <f t="shared" si="69"/>
        <v>2003</v>
      </c>
      <c r="K777" s="2" t="str">
        <f t="shared" si="70"/>
        <v>-</v>
      </c>
      <c r="V777">
        <v>1980</v>
      </c>
      <c r="W777">
        <v>1981</v>
      </c>
      <c r="X777">
        <v>1982</v>
      </c>
      <c r="Y777">
        <v>1983</v>
      </c>
      <c r="Z777">
        <v>1984</v>
      </c>
      <c r="AA777">
        <v>1985</v>
      </c>
      <c r="AB777">
        <v>1986</v>
      </c>
      <c r="AC777">
        <v>1987</v>
      </c>
      <c r="AD777">
        <v>1988</v>
      </c>
      <c r="AE777">
        <v>1989</v>
      </c>
      <c r="AF777">
        <v>1990</v>
      </c>
      <c r="AG777">
        <v>1991</v>
      </c>
      <c r="AH777">
        <v>1992</v>
      </c>
      <c r="AI777">
        <v>1993</v>
      </c>
      <c r="AJ777">
        <v>1994</v>
      </c>
      <c r="AK777">
        <v>1995</v>
      </c>
      <c r="AL777">
        <v>1996</v>
      </c>
      <c r="AM777">
        <v>1997</v>
      </c>
      <c r="AN777">
        <v>1998</v>
      </c>
      <c r="AO777">
        <v>1999</v>
      </c>
      <c r="AP777">
        <v>2000</v>
      </c>
      <c r="AQ777">
        <v>2001</v>
      </c>
      <c r="AR777">
        <v>2002</v>
      </c>
      <c r="AS777">
        <v>2003</v>
      </c>
    </row>
    <row r="778" spans="1:64" ht="15" customHeight="1" x14ac:dyDescent="0.25">
      <c r="A778" t="s">
        <v>1247</v>
      </c>
      <c r="C778" s="61"/>
      <c r="D778" t="s">
        <v>2137</v>
      </c>
      <c r="E778" s="45" t="s">
        <v>2137</v>
      </c>
      <c r="G778" s="45"/>
      <c r="H778" s="45"/>
      <c r="I778">
        <f t="shared" si="71"/>
        <v>2008</v>
      </c>
      <c r="J778">
        <f t="shared" si="69"/>
        <v>2022</v>
      </c>
      <c r="K778" s="2" t="str">
        <f t="shared" si="70"/>
        <v>-</v>
      </c>
      <c r="AX778">
        <v>2008</v>
      </c>
      <c r="AY778">
        <v>2009</v>
      </c>
      <c r="AZ778">
        <v>2010</v>
      </c>
      <c r="BA778">
        <v>2011</v>
      </c>
      <c r="BB778">
        <v>2012</v>
      </c>
      <c r="BC778">
        <v>2013</v>
      </c>
      <c r="BD778">
        <v>2014</v>
      </c>
      <c r="BE778">
        <v>2015</v>
      </c>
      <c r="BF778">
        <v>2016</v>
      </c>
      <c r="BG778">
        <v>2017</v>
      </c>
      <c r="BH778">
        <v>2018</v>
      </c>
      <c r="BI778">
        <v>2019</v>
      </c>
      <c r="BJ778">
        <v>2020</v>
      </c>
      <c r="BK778">
        <v>2021</v>
      </c>
      <c r="BL778">
        <v>2022</v>
      </c>
    </row>
    <row r="779" spans="1:64" ht="15" customHeight="1" x14ac:dyDescent="0.25">
      <c r="A779" t="s">
        <v>1247</v>
      </c>
      <c r="C779" s="61"/>
      <c r="D779" t="s">
        <v>151</v>
      </c>
      <c r="E779" s="45" t="s">
        <v>303</v>
      </c>
      <c r="F779" s="7" t="s">
        <v>1303</v>
      </c>
      <c r="G779" s="46" t="s">
        <v>1379</v>
      </c>
      <c r="H779" s="46" t="s">
        <v>1378</v>
      </c>
      <c r="I779">
        <f t="shared" si="71"/>
        <v>2007</v>
      </c>
      <c r="J779">
        <f t="shared" si="69"/>
        <v>2022</v>
      </c>
      <c r="K779" s="2" t="str">
        <f t="shared" si="70"/>
        <v>Yes</v>
      </c>
      <c r="AW779">
        <v>2007</v>
      </c>
      <c r="AX779">
        <v>2008</v>
      </c>
      <c r="AY779">
        <v>2009</v>
      </c>
      <c r="AZ779">
        <v>2010</v>
      </c>
      <c r="BA779">
        <v>2011</v>
      </c>
      <c r="BB779">
        <v>2012</v>
      </c>
      <c r="BC779">
        <v>2013</v>
      </c>
      <c r="BH779">
        <v>2018</v>
      </c>
      <c r="BI779">
        <v>2019</v>
      </c>
      <c r="BJ779">
        <v>2020</v>
      </c>
      <c r="BK779">
        <v>2021</v>
      </c>
      <c r="BL779">
        <v>2022</v>
      </c>
    </row>
    <row r="780" spans="1:64" ht="15" customHeight="1" x14ac:dyDescent="0.25">
      <c r="A780" t="s">
        <v>1247</v>
      </c>
      <c r="C780" s="61"/>
      <c r="D780" t="s">
        <v>304</v>
      </c>
      <c r="E780" s="45" t="s">
        <v>305</v>
      </c>
      <c r="G780" s="45" t="s">
        <v>305</v>
      </c>
      <c r="H780" s="45" t="s">
        <v>1807</v>
      </c>
      <c r="I780">
        <f t="shared" si="71"/>
        <v>1980</v>
      </c>
      <c r="J780">
        <f t="shared" si="69"/>
        <v>2007</v>
      </c>
      <c r="K780" s="2" t="str">
        <f t="shared" si="70"/>
        <v>-</v>
      </c>
      <c r="V780">
        <v>1980</v>
      </c>
      <c r="W780">
        <v>1981</v>
      </c>
      <c r="X780">
        <v>1982</v>
      </c>
      <c r="Y780">
        <v>1983</v>
      </c>
      <c r="Z780">
        <v>1984</v>
      </c>
      <c r="AA780">
        <v>1985</v>
      </c>
      <c r="AB780">
        <v>1986</v>
      </c>
      <c r="AC780">
        <v>1987</v>
      </c>
      <c r="AD780">
        <v>1988</v>
      </c>
      <c r="AE780">
        <v>1989</v>
      </c>
      <c r="AF780">
        <v>1990</v>
      </c>
      <c r="AG780">
        <v>1991</v>
      </c>
      <c r="AH780">
        <v>1992</v>
      </c>
      <c r="AI780">
        <v>1993</v>
      </c>
      <c r="AJ780">
        <v>1994</v>
      </c>
      <c r="AK780">
        <v>1995</v>
      </c>
      <c r="AL780">
        <v>1996</v>
      </c>
      <c r="AM780">
        <v>1997</v>
      </c>
      <c r="AN780">
        <v>1998</v>
      </c>
      <c r="AO780">
        <v>1999</v>
      </c>
      <c r="AP780">
        <v>2000</v>
      </c>
      <c r="AQ780">
        <v>2001</v>
      </c>
      <c r="AR780">
        <v>2002</v>
      </c>
      <c r="AS780">
        <v>2003</v>
      </c>
      <c r="AT780">
        <v>2004</v>
      </c>
      <c r="AU780">
        <v>2005</v>
      </c>
      <c r="AV780">
        <v>2006</v>
      </c>
      <c r="AW780">
        <v>2007</v>
      </c>
    </row>
    <row r="781" spans="1:64" ht="15" customHeight="1" x14ac:dyDescent="0.25">
      <c r="A781" t="s">
        <v>1247</v>
      </c>
      <c r="C781" s="61"/>
      <c r="D781" t="s">
        <v>306</v>
      </c>
      <c r="E781" s="45" t="s">
        <v>307</v>
      </c>
      <c r="G781" s="45" t="s">
        <v>307</v>
      </c>
      <c r="H781" s="45" t="s">
        <v>1808</v>
      </c>
      <c r="I781">
        <f t="shared" si="71"/>
        <v>1980</v>
      </c>
      <c r="J781">
        <f t="shared" si="69"/>
        <v>2007</v>
      </c>
      <c r="K781" s="2" t="str">
        <f t="shared" si="70"/>
        <v>-</v>
      </c>
      <c r="V781">
        <v>1980</v>
      </c>
      <c r="W781">
        <v>1981</v>
      </c>
      <c r="X781">
        <v>1982</v>
      </c>
      <c r="Y781">
        <v>1983</v>
      </c>
      <c r="Z781">
        <v>1984</v>
      </c>
      <c r="AA781">
        <v>1985</v>
      </c>
      <c r="AB781">
        <v>1986</v>
      </c>
      <c r="AC781">
        <v>1987</v>
      </c>
      <c r="AD781">
        <v>1988</v>
      </c>
      <c r="AE781">
        <v>1989</v>
      </c>
      <c r="AF781">
        <v>1990</v>
      </c>
      <c r="AG781">
        <v>1991</v>
      </c>
      <c r="AH781">
        <v>1992</v>
      </c>
      <c r="AI781">
        <v>1993</v>
      </c>
      <c r="AJ781">
        <v>1994</v>
      </c>
      <c r="AK781">
        <v>1995</v>
      </c>
      <c r="AL781">
        <v>1996</v>
      </c>
      <c r="AM781">
        <v>1997</v>
      </c>
      <c r="AN781">
        <v>1998</v>
      </c>
      <c r="AO781">
        <v>1999</v>
      </c>
      <c r="AP781">
        <v>2000</v>
      </c>
      <c r="AQ781">
        <v>2001</v>
      </c>
      <c r="AR781">
        <v>2002</v>
      </c>
      <c r="AS781">
        <v>2003</v>
      </c>
      <c r="AT781">
        <v>2004</v>
      </c>
      <c r="AU781">
        <v>2005</v>
      </c>
      <c r="AV781">
        <v>2006</v>
      </c>
      <c r="AW781">
        <v>2007</v>
      </c>
    </row>
    <row r="782" spans="1:64" ht="15" customHeight="1" x14ac:dyDescent="0.25">
      <c r="A782" t="s">
        <v>1247</v>
      </c>
      <c r="C782" s="61"/>
      <c r="D782" t="s">
        <v>308</v>
      </c>
      <c r="E782" s="45" t="s">
        <v>309</v>
      </c>
      <c r="G782" s="45" t="s">
        <v>309</v>
      </c>
      <c r="H782" s="45" t="s">
        <v>1809</v>
      </c>
      <c r="I782">
        <f t="shared" si="71"/>
        <v>1980</v>
      </c>
      <c r="J782">
        <f t="shared" si="69"/>
        <v>2022</v>
      </c>
      <c r="K782" s="2" t="str">
        <f t="shared" si="70"/>
        <v>-</v>
      </c>
      <c r="V782">
        <v>1980</v>
      </c>
      <c r="W782">
        <v>1981</v>
      </c>
      <c r="X782">
        <v>1982</v>
      </c>
      <c r="Y782">
        <v>1983</v>
      </c>
      <c r="Z782">
        <v>1984</v>
      </c>
      <c r="AA782">
        <v>1985</v>
      </c>
      <c r="AB782">
        <v>1986</v>
      </c>
      <c r="AC782">
        <v>1987</v>
      </c>
      <c r="AD782">
        <v>1988</v>
      </c>
      <c r="AE782">
        <v>1989</v>
      </c>
      <c r="AF782">
        <v>1990</v>
      </c>
      <c r="AG782">
        <v>1991</v>
      </c>
      <c r="AH782">
        <v>1992</v>
      </c>
      <c r="AI782">
        <v>1993</v>
      </c>
      <c r="AJ782">
        <v>1994</v>
      </c>
      <c r="AK782">
        <v>1995</v>
      </c>
      <c r="AL782">
        <v>1996</v>
      </c>
      <c r="AM782">
        <v>1997</v>
      </c>
      <c r="AN782">
        <v>1998</v>
      </c>
      <c r="AO782">
        <v>1999</v>
      </c>
      <c r="AP782">
        <v>2000</v>
      </c>
      <c r="AQ782">
        <v>2001</v>
      </c>
      <c r="AR782">
        <v>2002</v>
      </c>
      <c r="AS782">
        <v>2003</v>
      </c>
      <c r="AT782">
        <v>2004</v>
      </c>
      <c r="AU782">
        <v>2005</v>
      </c>
      <c r="AV782">
        <v>2006</v>
      </c>
      <c r="AW782">
        <v>2007</v>
      </c>
      <c r="AX782">
        <v>2008</v>
      </c>
      <c r="AY782">
        <v>2009</v>
      </c>
      <c r="AZ782">
        <v>2010</v>
      </c>
      <c r="BA782">
        <v>2011</v>
      </c>
      <c r="BB782">
        <v>2012</v>
      </c>
      <c r="BC782">
        <v>2013</v>
      </c>
      <c r="BD782">
        <v>2014</v>
      </c>
      <c r="BE782">
        <v>2015</v>
      </c>
      <c r="BF782">
        <v>2016</v>
      </c>
      <c r="BG782">
        <v>2017</v>
      </c>
      <c r="BH782">
        <v>2018</v>
      </c>
      <c r="BI782">
        <v>2019</v>
      </c>
      <c r="BJ782">
        <v>2020</v>
      </c>
      <c r="BK782">
        <v>2021</v>
      </c>
      <c r="BL782">
        <v>2022</v>
      </c>
    </row>
    <row r="783" spans="1:64" ht="15" customHeight="1" x14ac:dyDescent="0.25">
      <c r="A783" t="s">
        <v>1247</v>
      </c>
      <c r="C783" s="61"/>
      <c r="D783" t="s">
        <v>47</v>
      </c>
      <c r="E783" s="45" t="s">
        <v>2286</v>
      </c>
      <c r="G783" s="45"/>
      <c r="H783" s="45"/>
      <c r="I783">
        <f t="shared" si="71"/>
        <v>2008</v>
      </c>
      <c r="J783">
        <f t="shared" si="69"/>
        <v>2022</v>
      </c>
      <c r="K783" s="2" t="str">
        <f t="shared" si="70"/>
        <v>-</v>
      </c>
      <c r="AX783">
        <v>2008</v>
      </c>
      <c r="AY783">
        <v>2009</v>
      </c>
      <c r="AZ783">
        <v>2010</v>
      </c>
      <c r="BA783">
        <v>2011</v>
      </c>
      <c r="BB783">
        <v>2012</v>
      </c>
      <c r="BC783">
        <v>2013</v>
      </c>
      <c r="BD783">
        <v>2014</v>
      </c>
      <c r="BE783">
        <v>2015</v>
      </c>
      <c r="BF783">
        <v>2016</v>
      </c>
      <c r="BG783">
        <v>2017</v>
      </c>
      <c r="BH783">
        <v>2018</v>
      </c>
      <c r="BI783">
        <v>2019</v>
      </c>
      <c r="BJ783">
        <v>2020</v>
      </c>
      <c r="BK783">
        <v>2021</v>
      </c>
      <c r="BL783">
        <v>2022</v>
      </c>
    </row>
    <row r="784" spans="1:64" ht="15" customHeight="1" x14ac:dyDescent="0.25">
      <c r="A784" t="s">
        <v>1247</v>
      </c>
      <c r="C784" s="61"/>
      <c r="D784" t="s">
        <v>2287</v>
      </c>
      <c r="E784" s="45" t="s">
        <v>2288</v>
      </c>
      <c r="G784" s="45"/>
      <c r="H784" s="45"/>
      <c r="I784">
        <f t="shared" si="71"/>
        <v>2008</v>
      </c>
      <c r="J784">
        <f t="shared" si="69"/>
        <v>2022</v>
      </c>
      <c r="K784" s="2" t="str">
        <f t="shared" si="70"/>
        <v>-</v>
      </c>
      <c r="AX784">
        <v>2008</v>
      </c>
      <c r="AY784">
        <v>2009</v>
      </c>
      <c r="AZ784">
        <v>2010</v>
      </c>
      <c r="BA784">
        <v>2011</v>
      </c>
      <c r="BB784">
        <v>2012</v>
      </c>
      <c r="BC784">
        <v>2013</v>
      </c>
      <c r="BD784">
        <v>2014</v>
      </c>
      <c r="BE784">
        <v>2015</v>
      </c>
      <c r="BF784">
        <v>2016</v>
      </c>
      <c r="BG784">
        <v>2017</v>
      </c>
      <c r="BH784">
        <v>2018</v>
      </c>
      <c r="BI784">
        <v>2019</v>
      </c>
      <c r="BJ784">
        <v>2020</v>
      </c>
      <c r="BK784">
        <v>2021</v>
      </c>
      <c r="BL784">
        <v>2022</v>
      </c>
    </row>
    <row r="785" spans="1:64" ht="15" customHeight="1" x14ac:dyDescent="0.25">
      <c r="A785" t="s">
        <v>1247</v>
      </c>
      <c r="C785" s="61"/>
      <c r="D785" t="s">
        <v>2289</v>
      </c>
      <c r="E785" s="45" t="s">
        <v>2290</v>
      </c>
      <c r="G785" s="45"/>
      <c r="H785" s="45"/>
      <c r="I785">
        <f t="shared" si="71"/>
        <v>2008</v>
      </c>
      <c r="J785">
        <f t="shared" si="69"/>
        <v>2022</v>
      </c>
      <c r="K785" s="2" t="str">
        <f t="shared" si="70"/>
        <v>-</v>
      </c>
      <c r="AX785">
        <v>2008</v>
      </c>
      <c r="AY785">
        <v>2009</v>
      </c>
      <c r="AZ785">
        <v>2010</v>
      </c>
      <c r="BA785">
        <v>2011</v>
      </c>
      <c r="BB785">
        <v>2012</v>
      </c>
      <c r="BC785">
        <v>2013</v>
      </c>
      <c r="BD785">
        <v>2014</v>
      </c>
      <c r="BE785">
        <v>2015</v>
      </c>
      <c r="BF785">
        <v>2016</v>
      </c>
      <c r="BG785">
        <v>2017</v>
      </c>
      <c r="BH785">
        <v>2018</v>
      </c>
      <c r="BI785">
        <v>2019</v>
      </c>
      <c r="BJ785">
        <v>2020</v>
      </c>
      <c r="BK785">
        <v>2021</v>
      </c>
      <c r="BL785">
        <v>2022</v>
      </c>
    </row>
    <row r="786" spans="1:64" ht="15" customHeight="1" x14ac:dyDescent="0.25">
      <c r="A786" t="s">
        <v>1247</v>
      </c>
      <c r="C786" s="61"/>
      <c r="D786" t="s">
        <v>2291</v>
      </c>
      <c r="E786" s="45" t="s">
        <v>2292</v>
      </c>
      <c r="G786" s="45"/>
      <c r="H786" s="45"/>
      <c r="I786">
        <f t="shared" si="71"/>
        <v>2008</v>
      </c>
      <c r="J786">
        <f t="shared" si="69"/>
        <v>2022</v>
      </c>
      <c r="K786" s="2" t="str">
        <f t="shared" si="70"/>
        <v>-</v>
      </c>
      <c r="AX786">
        <v>2008</v>
      </c>
      <c r="AY786">
        <v>2009</v>
      </c>
      <c r="AZ786">
        <v>2010</v>
      </c>
      <c r="BA786">
        <v>2011</v>
      </c>
      <c r="BB786">
        <v>2012</v>
      </c>
      <c r="BC786">
        <v>2013</v>
      </c>
      <c r="BD786">
        <v>2014</v>
      </c>
      <c r="BE786">
        <v>2015</v>
      </c>
      <c r="BF786">
        <v>2016</v>
      </c>
      <c r="BG786">
        <v>2017</v>
      </c>
      <c r="BH786">
        <v>2018</v>
      </c>
      <c r="BI786">
        <v>2019</v>
      </c>
      <c r="BJ786">
        <v>2020</v>
      </c>
      <c r="BK786">
        <v>2021</v>
      </c>
      <c r="BL786">
        <v>2022</v>
      </c>
    </row>
    <row r="787" spans="1:64" ht="15" customHeight="1" x14ac:dyDescent="0.25">
      <c r="A787" t="s">
        <v>1247</v>
      </c>
      <c r="C787" s="61"/>
      <c r="D787" t="s">
        <v>2293</v>
      </c>
      <c r="E787" s="45" t="s">
        <v>2294</v>
      </c>
      <c r="G787" s="45"/>
      <c r="H787" s="45"/>
      <c r="I787">
        <f t="shared" si="71"/>
        <v>2008</v>
      </c>
      <c r="J787">
        <f t="shared" si="69"/>
        <v>2022</v>
      </c>
      <c r="K787" s="2" t="str">
        <f t="shared" si="70"/>
        <v>-</v>
      </c>
      <c r="AX787">
        <v>2008</v>
      </c>
      <c r="AY787">
        <v>2009</v>
      </c>
      <c r="AZ787">
        <v>2010</v>
      </c>
      <c r="BA787">
        <v>2011</v>
      </c>
      <c r="BB787">
        <v>2012</v>
      </c>
      <c r="BC787">
        <v>2013</v>
      </c>
      <c r="BD787">
        <v>2014</v>
      </c>
      <c r="BE787">
        <v>2015</v>
      </c>
      <c r="BF787">
        <v>2016</v>
      </c>
      <c r="BG787">
        <v>2017</v>
      </c>
      <c r="BH787">
        <v>2018</v>
      </c>
      <c r="BI787">
        <v>2019</v>
      </c>
      <c r="BJ787">
        <v>2020</v>
      </c>
      <c r="BK787">
        <v>2021</v>
      </c>
      <c r="BL787">
        <v>2022</v>
      </c>
    </row>
    <row r="788" spans="1:64" ht="15" customHeight="1" x14ac:dyDescent="0.25">
      <c r="A788" t="s">
        <v>1247</v>
      </c>
      <c r="C788" s="61"/>
      <c r="D788" t="s">
        <v>2295</v>
      </c>
      <c r="E788" s="45" t="s">
        <v>2296</v>
      </c>
      <c r="G788" s="45"/>
      <c r="H788" s="45"/>
      <c r="I788">
        <f t="shared" si="71"/>
        <v>2008</v>
      </c>
      <c r="J788">
        <f t="shared" si="69"/>
        <v>2022</v>
      </c>
      <c r="K788" s="2" t="str">
        <f t="shared" si="70"/>
        <v>-</v>
      </c>
      <c r="AX788">
        <v>2008</v>
      </c>
      <c r="AY788">
        <v>2009</v>
      </c>
      <c r="AZ788">
        <v>2010</v>
      </c>
      <c r="BA788">
        <v>2011</v>
      </c>
      <c r="BB788">
        <v>2012</v>
      </c>
      <c r="BC788">
        <v>2013</v>
      </c>
      <c r="BD788">
        <v>2014</v>
      </c>
      <c r="BE788">
        <v>2015</v>
      </c>
      <c r="BF788">
        <v>2016</v>
      </c>
      <c r="BG788">
        <v>2017</v>
      </c>
      <c r="BH788">
        <v>2018</v>
      </c>
      <c r="BI788">
        <v>2019</v>
      </c>
      <c r="BJ788">
        <v>2020</v>
      </c>
      <c r="BK788">
        <v>2021</v>
      </c>
      <c r="BL788">
        <v>2022</v>
      </c>
    </row>
    <row r="789" spans="1:64" ht="15" customHeight="1" x14ac:dyDescent="0.25">
      <c r="A789" t="s">
        <v>1247</v>
      </c>
      <c r="C789" s="61"/>
      <c r="D789" t="s">
        <v>2297</v>
      </c>
      <c r="E789" s="45" t="s">
        <v>2298</v>
      </c>
      <c r="G789" s="45"/>
      <c r="H789" s="45"/>
      <c r="I789">
        <f t="shared" si="71"/>
        <v>2008</v>
      </c>
      <c r="J789">
        <f t="shared" si="69"/>
        <v>2022</v>
      </c>
      <c r="K789" s="2" t="str">
        <f t="shared" si="70"/>
        <v>-</v>
      </c>
      <c r="AX789">
        <v>2008</v>
      </c>
      <c r="AY789">
        <v>2009</v>
      </c>
      <c r="AZ789">
        <v>2010</v>
      </c>
      <c r="BA789">
        <v>2011</v>
      </c>
      <c r="BB789">
        <v>2012</v>
      </c>
      <c r="BC789">
        <v>2013</v>
      </c>
      <c r="BD789">
        <v>2014</v>
      </c>
      <c r="BE789">
        <v>2015</v>
      </c>
      <c r="BF789">
        <v>2016</v>
      </c>
      <c r="BG789">
        <v>2017</v>
      </c>
      <c r="BH789">
        <v>2018</v>
      </c>
      <c r="BI789">
        <v>2019</v>
      </c>
      <c r="BJ789">
        <v>2020</v>
      </c>
      <c r="BK789">
        <v>2021</v>
      </c>
      <c r="BL789">
        <v>2022</v>
      </c>
    </row>
    <row r="790" spans="1:64" ht="15" customHeight="1" x14ac:dyDescent="0.25">
      <c r="A790" t="s">
        <v>1247</v>
      </c>
      <c r="C790" s="61"/>
      <c r="D790" t="s">
        <v>310</v>
      </c>
      <c r="E790" s="45" t="s">
        <v>311</v>
      </c>
      <c r="G790" s="45" t="s">
        <v>1810</v>
      </c>
      <c r="H790" s="45" t="s">
        <v>1811</v>
      </c>
      <c r="I790">
        <f t="shared" si="71"/>
        <v>1980</v>
      </c>
      <c r="J790">
        <f t="shared" si="69"/>
        <v>2007</v>
      </c>
      <c r="K790" s="2" t="str">
        <f t="shared" si="70"/>
        <v>-</v>
      </c>
      <c r="V790">
        <v>1980</v>
      </c>
      <c r="W790">
        <v>1981</v>
      </c>
      <c r="X790">
        <v>1982</v>
      </c>
      <c r="Y790">
        <v>1983</v>
      </c>
      <c r="Z790">
        <v>1984</v>
      </c>
      <c r="AA790">
        <v>1985</v>
      </c>
      <c r="AB790">
        <v>1986</v>
      </c>
      <c r="AC790">
        <v>1987</v>
      </c>
      <c r="AD790">
        <v>1988</v>
      </c>
      <c r="AE790">
        <v>1989</v>
      </c>
      <c r="AF790">
        <v>1990</v>
      </c>
      <c r="AG790">
        <v>1991</v>
      </c>
      <c r="AH790">
        <v>1992</v>
      </c>
      <c r="AI790">
        <v>1993</v>
      </c>
      <c r="AJ790">
        <v>1994</v>
      </c>
      <c r="AK790">
        <v>1995</v>
      </c>
      <c r="AL790">
        <v>1996</v>
      </c>
      <c r="AM790">
        <v>1997</v>
      </c>
      <c r="AN790">
        <v>1998</v>
      </c>
      <c r="AO790">
        <v>1999</v>
      </c>
      <c r="AP790">
        <v>2000</v>
      </c>
      <c r="AQ790">
        <v>2001</v>
      </c>
      <c r="AR790">
        <v>2002</v>
      </c>
      <c r="AS790">
        <v>2003</v>
      </c>
      <c r="AT790">
        <v>2004</v>
      </c>
      <c r="AU790">
        <v>2005</v>
      </c>
      <c r="AV790">
        <v>2006</v>
      </c>
      <c r="AW790">
        <v>2007</v>
      </c>
    </row>
    <row r="791" spans="1:64" ht="15" customHeight="1" x14ac:dyDescent="0.25">
      <c r="A791" t="s">
        <v>1247</v>
      </c>
      <c r="C791" s="61"/>
      <c r="D791" t="s">
        <v>312</v>
      </c>
      <c r="E791" s="45" t="s">
        <v>313</v>
      </c>
      <c r="G791" s="45" t="s">
        <v>1812</v>
      </c>
      <c r="H791" s="45" t="s">
        <v>1813</v>
      </c>
      <c r="I791">
        <f t="shared" si="71"/>
        <v>1980</v>
      </c>
      <c r="J791">
        <f t="shared" si="69"/>
        <v>2007</v>
      </c>
      <c r="K791" s="2" t="str">
        <f t="shared" si="70"/>
        <v>-</v>
      </c>
      <c r="V791">
        <v>1980</v>
      </c>
      <c r="W791">
        <v>1981</v>
      </c>
      <c r="X791">
        <v>1982</v>
      </c>
      <c r="Y791">
        <v>1983</v>
      </c>
      <c r="Z791">
        <v>1984</v>
      </c>
      <c r="AA791">
        <v>1985</v>
      </c>
      <c r="AB791">
        <v>1986</v>
      </c>
      <c r="AC791">
        <v>1987</v>
      </c>
      <c r="AD791">
        <v>1988</v>
      </c>
      <c r="AE791">
        <v>1989</v>
      </c>
      <c r="AF791">
        <v>1990</v>
      </c>
      <c r="AG791">
        <v>1991</v>
      </c>
      <c r="AH791">
        <v>1992</v>
      </c>
      <c r="AI791">
        <v>1993</v>
      </c>
      <c r="AJ791">
        <v>1994</v>
      </c>
      <c r="AK791">
        <v>1995</v>
      </c>
      <c r="AL791">
        <v>1996</v>
      </c>
      <c r="AM791">
        <v>1997</v>
      </c>
      <c r="AN791">
        <v>1998</v>
      </c>
      <c r="AO791">
        <v>1999</v>
      </c>
      <c r="AP791">
        <v>2000</v>
      </c>
      <c r="AQ791">
        <v>2001</v>
      </c>
      <c r="AR791">
        <v>2002</v>
      </c>
      <c r="AS791">
        <v>2003</v>
      </c>
      <c r="AT791">
        <v>2004</v>
      </c>
      <c r="AU791">
        <v>2005</v>
      </c>
      <c r="AV791">
        <v>2006</v>
      </c>
      <c r="AW791">
        <v>2007</v>
      </c>
    </row>
    <row r="792" spans="1:64" ht="15" customHeight="1" x14ac:dyDescent="0.25">
      <c r="A792" t="s">
        <v>1247</v>
      </c>
      <c r="C792" s="61"/>
      <c r="D792" t="s">
        <v>314</v>
      </c>
      <c r="E792" s="45" t="s">
        <v>315</v>
      </c>
      <c r="G792" s="45" t="s">
        <v>1831</v>
      </c>
      <c r="H792" s="45" t="s">
        <v>1814</v>
      </c>
      <c r="I792">
        <f t="shared" si="71"/>
        <v>1980</v>
      </c>
      <c r="J792">
        <f t="shared" si="69"/>
        <v>2007</v>
      </c>
      <c r="K792" s="2" t="str">
        <f t="shared" si="70"/>
        <v>-</v>
      </c>
      <c r="V792">
        <v>1980</v>
      </c>
      <c r="W792">
        <v>1981</v>
      </c>
      <c r="X792">
        <v>1982</v>
      </c>
      <c r="Y792">
        <v>1983</v>
      </c>
      <c r="Z792">
        <v>1984</v>
      </c>
      <c r="AA792">
        <v>1985</v>
      </c>
      <c r="AB792">
        <v>1986</v>
      </c>
      <c r="AC792">
        <v>1987</v>
      </c>
      <c r="AD792">
        <v>1988</v>
      </c>
      <c r="AE792">
        <v>1989</v>
      </c>
      <c r="AF792">
        <v>1990</v>
      </c>
      <c r="AG792">
        <v>1991</v>
      </c>
      <c r="AH792">
        <v>1992</v>
      </c>
      <c r="AI792">
        <v>1993</v>
      </c>
      <c r="AJ792">
        <v>1994</v>
      </c>
      <c r="AK792">
        <v>1995</v>
      </c>
      <c r="AL792">
        <v>1996</v>
      </c>
      <c r="AM792">
        <v>1997</v>
      </c>
      <c r="AN792">
        <v>1998</v>
      </c>
      <c r="AO792">
        <v>1999</v>
      </c>
      <c r="AP792">
        <v>2000</v>
      </c>
      <c r="AQ792">
        <v>2001</v>
      </c>
      <c r="AR792">
        <v>2002</v>
      </c>
      <c r="AS792">
        <v>2003</v>
      </c>
      <c r="AT792">
        <v>2004</v>
      </c>
      <c r="AU792">
        <v>2005</v>
      </c>
      <c r="AV792">
        <v>2006</v>
      </c>
      <c r="AW792">
        <v>2007</v>
      </c>
    </row>
    <row r="793" spans="1:64" ht="15" customHeight="1" x14ac:dyDescent="0.25">
      <c r="A793" t="s">
        <v>1247</v>
      </c>
      <c r="C793" s="61"/>
      <c r="D793" t="s">
        <v>316</v>
      </c>
      <c r="E793" s="45" t="s">
        <v>317</v>
      </c>
      <c r="G793" s="45" t="s">
        <v>1815</v>
      </c>
      <c r="H793" s="45" t="s">
        <v>1816</v>
      </c>
      <c r="I793">
        <f t="shared" si="71"/>
        <v>1980</v>
      </c>
      <c r="J793">
        <f t="shared" si="69"/>
        <v>2007</v>
      </c>
      <c r="K793" s="2" t="str">
        <f t="shared" si="70"/>
        <v>-</v>
      </c>
      <c r="V793">
        <v>1980</v>
      </c>
      <c r="W793">
        <v>1981</v>
      </c>
      <c r="X793">
        <v>1982</v>
      </c>
      <c r="Y793">
        <v>1983</v>
      </c>
      <c r="Z793">
        <v>1984</v>
      </c>
      <c r="AA793">
        <v>1985</v>
      </c>
      <c r="AB793">
        <v>1986</v>
      </c>
      <c r="AC793">
        <v>1987</v>
      </c>
      <c r="AD793">
        <v>1988</v>
      </c>
      <c r="AE793">
        <v>1989</v>
      </c>
      <c r="AF793">
        <v>1990</v>
      </c>
      <c r="AG793">
        <v>1991</v>
      </c>
      <c r="AH793">
        <v>1992</v>
      </c>
      <c r="AI793">
        <v>1993</v>
      </c>
      <c r="AJ793">
        <v>1994</v>
      </c>
      <c r="AK793">
        <v>1995</v>
      </c>
      <c r="AL793">
        <v>1996</v>
      </c>
      <c r="AM793">
        <v>1997</v>
      </c>
      <c r="AN793">
        <v>1998</v>
      </c>
      <c r="AO793">
        <v>1999</v>
      </c>
      <c r="AP793">
        <v>2000</v>
      </c>
      <c r="AQ793">
        <v>2001</v>
      </c>
      <c r="AR793">
        <v>2002</v>
      </c>
      <c r="AS793">
        <v>2003</v>
      </c>
      <c r="AT793">
        <v>2004</v>
      </c>
      <c r="AU793">
        <v>2005</v>
      </c>
      <c r="AV793">
        <v>2006</v>
      </c>
      <c r="AW793">
        <v>2007</v>
      </c>
    </row>
    <row r="794" spans="1:64" ht="15" customHeight="1" x14ac:dyDescent="0.25">
      <c r="A794" t="s">
        <v>1247</v>
      </c>
      <c r="C794" s="61"/>
      <c r="D794" t="s">
        <v>210</v>
      </c>
      <c r="E794" s="45" t="s">
        <v>318</v>
      </c>
      <c r="G794" s="45" t="s">
        <v>211</v>
      </c>
      <c r="H794" s="45" t="s">
        <v>1817</v>
      </c>
      <c r="I794">
        <f t="shared" si="71"/>
        <v>1980</v>
      </c>
      <c r="J794">
        <f t="shared" si="69"/>
        <v>2022</v>
      </c>
      <c r="K794" s="2" t="str">
        <f t="shared" si="70"/>
        <v>-</v>
      </c>
      <c r="V794">
        <v>1980</v>
      </c>
      <c r="W794">
        <v>1981</v>
      </c>
      <c r="X794">
        <v>1982</v>
      </c>
      <c r="Y794">
        <v>1983</v>
      </c>
      <c r="Z794">
        <v>1984</v>
      </c>
      <c r="AA794">
        <v>1985</v>
      </c>
      <c r="AB794">
        <v>1986</v>
      </c>
      <c r="AC794">
        <v>1987</v>
      </c>
      <c r="AD794">
        <v>1988</v>
      </c>
      <c r="AE794">
        <v>1989</v>
      </c>
      <c r="AF794">
        <v>1990</v>
      </c>
      <c r="AG794">
        <v>1991</v>
      </c>
      <c r="AH794">
        <v>1992</v>
      </c>
      <c r="AI794">
        <v>1993</v>
      </c>
      <c r="AJ794">
        <v>1994</v>
      </c>
      <c r="AK794">
        <v>1995</v>
      </c>
      <c r="AL794">
        <v>1996</v>
      </c>
      <c r="AM794">
        <v>1997</v>
      </c>
      <c r="AN794">
        <v>1998</v>
      </c>
      <c r="AO794">
        <v>1999</v>
      </c>
      <c r="AP794">
        <v>2000</v>
      </c>
      <c r="AQ794">
        <v>2001</v>
      </c>
      <c r="AR794">
        <v>2002</v>
      </c>
      <c r="AS794">
        <v>2003</v>
      </c>
      <c r="AT794">
        <v>2004</v>
      </c>
      <c r="AU794">
        <v>2005</v>
      </c>
      <c r="AV794">
        <v>2006</v>
      </c>
      <c r="AW794">
        <v>2007</v>
      </c>
      <c r="AX794">
        <v>2008</v>
      </c>
      <c r="AY794">
        <v>2009</v>
      </c>
      <c r="AZ794">
        <v>2010</v>
      </c>
      <c r="BA794">
        <v>2011</v>
      </c>
      <c r="BB794">
        <v>2012</v>
      </c>
      <c r="BC794">
        <v>2013</v>
      </c>
      <c r="BD794">
        <v>2014</v>
      </c>
      <c r="BE794">
        <v>2015</v>
      </c>
      <c r="BF794">
        <v>2016</v>
      </c>
      <c r="BG794">
        <v>2017</v>
      </c>
      <c r="BH794">
        <v>2018</v>
      </c>
      <c r="BI794">
        <v>2019</v>
      </c>
      <c r="BJ794">
        <v>2020</v>
      </c>
      <c r="BK794">
        <v>2021</v>
      </c>
      <c r="BL794">
        <v>2022</v>
      </c>
    </row>
    <row r="795" spans="1:64" ht="15" customHeight="1" x14ac:dyDescent="0.25">
      <c r="A795" t="s">
        <v>1247</v>
      </c>
      <c r="C795" s="61"/>
      <c r="D795" t="s">
        <v>319</v>
      </c>
      <c r="E795" s="45" t="s">
        <v>320</v>
      </c>
      <c r="G795" s="45" t="s">
        <v>320</v>
      </c>
      <c r="H795" s="45" t="s">
        <v>1818</v>
      </c>
      <c r="I795">
        <f t="shared" si="71"/>
        <v>1980</v>
      </c>
      <c r="J795">
        <f t="shared" si="69"/>
        <v>2007</v>
      </c>
      <c r="K795" s="2" t="str">
        <f t="shared" si="70"/>
        <v>-</v>
      </c>
      <c r="V795">
        <v>1980</v>
      </c>
      <c r="W795">
        <v>1981</v>
      </c>
      <c r="X795">
        <v>1982</v>
      </c>
      <c r="Y795">
        <v>1983</v>
      </c>
      <c r="Z795">
        <v>1984</v>
      </c>
      <c r="AA795">
        <v>1985</v>
      </c>
      <c r="AB795">
        <v>1986</v>
      </c>
      <c r="AC795">
        <v>1987</v>
      </c>
      <c r="AD795">
        <v>1988</v>
      </c>
      <c r="AE795">
        <v>1989</v>
      </c>
      <c r="AF795">
        <v>1990</v>
      </c>
      <c r="AG795">
        <v>1991</v>
      </c>
      <c r="AH795">
        <v>1992</v>
      </c>
      <c r="AI795">
        <v>1993</v>
      </c>
      <c r="AJ795">
        <v>1994</v>
      </c>
      <c r="AK795">
        <v>1995</v>
      </c>
      <c r="AL795">
        <v>1996</v>
      </c>
      <c r="AM795">
        <v>1997</v>
      </c>
      <c r="AN795">
        <v>1998</v>
      </c>
      <c r="AO795">
        <v>1999</v>
      </c>
      <c r="AP795">
        <v>2000</v>
      </c>
      <c r="AQ795">
        <v>2001</v>
      </c>
      <c r="AR795">
        <v>2002</v>
      </c>
      <c r="AS795">
        <v>2003</v>
      </c>
      <c r="AT795">
        <v>2004</v>
      </c>
      <c r="AU795">
        <v>2005</v>
      </c>
      <c r="AV795">
        <v>2006</v>
      </c>
      <c r="AW795">
        <v>2007</v>
      </c>
    </row>
    <row r="796" spans="1:64" ht="15" customHeight="1" x14ac:dyDescent="0.25">
      <c r="A796" t="s">
        <v>1247</v>
      </c>
      <c r="C796" s="61"/>
      <c r="D796" t="s">
        <v>2299</v>
      </c>
      <c r="E796" s="45" t="s">
        <v>2300</v>
      </c>
      <c r="G796" s="45"/>
      <c r="H796" s="45"/>
      <c r="I796">
        <f t="shared" si="71"/>
        <v>2008</v>
      </c>
      <c r="J796">
        <f t="shared" si="69"/>
        <v>2022</v>
      </c>
      <c r="K796" s="2" t="str">
        <f t="shared" si="70"/>
        <v>-</v>
      </c>
      <c r="AX796">
        <v>2008</v>
      </c>
      <c r="AY796">
        <v>2009</v>
      </c>
      <c r="AZ796">
        <v>2010</v>
      </c>
      <c r="BA796">
        <v>2011</v>
      </c>
      <c r="BB796">
        <v>2012</v>
      </c>
      <c r="BC796">
        <v>2013</v>
      </c>
      <c r="BD796">
        <v>2014</v>
      </c>
      <c r="BE796">
        <v>2015</v>
      </c>
      <c r="BF796">
        <v>2016</v>
      </c>
      <c r="BG796">
        <v>2017</v>
      </c>
      <c r="BH796">
        <v>2018</v>
      </c>
      <c r="BI796">
        <v>2019</v>
      </c>
      <c r="BJ796">
        <v>2020</v>
      </c>
      <c r="BK796">
        <v>2021</v>
      </c>
      <c r="BL796">
        <v>2022</v>
      </c>
    </row>
    <row r="797" spans="1:64" ht="15" customHeight="1" x14ac:dyDescent="0.25">
      <c r="A797" t="s">
        <v>1247</v>
      </c>
      <c r="C797" s="61"/>
      <c r="D797" t="s">
        <v>2301</v>
      </c>
      <c r="E797" s="45" t="s">
        <v>2302</v>
      </c>
      <c r="G797" s="45"/>
      <c r="H797" s="45"/>
      <c r="I797">
        <f t="shared" si="71"/>
        <v>2008</v>
      </c>
      <c r="J797">
        <f t="shared" si="69"/>
        <v>2022</v>
      </c>
      <c r="K797" s="2" t="str">
        <f t="shared" si="70"/>
        <v>-</v>
      </c>
      <c r="AX797">
        <v>2008</v>
      </c>
      <c r="AY797">
        <v>2009</v>
      </c>
      <c r="AZ797">
        <v>2010</v>
      </c>
      <c r="BA797">
        <v>2011</v>
      </c>
      <c r="BB797">
        <v>2012</v>
      </c>
      <c r="BC797">
        <v>2013</v>
      </c>
      <c r="BD797">
        <v>2014</v>
      </c>
      <c r="BE797">
        <v>2015</v>
      </c>
      <c r="BF797">
        <v>2016</v>
      </c>
      <c r="BG797">
        <v>2017</v>
      </c>
      <c r="BH797">
        <v>2018</v>
      </c>
      <c r="BI797">
        <v>2019</v>
      </c>
      <c r="BJ797">
        <v>2020</v>
      </c>
      <c r="BK797">
        <v>2021</v>
      </c>
      <c r="BL797">
        <v>2022</v>
      </c>
    </row>
    <row r="798" spans="1:64" ht="15" customHeight="1" x14ac:dyDescent="0.25">
      <c r="A798" t="s">
        <v>1247</v>
      </c>
      <c r="C798" s="61"/>
      <c r="D798" t="s">
        <v>2303</v>
      </c>
      <c r="E798" s="45" t="s">
        <v>2304</v>
      </c>
      <c r="G798" s="45"/>
      <c r="H798" s="45"/>
      <c r="I798">
        <f t="shared" si="71"/>
        <v>2008</v>
      </c>
      <c r="J798">
        <f t="shared" si="69"/>
        <v>2022</v>
      </c>
      <c r="K798" s="2" t="str">
        <f t="shared" si="70"/>
        <v>-</v>
      </c>
      <c r="AX798">
        <v>2008</v>
      </c>
      <c r="AY798">
        <v>2009</v>
      </c>
      <c r="AZ798">
        <v>2010</v>
      </c>
      <c r="BA798">
        <v>2011</v>
      </c>
      <c r="BB798">
        <v>2012</v>
      </c>
      <c r="BC798">
        <v>2013</v>
      </c>
      <c r="BD798">
        <v>2014</v>
      </c>
      <c r="BE798">
        <v>2015</v>
      </c>
      <c r="BF798">
        <v>2016</v>
      </c>
      <c r="BG798">
        <v>2017</v>
      </c>
      <c r="BH798">
        <v>2018</v>
      </c>
      <c r="BI798">
        <v>2019</v>
      </c>
      <c r="BJ798">
        <v>2020</v>
      </c>
      <c r="BK798">
        <v>2021</v>
      </c>
      <c r="BL798">
        <v>2022</v>
      </c>
    </row>
    <row r="799" spans="1:64" ht="15" customHeight="1" x14ac:dyDescent="0.25">
      <c r="A799" t="s">
        <v>1247</v>
      </c>
      <c r="C799" s="61"/>
      <c r="D799" t="s">
        <v>2305</v>
      </c>
      <c r="E799" s="45" t="s">
        <v>2306</v>
      </c>
      <c r="G799" s="45"/>
      <c r="H799" s="45"/>
      <c r="I799">
        <f t="shared" si="71"/>
        <v>2008</v>
      </c>
      <c r="J799">
        <f t="shared" ref="J799:J859" si="72">MAX(L799:BT799)</f>
        <v>2022</v>
      </c>
      <c r="K799" s="2" t="str">
        <f t="shared" si="70"/>
        <v>-</v>
      </c>
      <c r="AX799">
        <v>2008</v>
      </c>
      <c r="AY799">
        <v>2009</v>
      </c>
      <c r="AZ799">
        <v>2010</v>
      </c>
      <c r="BA799">
        <v>2011</v>
      </c>
      <c r="BB799">
        <v>2012</v>
      </c>
      <c r="BC799">
        <v>2013</v>
      </c>
      <c r="BD799">
        <v>2014</v>
      </c>
      <c r="BE799">
        <v>2015</v>
      </c>
      <c r="BF799">
        <v>2016</v>
      </c>
      <c r="BG799">
        <v>2017</v>
      </c>
      <c r="BH799">
        <v>2018</v>
      </c>
      <c r="BI799">
        <v>2019</v>
      </c>
      <c r="BJ799">
        <v>2020</v>
      </c>
      <c r="BK799">
        <v>2021</v>
      </c>
      <c r="BL799">
        <v>2022</v>
      </c>
    </row>
    <row r="800" spans="1:64" ht="15" customHeight="1" x14ac:dyDescent="0.25">
      <c r="A800" t="s">
        <v>1247</v>
      </c>
      <c r="C800" s="61"/>
      <c r="D800" t="s">
        <v>2307</v>
      </c>
      <c r="E800" s="45" t="s">
        <v>2308</v>
      </c>
      <c r="G800" s="45"/>
      <c r="H800" s="45"/>
      <c r="I800">
        <f t="shared" si="71"/>
        <v>2008</v>
      </c>
      <c r="J800">
        <f t="shared" si="72"/>
        <v>2022</v>
      </c>
      <c r="K800" s="2" t="str">
        <f t="shared" si="70"/>
        <v>-</v>
      </c>
      <c r="AX800">
        <v>2008</v>
      </c>
      <c r="AY800">
        <v>2009</v>
      </c>
      <c r="AZ800">
        <v>2010</v>
      </c>
      <c r="BA800">
        <v>2011</v>
      </c>
      <c r="BB800">
        <v>2012</v>
      </c>
      <c r="BC800">
        <v>2013</v>
      </c>
      <c r="BD800">
        <v>2014</v>
      </c>
      <c r="BE800">
        <v>2015</v>
      </c>
      <c r="BF800">
        <v>2016</v>
      </c>
      <c r="BG800">
        <v>2017</v>
      </c>
      <c r="BH800">
        <v>2018</v>
      </c>
      <c r="BI800">
        <v>2019</v>
      </c>
      <c r="BJ800">
        <v>2020</v>
      </c>
      <c r="BK800">
        <v>2021</v>
      </c>
      <c r="BL800">
        <v>2022</v>
      </c>
    </row>
    <row r="801" spans="1:64" ht="15" customHeight="1" x14ac:dyDescent="0.25">
      <c r="A801" t="s">
        <v>1247</v>
      </c>
      <c r="C801" s="61"/>
      <c r="D801" t="s">
        <v>2309</v>
      </c>
      <c r="E801" s="45" t="s">
        <v>2310</v>
      </c>
      <c r="G801" s="45"/>
      <c r="H801" s="45"/>
      <c r="I801">
        <f t="shared" si="71"/>
        <v>2008</v>
      </c>
      <c r="J801">
        <f t="shared" si="72"/>
        <v>2022</v>
      </c>
      <c r="K801" s="2" t="str">
        <f t="shared" si="70"/>
        <v>-</v>
      </c>
      <c r="AX801">
        <v>2008</v>
      </c>
      <c r="AY801">
        <v>2009</v>
      </c>
      <c r="AZ801">
        <v>2010</v>
      </c>
      <c r="BA801">
        <v>2011</v>
      </c>
      <c r="BB801">
        <v>2012</v>
      </c>
      <c r="BC801">
        <v>2013</v>
      </c>
      <c r="BD801">
        <v>2014</v>
      </c>
      <c r="BE801">
        <v>2015</v>
      </c>
      <c r="BF801">
        <v>2016</v>
      </c>
      <c r="BG801">
        <v>2017</v>
      </c>
      <c r="BH801">
        <v>2018</v>
      </c>
      <c r="BI801">
        <v>2019</v>
      </c>
      <c r="BJ801">
        <v>2020</v>
      </c>
      <c r="BK801">
        <v>2021</v>
      </c>
      <c r="BL801">
        <v>2022</v>
      </c>
    </row>
    <row r="802" spans="1:64" ht="15" customHeight="1" x14ac:dyDescent="0.25">
      <c r="A802" t="s">
        <v>1247</v>
      </c>
      <c r="C802" s="61"/>
      <c r="D802" t="s">
        <v>2311</v>
      </c>
      <c r="E802" s="45" t="s">
        <v>2312</v>
      </c>
      <c r="G802" s="45"/>
      <c r="H802" s="45"/>
      <c r="I802">
        <f t="shared" si="71"/>
        <v>2008</v>
      </c>
      <c r="J802">
        <f t="shared" si="72"/>
        <v>2022</v>
      </c>
      <c r="K802" s="2" t="str">
        <f t="shared" si="70"/>
        <v>-</v>
      </c>
      <c r="AX802">
        <v>2008</v>
      </c>
      <c r="AY802">
        <v>2009</v>
      </c>
      <c r="AZ802">
        <v>2010</v>
      </c>
      <c r="BA802">
        <v>2011</v>
      </c>
      <c r="BB802">
        <v>2012</v>
      </c>
      <c r="BC802">
        <v>2013</v>
      </c>
      <c r="BD802">
        <v>2014</v>
      </c>
      <c r="BE802">
        <v>2015</v>
      </c>
      <c r="BF802">
        <v>2016</v>
      </c>
      <c r="BG802">
        <v>2017</v>
      </c>
      <c r="BH802">
        <v>2018</v>
      </c>
      <c r="BI802">
        <v>2019</v>
      </c>
      <c r="BJ802">
        <v>2020</v>
      </c>
      <c r="BK802">
        <v>2021</v>
      </c>
      <c r="BL802">
        <v>2022</v>
      </c>
    </row>
    <row r="803" spans="1:64" ht="15" customHeight="1" x14ac:dyDescent="0.25">
      <c r="A803" t="s">
        <v>1247</v>
      </c>
      <c r="C803" s="61"/>
      <c r="D803" t="s">
        <v>2313</v>
      </c>
      <c r="E803" s="45" t="s">
        <v>2314</v>
      </c>
      <c r="G803" s="45"/>
      <c r="H803" s="45"/>
      <c r="I803">
        <f t="shared" si="71"/>
        <v>2008</v>
      </c>
      <c r="J803">
        <f t="shared" si="72"/>
        <v>2022</v>
      </c>
      <c r="K803" s="2" t="str">
        <f t="shared" si="70"/>
        <v>-</v>
      </c>
      <c r="AX803">
        <v>2008</v>
      </c>
      <c r="AY803">
        <v>2009</v>
      </c>
      <c r="AZ803">
        <v>2010</v>
      </c>
      <c r="BA803">
        <v>2011</v>
      </c>
      <c r="BB803">
        <v>2012</v>
      </c>
      <c r="BC803">
        <v>2013</v>
      </c>
      <c r="BD803">
        <v>2014</v>
      </c>
      <c r="BE803">
        <v>2015</v>
      </c>
      <c r="BF803">
        <v>2016</v>
      </c>
      <c r="BG803">
        <v>2017</v>
      </c>
      <c r="BH803">
        <v>2018</v>
      </c>
      <c r="BI803">
        <v>2019</v>
      </c>
      <c r="BJ803">
        <v>2020</v>
      </c>
      <c r="BK803">
        <v>2021</v>
      </c>
      <c r="BL803">
        <v>2022</v>
      </c>
    </row>
    <row r="804" spans="1:64" ht="15" customHeight="1" x14ac:dyDescent="0.25">
      <c r="A804" t="s">
        <v>1247</v>
      </c>
      <c r="C804" s="61"/>
      <c r="D804" t="s">
        <v>2315</v>
      </c>
      <c r="E804" s="45" t="s">
        <v>2316</v>
      </c>
      <c r="G804" s="45"/>
      <c r="H804" s="45"/>
      <c r="I804">
        <f t="shared" si="71"/>
        <v>2008</v>
      </c>
      <c r="J804">
        <f t="shared" si="72"/>
        <v>2022</v>
      </c>
      <c r="K804" s="2" t="str">
        <f t="shared" si="70"/>
        <v>-</v>
      </c>
      <c r="AX804">
        <v>2008</v>
      </c>
      <c r="AY804">
        <v>2009</v>
      </c>
      <c r="AZ804">
        <v>2010</v>
      </c>
      <c r="BA804">
        <v>2011</v>
      </c>
      <c r="BB804">
        <v>2012</v>
      </c>
      <c r="BC804">
        <v>2013</v>
      </c>
      <c r="BD804">
        <v>2014</v>
      </c>
      <c r="BE804">
        <v>2015</v>
      </c>
      <c r="BF804">
        <v>2016</v>
      </c>
      <c r="BG804">
        <v>2017</v>
      </c>
      <c r="BH804">
        <v>2018</v>
      </c>
      <c r="BI804">
        <v>2019</v>
      </c>
      <c r="BJ804">
        <v>2020</v>
      </c>
      <c r="BK804">
        <v>2021</v>
      </c>
      <c r="BL804">
        <v>2022</v>
      </c>
    </row>
    <row r="805" spans="1:64" ht="15" customHeight="1" x14ac:dyDescent="0.25">
      <c r="A805" t="s">
        <v>1247</v>
      </c>
      <c r="C805" s="61"/>
      <c r="D805" t="s">
        <v>2317</v>
      </c>
      <c r="E805" s="45" t="s">
        <v>2318</v>
      </c>
      <c r="G805" s="45"/>
      <c r="H805" s="45"/>
      <c r="I805">
        <f t="shared" si="71"/>
        <v>2008</v>
      </c>
      <c r="J805">
        <f t="shared" si="72"/>
        <v>2022</v>
      </c>
      <c r="K805" s="2" t="str">
        <f t="shared" si="70"/>
        <v>-</v>
      </c>
      <c r="AX805">
        <v>2008</v>
      </c>
      <c r="AY805">
        <v>2009</v>
      </c>
      <c r="AZ805">
        <v>2010</v>
      </c>
      <c r="BA805">
        <v>2011</v>
      </c>
      <c r="BB805">
        <v>2012</v>
      </c>
      <c r="BC805">
        <v>2013</v>
      </c>
      <c r="BD805">
        <v>2014</v>
      </c>
      <c r="BE805">
        <v>2015</v>
      </c>
      <c r="BF805">
        <v>2016</v>
      </c>
      <c r="BG805">
        <v>2017</v>
      </c>
      <c r="BH805">
        <v>2018</v>
      </c>
      <c r="BI805">
        <v>2019</v>
      </c>
      <c r="BJ805">
        <v>2020</v>
      </c>
      <c r="BK805">
        <v>2021</v>
      </c>
      <c r="BL805">
        <v>2022</v>
      </c>
    </row>
    <row r="806" spans="1:64" ht="15" customHeight="1" x14ac:dyDescent="0.25">
      <c r="A806" t="s">
        <v>1247</v>
      </c>
      <c r="C806" s="61"/>
      <c r="D806" t="s">
        <v>2319</v>
      </c>
      <c r="E806" s="45" t="s">
        <v>2320</v>
      </c>
      <c r="G806" s="45"/>
      <c r="H806" s="45"/>
      <c r="I806">
        <f t="shared" si="71"/>
        <v>2008</v>
      </c>
      <c r="J806">
        <f t="shared" si="72"/>
        <v>2022</v>
      </c>
      <c r="K806" s="2" t="str">
        <f t="shared" si="70"/>
        <v>-</v>
      </c>
      <c r="AX806">
        <v>2008</v>
      </c>
      <c r="AY806">
        <v>2009</v>
      </c>
      <c r="AZ806">
        <v>2010</v>
      </c>
      <c r="BA806">
        <v>2011</v>
      </c>
      <c r="BB806">
        <v>2012</v>
      </c>
      <c r="BC806">
        <v>2013</v>
      </c>
      <c r="BD806">
        <v>2014</v>
      </c>
      <c r="BE806">
        <v>2015</v>
      </c>
      <c r="BF806">
        <v>2016</v>
      </c>
      <c r="BG806">
        <v>2017</v>
      </c>
      <c r="BH806">
        <v>2018</v>
      </c>
      <c r="BI806">
        <v>2019</v>
      </c>
      <c r="BJ806">
        <v>2020</v>
      </c>
      <c r="BK806">
        <v>2021</v>
      </c>
      <c r="BL806">
        <v>2022</v>
      </c>
    </row>
    <row r="807" spans="1:64" ht="15" customHeight="1" x14ac:dyDescent="0.25">
      <c r="A807" t="s">
        <v>1247</v>
      </c>
      <c r="C807" s="61"/>
      <c r="D807" t="s">
        <v>2321</v>
      </c>
      <c r="E807" s="45" t="s">
        <v>2322</v>
      </c>
      <c r="G807" s="45"/>
      <c r="H807" s="45"/>
      <c r="I807">
        <f t="shared" si="71"/>
        <v>2008</v>
      </c>
      <c r="J807">
        <f t="shared" si="72"/>
        <v>2022</v>
      </c>
      <c r="K807" s="2" t="str">
        <f t="shared" si="70"/>
        <v>-</v>
      </c>
      <c r="AX807">
        <v>2008</v>
      </c>
      <c r="AY807">
        <v>2009</v>
      </c>
      <c r="AZ807">
        <v>2010</v>
      </c>
      <c r="BA807">
        <v>2011</v>
      </c>
      <c r="BB807">
        <v>2012</v>
      </c>
      <c r="BC807">
        <v>2013</v>
      </c>
      <c r="BD807">
        <v>2014</v>
      </c>
      <c r="BE807">
        <v>2015</v>
      </c>
      <c r="BF807">
        <v>2016</v>
      </c>
      <c r="BG807">
        <v>2017</v>
      </c>
      <c r="BH807">
        <v>2018</v>
      </c>
      <c r="BI807">
        <v>2019</v>
      </c>
      <c r="BJ807">
        <v>2020</v>
      </c>
      <c r="BK807">
        <v>2021</v>
      </c>
      <c r="BL807">
        <v>2022</v>
      </c>
    </row>
    <row r="808" spans="1:64" ht="15" customHeight="1" x14ac:dyDescent="0.25">
      <c r="A808" t="s">
        <v>1247</v>
      </c>
      <c r="C808" s="61"/>
      <c r="D808" t="s">
        <v>2323</v>
      </c>
      <c r="E808" s="45" t="s">
        <v>2324</v>
      </c>
      <c r="G808" s="45"/>
      <c r="H808" s="45"/>
      <c r="I808">
        <f t="shared" si="71"/>
        <v>2008</v>
      </c>
      <c r="J808">
        <f t="shared" si="72"/>
        <v>2022</v>
      </c>
      <c r="K808" s="2" t="str">
        <f t="shared" si="70"/>
        <v>-</v>
      </c>
      <c r="AX808">
        <v>2008</v>
      </c>
      <c r="AY808">
        <v>2009</v>
      </c>
      <c r="AZ808">
        <v>2010</v>
      </c>
      <c r="BA808">
        <v>2011</v>
      </c>
      <c r="BB808">
        <v>2012</v>
      </c>
      <c r="BC808">
        <v>2013</v>
      </c>
      <c r="BD808">
        <v>2014</v>
      </c>
      <c r="BE808">
        <v>2015</v>
      </c>
      <c r="BF808">
        <v>2016</v>
      </c>
      <c r="BG808">
        <v>2017</v>
      </c>
      <c r="BH808">
        <v>2018</v>
      </c>
      <c r="BI808">
        <v>2019</v>
      </c>
      <c r="BJ808">
        <v>2020</v>
      </c>
      <c r="BK808">
        <v>2021</v>
      </c>
      <c r="BL808">
        <v>2022</v>
      </c>
    </row>
    <row r="809" spans="1:64" ht="15" customHeight="1" x14ac:dyDescent="0.25">
      <c r="A809" t="s">
        <v>1247</v>
      </c>
      <c r="C809" s="61"/>
      <c r="D809" t="s">
        <v>2325</v>
      </c>
      <c r="E809" s="45" t="s">
        <v>2326</v>
      </c>
      <c r="G809" s="45"/>
      <c r="H809" s="45"/>
      <c r="I809">
        <f t="shared" si="71"/>
        <v>2008</v>
      </c>
      <c r="J809">
        <f t="shared" si="72"/>
        <v>2022</v>
      </c>
      <c r="K809" s="2" t="str">
        <f t="shared" si="70"/>
        <v>-</v>
      </c>
      <c r="AX809">
        <v>2008</v>
      </c>
      <c r="AY809">
        <v>2009</v>
      </c>
      <c r="AZ809">
        <v>2010</v>
      </c>
      <c r="BA809">
        <v>2011</v>
      </c>
      <c r="BB809">
        <v>2012</v>
      </c>
      <c r="BC809">
        <v>2013</v>
      </c>
      <c r="BD809">
        <v>2014</v>
      </c>
      <c r="BE809">
        <v>2015</v>
      </c>
      <c r="BF809">
        <v>2016</v>
      </c>
      <c r="BG809">
        <v>2017</v>
      </c>
      <c r="BH809">
        <v>2018</v>
      </c>
      <c r="BI809">
        <v>2019</v>
      </c>
      <c r="BJ809">
        <v>2020</v>
      </c>
      <c r="BK809">
        <v>2021</v>
      </c>
      <c r="BL809">
        <v>2022</v>
      </c>
    </row>
    <row r="810" spans="1:64" ht="15" customHeight="1" x14ac:dyDescent="0.25">
      <c r="A810" t="s">
        <v>1247</v>
      </c>
      <c r="C810" s="61"/>
      <c r="D810" t="s">
        <v>2327</v>
      </c>
      <c r="E810" s="45" t="s">
        <v>2328</v>
      </c>
      <c r="G810" s="45"/>
      <c r="H810" s="45"/>
      <c r="I810">
        <f t="shared" si="71"/>
        <v>2008</v>
      </c>
      <c r="J810">
        <f t="shared" si="72"/>
        <v>2022</v>
      </c>
      <c r="K810" s="2" t="str">
        <f t="shared" si="70"/>
        <v>-</v>
      </c>
      <c r="AX810">
        <v>2008</v>
      </c>
      <c r="AY810">
        <v>2009</v>
      </c>
      <c r="AZ810">
        <v>2010</v>
      </c>
      <c r="BA810">
        <v>2011</v>
      </c>
      <c r="BB810">
        <v>2012</v>
      </c>
      <c r="BC810">
        <v>2013</v>
      </c>
      <c r="BD810">
        <v>2014</v>
      </c>
      <c r="BE810">
        <v>2015</v>
      </c>
      <c r="BF810">
        <v>2016</v>
      </c>
      <c r="BG810">
        <v>2017</v>
      </c>
      <c r="BH810">
        <v>2018</v>
      </c>
      <c r="BI810">
        <v>2019</v>
      </c>
      <c r="BJ810">
        <v>2020</v>
      </c>
      <c r="BK810">
        <v>2021</v>
      </c>
      <c r="BL810">
        <v>2022</v>
      </c>
    </row>
    <row r="811" spans="1:64" ht="15" customHeight="1" x14ac:dyDescent="0.25">
      <c r="A811" t="s">
        <v>1247</v>
      </c>
      <c r="C811" s="61"/>
      <c r="D811" t="s">
        <v>2329</v>
      </c>
      <c r="E811" s="45" t="s">
        <v>2330</v>
      </c>
      <c r="G811" s="45"/>
      <c r="H811" s="45"/>
      <c r="I811">
        <f t="shared" si="71"/>
        <v>2008</v>
      </c>
      <c r="J811">
        <f t="shared" si="72"/>
        <v>2022</v>
      </c>
      <c r="K811" s="2" t="str">
        <f t="shared" si="70"/>
        <v>-</v>
      </c>
      <c r="AX811">
        <v>2008</v>
      </c>
      <c r="AY811">
        <v>2009</v>
      </c>
      <c r="AZ811">
        <v>2010</v>
      </c>
      <c r="BA811">
        <v>2011</v>
      </c>
      <c r="BB811">
        <v>2012</v>
      </c>
      <c r="BC811">
        <v>2013</v>
      </c>
      <c r="BD811">
        <v>2014</v>
      </c>
      <c r="BE811">
        <v>2015</v>
      </c>
      <c r="BF811">
        <v>2016</v>
      </c>
      <c r="BG811">
        <v>2017</v>
      </c>
      <c r="BH811">
        <v>2018</v>
      </c>
      <c r="BI811">
        <v>2019</v>
      </c>
      <c r="BJ811">
        <v>2020</v>
      </c>
      <c r="BK811">
        <v>2021</v>
      </c>
      <c r="BL811">
        <v>2022</v>
      </c>
    </row>
    <row r="812" spans="1:64" ht="15" customHeight="1" x14ac:dyDescent="0.25">
      <c r="A812" t="s">
        <v>1247</v>
      </c>
      <c r="C812" s="61"/>
      <c r="D812" t="s">
        <v>2331</v>
      </c>
      <c r="E812" s="45" t="s">
        <v>2332</v>
      </c>
      <c r="G812" s="45"/>
      <c r="H812" s="45"/>
      <c r="I812">
        <f t="shared" si="71"/>
        <v>2008</v>
      </c>
      <c r="J812">
        <f t="shared" si="72"/>
        <v>2022</v>
      </c>
      <c r="K812" s="2" t="str">
        <f t="shared" si="70"/>
        <v>-</v>
      </c>
      <c r="AX812">
        <v>2008</v>
      </c>
      <c r="AY812">
        <v>2009</v>
      </c>
      <c r="AZ812">
        <v>2010</v>
      </c>
      <c r="BA812">
        <v>2011</v>
      </c>
      <c r="BB812">
        <v>2012</v>
      </c>
      <c r="BC812">
        <v>2013</v>
      </c>
      <c r="BD812">
        <v>2014</v>
      </c>
      <c r="BE812">
        <v>2015</v>
      </c>
      <c r="BF812">
        <v>2016</v>
      </c>
      <c r="BG812">
        <v>2017</v>
      </c>
      <c r="BH812">
        <v>2018</v>
      </c>
      <c r="BI812">
        <v>2019</v>
      </c>
      <c r="BJ812">
        <v>2020</v>
      </c>
      <c r="BK812">
        <v>2021</v>
      </c>
      <c r="BL812">
        <v>2022</v>
      </c>
    </row>
    <row r="813" spans="1:64" ht="15" customHeight="1" x14ac:dyDescent="0.25">
      <c r="A813" t="s">
        <v>1247</v>
      </c>
      <c r="C813" s="61"/>
      <c r="D813" t="s">
        <v>2333</v>
      </c>
      <c r="E813" s="45" t="s">
        <v>2334</v>
      </c>
      <c r="G813" s="45"/>
      <c r="H813" s="45"/>
      <c r="I813">
        <f t="shared" si="71"/>
        <v>2008</v>
      </c>
      <c r="J813">
        <f t="shared" si="72"/>
        <v>2022</v>
      </c>
      <c r="K813" s="2" t="str">
        <f t="shared" si="70"/>
        <v>-</v>
      </c>
      <c r="AX813">
        <v>2008</v>
      </c>
      <c r="AY813">
        <v>2009</v>
      </c>
      <c r="AZ813">
        <v>2010</v>
      </c>
      <c r="BA813">
        <v>2011</v>
      </c>
      <c r="BB813">
        <v>2012</v>
      </c>
      <c r="BC813">
        <v>2013</v>
      </c>
      <c r="BD813">
        <v>2014</v>
      </c>
      <c r="BE813">
        <v>2015</v>
      </c>
      <c r="BF813">
        <v>2016</v>
      </c>
      <c r="BG813">
        <v>2017</v>
      </c>
      <c r="BH813">
        <v>2018</v>
      </c>
      <c r="BI813">
        <v>2019</v>
      </c>
      <c r="BJ813">
        <v>2020</v>
      </c>
      <c r="BK813">
        <v>2021</v>
      </c>
      <c r="BL813">
        <v>2022</v>
      </c>
    </row>
    <row r="814" spans="1:64" ht="15" customHeight="1" x14ac:dyDescent="0.25">
      <c r="A814" t="s">
        <v>1247</v>
      </c>
      <c r="C814" s="61"/>
      <c r="D814" t="s">
        <v>2335</v>
      </c>
      <c r="E814" s="45" t="s">
        <v>2336</v>
      </c>
      <c r="G814" s="45"/>
      <c r="H814" s="45"/>
      <c r="I814">
        <f t="shared" si="71"/>
        <v>2008</v>
      </c>
      <c r="J814">
        <f t="shared" si="72"/>
        <v>2022</v>
      </c>
      <c r="K814" s="2" t="str">
        <f t="shared" si="70"/>
        <v>-</v>
      </c>
      <c r="AX814">
        <v>2008</v>
      </c>
      <c r="AY814">
        <v>2009</v>
      </c>
      <c r="AZ814">
        <v>2010</v>
      </c>
      <c r="BA814">
        <v>2011</v>
      </c>
      <c r="BB814">
        <v>2012</v>
      </c>
      <c r="BC814">
        <v>2013</v>
      </c>
      <c r="BD814">
        <v>2014</v>
      </c>
      <c r="BE814">
        <v>2015</v>
      </c>
      <c r="BF814">
        <v>2016</v>
      </c>
      <c r="BG814">
        <v>2017</v>
      </c>
      <c r="BH814">
        <v>2018</v>
      </c>
      <c r="BI814">
        <v>2019</v>
      </c>
      <c r="BJ814">
        <v>2020</v>
      </c>
      <c r="BK814">
        <v>2021</v>
      </c>
      <c r="BL814">
        <v>2022</v>
      </c>
    </row>
    <row r="815" spans="1:64" ht="15" customHeight="1" x14ac:dyDescent="0.25">
      <c r="A815" t="s">
        <v>1247</v>
      </c>
      <c r="C815" s="61"/>
      <c r="D815" t="s">
        <v>2337</v>
      </c>
      <c r="E815" s="45" t="s">
        <v>2338</v>
      </c>
      <c r="G815" s="45"/>
      <c r="H815" s="45"/>
      <c r="I815">
        <f t="shared" si="71"/>
        <v>2008</v>
      </c>
      <c r="J815">
        <f t="shared" si="72"/>
        <v>2022</v>
      </c>
      <c r="K815" s="2" t="str">
        <f t="shared" si="70"/>
        <v>-</v>
      </c>
      <c r="AX815">
        <v>2008</v>
      </c>
      <c r="AY815">
        <v>2009</v>
      </c>
      <c r="AZ815">
        <v>2010</v>
      </c>
      <c r="BA815">
        <v>2011</v>
      </c>
      <c r="BB815">
        <v>2012</v>
      </c>
      <c r="BC815">
        <v>2013</v>
      </c>
      <c r="BD815">
        <v>2014</v>
      </c>
      <c r="BE815">
        <v>2015</v>
      </c>
      <c r="BF815">
        <v>2016</v>
      </c>
      <c r="BG815">
        <v>2017</v>
      </c>
      <c r="BH815">
        <v>2018</v>
      </c>
      <c r="BI815">
        <v>2019</v>
      </c>
      <c r="BJ815">
        <v>2020</v>
      </c>
      <c r="BK815">
        <v>2021</v>
      </c>
      <c r="BL815">
        <v>2022</v>
      </c>
    </row>
    <row r="816" spans="1:64" ht="15" customHeight="1" x14ac:dyDescent="0.25">
      <c r="A816" t="s">
        <v>1247</v>
      </c>
      <c r="C816" s="61"/>
      <c r="D816" t="s">
        <v>2339</v>
      </c>
      <c r="E816" s="45" t="s">
        <v>2340</v>
      </c>
      <c r="G816" s="45"/>
      <c r="H816" s="45"/>
      <c r="I816">
        <f t="shared" si="71"/>
        <v>2008</v>
      </c>
      <c r="J816">
        <f t="shared" si="72"/>
        <v>2022</v>
      </c>
      <c r="K816" s="2" t="str">
        <f t="shared" si="70"/>
        <v>-</v>
      </c>
      <c r="AX816">
        <v>2008</v>
      </c>
      <c r="AY816">
        <v>2009</v>
      </c>
      <c r="AZ816">
        <v>2010</v>
      </c>
      <c r="BA816">
        <v>2011</v>
      </c>
      <c r="BB816">
        <v>2012</v>
      </c>
      <c r="BC816">
        <v>2013</v>
      </c>
      <c r="BD816">
        <v>2014</v>
      </c>
      <c r="BE816">
        <v>2015</v>
      </c>
      <c r="BF816">
        <v>2016</v>
      </c>
      <c r="BG816">
        <v>2017</v>
      </c>
      <c r="BH816">
        <v>2018</v>
      </c>
      <c r="BI816">
        <v>2019</v>
      </c>
      <c r="BJ816">
        <v>2020</v>
      </c>
      <c r="BK816">
        <v>2021</v>
      </c>
      <c r="BL816">
        <v>2022</v>
      </c>
    </row>
    <row r="817" spans="1:64" ht="15" customHeight="1" x14ac:dyDescent="0.25">
      <c r="A817" t="s">
        <v>1247</v>
      </c>
      <c r="C817" s="61"/>
      <c r="D817" t="s">
        <v>2341</v>
      </c>
      <c r="E817" s="45" t="s">
        <v>2342</v>
      </c>
      <c r="G817" s="45"/>
      <c r="H817" s="45"/>
      <c r="I817">
        <f t="shared" si="71"/>
        <v>2008</v>
      </c>
      <c r="J817">
        <f t="shared" si="72"/>
        <v>2022</v>
      </c>
      <c r="K817" s="2" t="str">
        <f t="shared" si="70"/>
        <v>-</v>
      </c>
      <c r="AX817">
        <v>2008</v>
      </c>
      <c r="AY817">
        <v>2009</v>
      </c>
      <c r="AZ817">
        <v>2010</v>
      </c>
      <c r="BA817">
        <v>2011</v>
      </c>
      <c r="BB817">
        <v>2012</v>
      </c>
      <c r="BC817">
        <v>2013</v>
      </c>
      <c r="BD817">
        <v>2014</v>
      </c>
      <c r="BE817">
        <v>2015</v>
      </c>
      <c r="BF817">
        <v>2016</v>
      </c>
      <c r="BG817">
        <v>2017</v>
      </c>
      <c r="BH817">
        <v>2018</v>
      </c>
      <c r="BI817">
        <v>2019</v>
      </c>
      <c r="BJ817">
        <v>2020</v>
      </c>
      <c r="BK817">
        <v>2021</v>
      </c>
      <c r="BL817">
        <v>2022</v>
      </c>
    </row>
    <row r="818" spans="1:64" ht="15" customHeight="1" x14ac:dyDescent="0.25">
      <c r="A818" t="s">
        <v>1247</v>
      </c>
      <c r="C818" s="61"/>
      <c r="D818" t="s">
        <v>2343</v>
      </c>
      <c r="E818" s="45" t="s">
        <v>2344</v>
      </c>
      <c r="G818" s="45"/>
      <c r="H818" s="45"/>
      <c r="I818">
        <f t="shared" si="71"/>
        <v>2008</v>
      </c>
      <c r="J818">
        <f t="shared" si="72"/>
        <v>2022</v>
      </c>
      <c r="K818" s="2" t="str">
        <f t="shared" si="70"/>
        <v>-</v>
      </c>
      <c r="AX818">
        <v>2008</v>
      </c>
      <c r="AY818">
        <v>2009</v>
      </c>
      <c r="AZ818">
        <v>2010</v>
      </c>
      <c r="BA818">
        <v>2011</v>
      </c>
      <c r="BB818">
        <v>2012</v>
      </c>
      <c r="BC818">
        <v>2013</v>
      </c>
      <c r="BD818">
        <v>2014</v>
      </c>
      <c r="BE818">
        <v>2015</v>
      </c>
      <c r="BF818">
        <v>2016</v>
      </c>
      <c r="BG818">
        <v>2017</v>
      </c>
      <c r="BH818">
        <v>2018</v>
      </c>
      <c r="BI818">
        <v>2019</v>
      </c>
      <c r="BJ818">
        <v>2020</v>
      </c>
      <c r="BK818">
        <v>2021</v>
      </c>
      <c r="BL818">
        <v>2022</v>
      </c>
    </row>
    <row r="819" spans="1:64" ht="15" customHeight="1" x14ac:dyDescent="0.25">
      <c r="A819" t="s">
        <v>1247</v>
      </c>
      <c r="C819" s="61"/>
      <c r="D819" t="s">
        <v>2345</v>
      </c>
      <c r="E819" s="45" t="s">
        <v>2346</v>
      </c>
      <c r="G819" s="45"/>
      <c r="H819" s="45"/>
      <c r="I819">
        <f t="shared" si="71"/>
        <v>2008</v>
      </c>
      <c r="J819">
        <f t="shared" si="72"/>
        <v>2022</v>
      </c>
      <c r="K819" s="2" t="str">
        <f t="shared" si="70"/>
        <v>-</v>
      </c>
      <c r="AX819">
        <v>2008</v>
      </c>
      <c r="AY819">
        <v>2009</v>
      </c>
      <c r="AZ819">
        <v>2010</v>
      </c>
      <c r="BA819">
        <v>2011</v>
      </c>
      <c r="BB819">
        <v>2012</v>
      </c>
      <c r="BC819">
        <v>2013</v>
      </c>
      <c r="BD819">
        <v>2014</v>
      </c>
      <c r="BE819">
        <v>2015</v>
      </c>
      <c r="BF819">
        <v>2016</v>
      </c>
      <c r="BG819">
        <v>2017</v>
      </c>
      <c r="BH819">
        <v>2018</v>
      </c>
      <c r="BI819">
        <v>2019</v>
      </c>
      <c r="BJ819">
        <v>2020</v>
      </c>
      <c r="BK819">
        <v>2021</v>
      </c>
      <c r="BL819">
        <v>2022</v>
      </c>
    </row>
    <row r="820" spans="1:64" ht="15" customHeight="1" x14ac:dyDescent="0.25">
      <c r="A820" t="s">
        <v>1247</v>
      </c>
      <c r="C820" s="61"/>
      <c r="D820" t="s">
        <v>2347</v>
      </c>
      <c r="E820" s="45" t="s">
        <v>2348</v>
      </c>
      <c r="G820" s="45"/>
      <c r="H820" s="45"/>
      <c r="I820">
        <f t="shared" si="71"/>
        <v>2008</v>
      </c>
      <c r="J820">
        <f t="shared" si="72"/>
        <v>2022</v>
      </c>
      <c r="K820" s="2" t="str">
        <f t="shared" si="70"/>
        <v>-</v>
      </c>
      <c r="AX820">
        <v>2008</v>
      </c>
      <c r="AY820">
        <v>2009</v>
      </c>
      <c r="AZ820">
        <v>2010</v>
      </c>
      <c r="BA820">
        <v>2011</v>
      </c>
      <c r="BB820">
        <v>2012</v>
      </c>
      <c r="BC820">
        <v>2013</v>
      </c>
      <c r="BD820">
        <v>2014</v>
      </c>
      <c r="BE820">
        <v>2015</v>
      </c>
      <c r="BF820">
        <v>2016</v>
      </c>
      <c r="BG820">
        <v>2017</v>
      </c>
      <c r="BH820">
        <v>2018</v>
      </c>
      <c r="BI820">
        <v>2019</v>
      </c>
      <c r="BJ820">
        <v>2020</v>
      </c>
      <c r="BK820">
        <v>2021</v>
      </c>
      <c r="BL820">
        <v>2022</v>
      </c>
    </row>
    <row r="821" spans="1:64" ht="15" customHeight="1" x14ac:dyDescent="0.25">
      <c r="A821" t="s">
        <v>1247</v>
      </c>
      <c r="C821" s="61"/>
      <c r="D821" t="s">
        <v>2349</v>
      </c>
      <c r="E821" s="45" t="s">
        <v>2350</v>
      </c>
      <c r="G821" s="45"/>
      <c r="H821" s="45"/>
      <c r="I821">
        <f t="shared" si="71"/>
        <v>2008</v>
      </c>
      <c r="J821">
        <f t="shared" si="72"/>
        <v>2022</v>
      </c>
      <c r="K821" s="2" t="str">
        <f t="shared" si="70"/>
        <v>-</v>
      </c>
      <c r="AX821">
        <v>2008</v>
      </c>
      <c r="AY821">
        <v>2009</v>
      </c>
      <c r="AZ821">
        <v>2010</v>
      </c>
      <c r="BA821">
        <v>2011</v>
      </c>
      <c r="BB821">
        <v>2012</v>
      </c>
      <c r="BC821">
        <v>2013</v>
      </c>
      <c r="BD821">
        <v>2014</v>
      </c>
      <c r="BE821">
        <v>2015</v>
      </c>
      <c r="BF821">
        <v>2016</v>
      </c>
      <c r="BG821">
        <v>2017</v>
      </c>
      <c r="BH821">
        <v>2018</v>
      </c>
      <c r="BI821">
        <v>2019</v>
      </c>
      <c r="BJ821">
        <v>2020</v>
      </c>
      <c r="BK821">
        <v>2021</v>
      </c>
      <c r="BL821">
        <v>2022</v>
      </c>
    </row>
    <row r="822" spans="1:64" ht="15" customHeight="1" x14ac:dyDescent="0.25">
      <c r="A822" t="s">
        <v>1247</v>
      </c>
      <c r="C822" s="61"/>
      <c r="D822" t="s">
        <v>2351</v>
      </c>
      <c r="E822" s="45" t="s">
        <v>2352</v>
      </c>
      <c r="G822" s="45"/>
      <c r="H822" s="45"/>
      <c r="I822">
        <f t="shared" si="71"/>
        <v>2008</v>
      </c>
      <c r="J822">
        <f t="shared" si="72"/>
        <v>2022</v>
      </c>
      <c r="K822" s="2" t="str">
        <f t="shared" si="70"/>
        <v>-</v>
      </c>
      <c r="AX822">
        <v>2008</v>
      </c>
      <c r="AY822">
        <v>2009</v>
      </c>
      <c r="AZ822">
        <v>2010</v>
      </c>
      <c r="BA822">
        <v>2011</v>
      </c>
      <c r="BB822">
        <v>2012</v>
      </c>
      <c r="BC822">
        <v>2013</v>
      </c>
      <c r="BD822">
        <v>2014</v>
      </c>
      <c r="BE822">
        <v>2015</v>
      </c>
      <c r="BF822">
        <v>2016</v>
      </c>
      <c r="BG822">
        <v>2017</v>
      </c>
      <c r="BH822">
        <v>2018</v>
      </c>
      <c r="BI822">
        <v>2019</v>
      </c>
      <c r="BJ822">
        <v>2020</v>
      </c>
      <c r="BK822">
        <v>2021</v>
      </c>
      <c r="BL822">
        <v>2022</v>
      </c>
    </row>
    <row r="823" spans="1:64" ht="15" customHeight="1" x14ac:dyDescent="0.25">
      <c r="A823" t="s">
        <v>1247</v>
      </c>
      <c r="C823" s="61"/>
      <c r="D823" t="s">
        <v>2353</v>
      </c>
      <c r="E823" s="45" t="s">
        <v>2354</v>
      </c>
      <c r="G823" s="45"/>
      <c r="H823" s="45"/>
      <c r="I823">
        <f t="shared" si="71"/>
        <v>2008</v>
      </c>
      <c r="J823">
        <f t="shared" si="72"/>
        <v>2022</v>
      </c>
      <c r="K823" s="2" t="str">
        <f t="shared" si="70"/>
        <v>-</v>
      </c>
      <c r="AX823">
        <v>2008</v>
      </c>
      <c r="AY823">
        <v>2009</v>
      </c>
      <c r="AZ823">
        <v>2010</v>
      </c>
      <c r="BA823">
        <v>2011</v>
      </c>
      <c r="BB823">
        <v>2012</v>
      </c>
      <c r="BC823">
        <v>2013</v>
      </c>
      <c r="BD823">
        <v>2014</v>
      </c>
      <c r="BE823">
        <v>2015</v>
      </c>
      <c r="BF823">
        <v>2016</v>
      </c>
      <c r="BG823">
        <v>2017</v>
      </c>
      <c r="BH823">
        <v>2018</v>
      </c>
      <c r="BI823">
        <v>2019</v>
      </c>
      <c r="BJ823">
        <v>2020</v>
      </c>
      <c r="BK823">
        <v>2021</v>
      </c>
      <c r="BL823">
        <v>2022</v>
      </c>
    </row>
    <row r="824" spans="1:64" ht="15" customHeight="1" x14ac:dyDescent="0.25">
      <c r="A824" t="s">
        <v>1247</v>
      </c>
      <c r="C824" s="61"/>
      <c r="D824" t="s">
        <v>321</v>
      </c>
      <c r="E824" s="45" t="s">
        <v>322</v>
      </c>
      <c r="G824" s="45" t="s">
        <v>322</v>
      </c>
      <c r="H824" s="45" t="s">
        <v>1827</v>
      </c>
      <c r="I824">
        <f t="shared" si="71"/>
        <v>1980</v>
      </c>
      <c r="J824">
        <f t="shared" si="72"/>
        <v>2017</v>
      </c>
      <c r="K824" s="2" t="str">
        <f t="shared" si="70"/>
        <v>-</v>
      </c>
      <c r="V824">
        <v>1980</v>
      </c>
      <c r="W824">
        <v>1981</v>
      </c>
      <c r="X824">
        <v>1982</v>
      </c>
      <c r="Y824">
        <v>1983</v>
      </c>
      <c r="Z824">
        <v>1984</v>
      </c>
      <c r="AA824">
        <v>1985</v>
      </c>
      <c r="AB824">
        <v>1986</v>
      </c>
      <c r="AC824">
        <v>1987</v>
      </c>
      <c r="AD824">
        <v>1988</v>
      </c>
      <c r="AE824">
        <v>1989</v>
      </c>
      <c r="AF824">
        <v>1990</v>
      </c>
      <c r="AG824">
        <v>1991</v>
      </c>
      <c r="AH824">
        <v>1992</v>
      </c>
      <c r="AI824">
        <v>1993</v>
      </c>
      <c r="AJ824">
        <v>1994</v>
      </c>
      <c r="AK824">
        <v>1995</v>
      </c>
      <c r="AL824">
        <v>1996</v>
      </c>
      <c r="AM824">
        <v>1997</v>
      </c>
      <c r="AN824">
        <v>1998</v>
      </c>
      <c r="AO824">
        <v>1999</v>
      </c>
      <c r="AP824">
        <v>2000</v>
      </c>
      <c r="AQ824">
        <v>2001</v>
      </c>
      <c r="AR824">
        <v>2002</v>
      </c>
      <c r="AS824">
        <v>2003</v>
      </c>
      <c r="AT824">
        <v>2004</v>
      </c>
      <c r="AU824">
        <v>2005</v>
      </c>
      <c r="AV824">
        <v>2006</v>
      </c>
      <c r="AW824">
        <v>2007</v>
      </c>
      <c r="AX824">
        <v>2008</v>
      </c>
      <c r="AY824">
        <v>2009</v>
      </c>
      <c r="AZ824">
        <v>2010</v>
      </c>
      <c r="BA824">
        <v>2011</v>
      </c>
      <c r="BB824">
        <v>2012</v>
      </c>
      <c r="BC824">
        <v>2013</v>
      </c>
      <c r="BD824">
        <v>2014</v>
      </c>
      <c r="BE824">
        <v>2015</v>
      </c>
      <c r="BF824">
        <v>2016</v>
      </c>
      <c r="BG824">
        <v>2017</v>
      </c>
    </row>
    <row r="825" spans="1:64" ht="15" customHeight="1" x14ac:dyDescent="0.25">
      <c r="A825" t="s">
        <v>1247</v>
      </c>
      <c r="C825" s="61"/>
      <c r="D825" t="s">
        <v>323</v>
      </c>
      <c r="E825" s="45" t="s">
        <v>324</v>
      </c>
      <c r="G825" s="45" t="s">
        <v>324</v>
      </c>
      <c r="H825" s="45" t="s">
        <v>1819</v>
      </c>
      <c r="I825">
        <f t="shared" si="71"/>
        <v>1980</v>
      </c>
      <c r="J825">
        <f t="shared" si="72"/>
        <v>2017</v>
      </c>
      <c r="K825" s="2" t="str">
        <f t="shared" si="70"/>
        <v>-</v>
      </c>
      <c r="V825">
        <v>1980</v>
      </c>
      <c r="W825">
        <v>1981</v>
      </c>
      <c r="X825">
        <v>1982</v>
      </c>
      <c r="Y825">
        <v>1983</v>
      </c>
      <c r="Z825">
        <v>1984</v>
      </c>
      <c r="AA825">
        <v>1985</v>
      </c>
      <c r="AB825">
        <v>1986</v>
      </c>
      <c r="AC825">
        <v>1987</v>
      </c>
      <c r="AD825">
        <v>1988</v>
      </c>
      <c r="AE825">
        <v>1989</v>
      </c>
      <c r="AF825">
        <v>1990</v>
      </c>
      <c r="AG825">
        <v>1991</v>
      </c>
      <c r="AH825">
        <v>1992</v>
      </c>
      <c r="AI825">
        <v>1993</v>
      </c>
      <c r="AJ825">
        <v>1994</v>
      </c>
      <c r="AK825">
        <v>1995</v>
      </c>
      <c r="AL825">
        <v>1996</v>
      </c>
      <c r="AM825">
        <v>1997</v>
      </c>
      <c r="AN825">
        <v>1998</v>
      </c>
      <c r="AO825">
        <v>1999</v>
      </c>
      <c r="AP825">
        <v>2000</v>
      </c>
      <c r="AQ825">
        <v>2001</v>
      </c>
      <c r="AR825">
        <v>2002</v>
      </c>
      <c r="AS825">
        <v>2003</v>
      </c>
      <c r="AT825">
        <v>2004</v>
      </c>
      <c r="AU825">
        <v>2005</v>
      </c>
      <c r="AV825">
        <v>2006</v>
      </c>
      <c r="AW825">
        <v>2007</v>
      </c>
      <c r="AX825">
        <v>2008</v>
      </c>
      <c r="AY825">
        <v>2009</v>
      </c>
      <c r="AZ825">
        <v>2010</v>
      </c>
      <c r="BA825">
        <v>2011</v>
      </c>
      <c r="BB825">
        <v>2012</v>
      </c>
      <c r="BC825">
        <v>2013</v>
      </c>
      <c r="BD825">
        <v>2014</v>
      </c>
      <c r="BE825">
        <v>2015</v>
      </c>
      <c r="BF825">
        <v>2016</v>
      </c>
      <c r="BG825">
        <v>2017</v>
      </c>
    </row>
    <row r="826" spans="1:64" ht="15" customHeight="1" x14ac:dyDescent="0.25">
      <c r="A826" t="s">
        <v>1247</v>
      </c>
      <c r="C826" s="61"/>
      <c r="D826" t="s">
        <v>2355</v>
      </c>
      <c r="E826" s="45" t="s">
        <v>2356</v>
      </c>
      <c r="G826" s="45"/>
      <c r="H826" s="45"/>
      <c r="I826">
        <f t="shared" si="71"/>
        <v>2008</v>
      </c>
      <c r="J826">
        <f t="shared" si="72"/>
        <v>2022</v>
      </c>
      <c r="K826" s="2" t="str">
        <f t="shared" si="70"/>
        <v>-</v>
      </c>
      <c r="AX826">
        <v>2008</v>
      </c>
      <c r="AY826">
        <v>2009</v>
      </c>
      <c r="AZ826">
        <v>2010</v>
      </c>
      <c r="BA826">
        <v>2011</v>
      </c>
      <c r="BB826">
        <v>2012</v>
      </c>
      <c r="BC826">
        <v>2013</v>
      </c>
      <c r="BD826">
        <v>2014</v>
      </c>
      <c r="BE826">
        <v>2015</v>
      </c>
      <c r="BF826">
        <v>2016</v>
      </c>
      <c r="BG826">
        <v>2017</v>
      </c>
      <c r="BH826">
        <v>2018</v>
      </c>
      <c r="BI826">
        <v>2019</v>
      </c>
      <c r="BJ826">
        <v>2020</v>
      </c>
      <c r="BK826">
        <v>2021</v>
      </c>
      <c r="BL826">
        <v>2022</v>
      </c>
    </row>
    <row r="827" spans="1:64" ht="15" customHeight="1" x14ac:dyDescent="0.25">
      <c r="A827" t="s">
        <v>1247</v>
      </c>
      <c r="C827" s="61"/>
      <c r="D827" t="s">
        <v>2357</v>
      </c>
      <c r="E827" s="45" t="s">
        <v>2358</v>
      </c>
      <c r="G827" s="45"/>
      <c r="H827" s="45"/>
      <c r="I827">
        <f t="shared" si="71"/>
        <v>2008</v>
      </c>
      <c r="J827">
        <f t="shared" si="72"/>
        <v>2022</v>
      </c>
      <c r="K827" s="2" t="str">
        <f t="shared" si="70"/>
        <v>-</v>
      </c>
      <c r="AX827">
        <v>2008</v>
      </c>
      <c r="AY827">
        <v>2009</v>
      </c>
      <c r="AZ827">
        <v>2010</v>
      </c>
      <c r="BA827">
        <v>2011</v>
      </c>
      <c r="BB827">
        <v>2012</v>
      </c>
      <c r="BC827">
        <v>2013</v>
      </c>
      <c r="BD827">
        <v>2014</v>
      </c>
      <c r="BE827">
        <v>2015</v>
      </c>
      <c r="BF827">
        <v>2016</v>
      </c>
      <c r="BG827">
        <v>2017</v>
      </c>
      <c r="BH827">
        <v>2018</v>
      </c>
      <c r="BI827">
        <v>2019</v>
      </c>
      <c r="BJ827">
        <v>2020</v>
      </c>
      <c r="BK827">
        <v>2021</v>
      </c>
      <c r="BL827">
        <v>2022</v>
      </c>
    </row>
    <row r="828" spans="1:64" ht="15" customHeight="1" x14ac:dyDescent="0.25">
      <c r="A828" t="s">
        <v>1247</v>
      </c>
      <c r="C828" s="61"/>
      <c r="D828" t="s">
        <v>2359</v>
      </c>
      <c r="E828" s="45" t="s">
        <v>2360</v>
      </c>
      <c r="G828" s="45"/>
      <c r="H828" s="45"/>
      <c r="I828">
        <f t="shared" si="71"/>
        <v>2008</v>
      </c>
      <c r="J828">
        <f t="shared" si="72"/>
        <v>2022</v>
      </c>
      <c r="K828" s="2" t="str">
        <f t="shared" si="70"/>
        <v>-</v>
      </c>
      <c r="AX828">
        <v>2008</v>
      </c>
      <c r="AY828">
        <v>2009</v>
      </c>
      <c r="AZ828">
        <v>2010</v>
      </c>
      <c r="BA828">
        <v>2011</v>
      </c>
      <c r="BB828">
        <v>2012</v>
      </c>
      <c r="BC828">
        <v>2013</v>
      </c>
      <c r="BD828">
        <v>2014</v>
      </c>
      <c r="BE828">
        <v>2015</v>
      </c>
      <c r="BF828">
        <v>2016</v>
      </c>
      <c r="BG828">
        <v>2017</v>
      </c>
      <c r="BH828">
        <v>2018</v>
      </c>
      <c r="BI828">
        <v>2019</v>
      </c>
      <c r="BJ828">
        <v>2020</v>
      </c>
      <c r="BK828">
        <v>2021</v>
      </c>
      <c r="BL828">
        <v>2022</v>
      </c>
    </row>
    <row r="829" spans="1:64" ht="15" customHeight="1" x14ac:dyDescent="0.25">
      <c r="A829" t="s">
        <v>1247</v>
      </c>
      <c r="C829" s="61"/>
      <c r="D829" t="s">
        <v>2361</v>
      </c>
      <c r="E829" s="45" t="s">
        <v>2362</v>
      </c>
      <c r="G829" s="45"/>
      <c r="H829" s="45"/>
      <c r="I829">
        <f t="shared" si="71"/>
        <v>2008</v>
      </c>
      <c r="J829">
        <f t="shared" si="72"/>
        <v>2022</v>
      </c>
      <c r="K829" s="2" t="str">
        <f t="shared" si="70"/>
        <v>-</v>
      </c>
      <c r="AX829">
        <v>2008</v>
      </c>
      <c r="AY829">
        <v>2009</v>
      </c>
      <c r="AZ829">
        <v>2010</v>
      </c>
      <c r="BA829">
        <v>2011</v>
      </c>
      <c r="BB829">
        <v>2012</v>
      </c>
      <c r="BC829">
        <v>2013</v>
      </c>
      <c r="BD829">
        <v>2014</v>
      </c>
      <c r="BE829">
        <v>2015</v>
      </c>
      <c r="BF829">
        <v>2016</v>
      </c>
      <c r="BG829">
        <v>2017</v>
      </c>
      <c r="BH829">
        <v>2018</v>
      </c>
      <c r="BI829">
        <v>2019</v>
      </c>
      <c r="BJ829">
        <v>2020</v>
      </c>
      <c r="BK829">
        <v>2021</v>
      </c>
      <c r="BL829">
        <v>2022</v>
      </c>
    </row>
    <row r="830" spans="1:64" ht="15" customHeight="1" x14ac:dyDescent="0.25">
      <c r="A830" t="s">
        <v>1247</v>
      </c>
      <c r="C830" s="61"/>
      <c r="D830" t="s">
        <v>2363</v>
      </c>
      <c r="E830" s="45" t="s">
        <v>2364</v>
      </c>
      <c r="G830" s="45"/>
      <c r="H830" s="45"/>
      <c r="I830">
        <f t="shared" si="71"/>
        <v>2008</v>
      </c>
      <c r="J830">
        <f t="shared" si="72"/>
        <v>2022</v>
      </c>
      <c r="K830" s="2" t="str">
        <f t="shared" si="70"/>
        <v>-</v>
      </c>
      <c r="AX830">
        <v>2008</v>
      </c>
      <c r="AY830">
        <v>2009</v>
      </c>
      <c r="AZ830">
        <v>2010</v>
      </c>
      <c r="BA830">
        <v>2011</v>
      </c>
      <c r="BB830">
        <v>2012</v>
      </c>
      <c r="BC830">
        <v>2013</v>
      </c>
      <c r="BD830">
        <v>2014</v>
      </c>
      <c r="BE830">
        <v>2015</v>
      </c>
      <c r="BF830">
        <v>2016</v>
      </c>
      <c r="BG830">
        <v>2017</v>
      </c>
      <c r="BH830">
        <v>2018</v>
      </c>
      <c r="BI830">
        <v>2019</v>
      </c>
      <c r="BJ830">
        <v>2020</v>
      </c>
      <c r="BK830">
        <v>2021</v>
      </c>
      <c r="BL830">
        <v>2022</v>
      </c>
    </row>
    <row r="831" spans="1:64" ht="15" customHeight="1" x14ac:dyDescent="0.25">
      <c r="A831" t="s">
        <v>1247</v>
      </c>
      <c r="C831" s="61"/>
      <c r="D831" t="s">
        <v>2365</v>
      </c>
      <c r="E831" s="45" t="s">
        <v>2366</v>
      </c>
      <c r="G831" s="45"/>
      <c r="H831" s="45"/>
      <c r="I831">
        <f t="shared" si="71"/>
        <v>2008</v>
      </c>
      <c r="J831">
        <f t="shared" si="72"/>
        <v>2022</v>
      </c>
      <c r="K831" s="2" t="str">
        <f t="shared" si="70"/>
        <v>-</v>
      </c>
      <c r="AX831">
        <v>2008</v>
      </c>
      <c r="AY831">
        <v>2009</v>
      </c>
      <c r="AZ831">
        <v>2010</v>
      </c>
      <c r="BA831">
        <v>2011</v>
      </c>
      <c r="BB831">
        <v>2012</v>
      </c>
      <c r="BC831">
        <v>2013</v>
      </c>
      <c r="BD831">
        <v>2014</v>
      </c>
      <c r="BE831">
        <v>2015</v>
      </c>
      <c r="BF831">
        <v>2016</v>
      </c>
      <c r="BG831">
        <v>2017</v>
      </c>
      <c r="BH831">
        <v>2018</v>
      </c>
      <c r="BI831">
        <v>2019</v>
      </c>
      <c r="BJ831">
        <v>2020</v>
      </c>
      <c r="BK831">
        <v>2021</v>
      </c>
      <c r="BL831">
        <v>2022</v>
      </c>
    </row>
    <row r="832" spans="1:64" ht="15" customHeight="1" x14ac:dyDescent="0.25">
      <c r="A832" t="s">
        <v>1247</v>
      </c>
      <c r="C832" s="61"/>
      <c r="D832" t="s">
        <v>2367</v>
      </c>
      <c r="E832" s="45" t="s">
        <v>2368</v>
      </c>
      <c r="G832" s="45"/>
      <c r="H832" s="45"/>
      <c r="I832">
        <f t="shared" si="71"/>
        <v>2008</v>
      </c>
      <c r="J832">
        <f t="shared" si="72"/>
        <v>2022</v>
      </c>
      <c r="K832" s="2" t="str">
        <f t="shared" si="70"/>
        <v>-</v>
      </c>
      <c r="AX832">
        <v>2008</v>
      </c>
      <c r="AY832">
        <v>2009</v>
      </c>
      <c r="AZ832">
        <v>2010</v>
      </c>
      <c r="BA832">
        <v>2011</v>
      </c>
      <c r="BB832">
        <v>2012</v>
      </c>
      <c r="BC832">
        <v>2013</v>
      </c>
      <c r="BD832">
        <v>2014</v>
      </c>
      <c r="BE832">
        <v>2015</v>
      </c>
      <c r="BF832">
        <v>2016</v>
      </c>
      <c r="BG832">
        <v>2017</v>
      </c>
      <c r="BH832">
        <v>2018</v>
      </c>
      <c r="BI832">
        <v>2019</v>
      </c>
      <c r="BJ832">
        <v>2020</v>
      </c>
      <c r="BK832">
        <v>2021</v>
      </c>
      <c r="BL832">
        <v>2022</v>
      </c>
    </row>
    <row r="833" spans="1:64" ht="15" customHeight="1" x14ac:dyDescent="0.25">
      <c r="A833" t="s">
        <v>1247</v>
      </c>
      <c r="C833" s="61"/>
      <c r="D833" t="s">
        <v>2369</v>
      </c>
      <c r="E833" s="45" t="s">
        <v>2370</v>
      </c>
      <c r="G833" s="45"/>
      <c r="H833" s="45"/>
      <c r="I833">
        <f t="shared" si="71"/>
        <v>2008</v>
      </c>
      <c r="J833">
        <f t="shared" si="72"/>
        <v>2022</v>
      </c>
      <c r="K833" s="2" t="str">
        <f t="shared" si="70"/>
        <v>-</v>
      </c>
      <c r="AX833">
        <v>2008</v>
      </c>
      <c r="AY833">
        <v>2009</v>
      </c>
      <c r="AZ833">
        <v>2010</v>
      </c>
      <c r="BA833">
        <v>2011</v>
      </c>
      <c r="BB833">
        <v>2012</v>
      </c>
      <c r="BC833">
        <v>2013</v>
      </c>
      <c r="BD833">
        <v>2014</v>
      </c>
      <c r="BE833">
        <v>2015</v>
      </c>
      <c r="BF833">
        <v>2016</v>
      </c>
      <c r="BG833">
        <v>2017</v>
      </c>
      <c r="BH833">
        <v>2018</v>
      </c>
      <c r="BI833">
        <v>2019</v>
      </c>
      <c r="BJ833">
        <v>2020</v>
      </c>
      <c r="BK833">
        <v>2021</v>
      </c>
      <c r="BL833">
        <v>2022</v>
      </c>
    </row>
    <row r="834" spans="1:64" ht="15" customHeight="1" x14ac:dyDescent="0.25">
      <c r="A834" t="s">
        <v>1247</v>
      </c>
      <c r="C834" s="61"/>
      <c r="D834" t="s">
        <v>2371</v>
      </c>
      <c r="E834" s="45" t="s">
        <v>2372</v>
      </c>
      <c r="G834" s="45"/>
      <c r="H834" s="45"/>
      <c r="I834">
        <f t="shared" si="71"/>
        <v>2008</v>
      </c>
      <c r="J834">
        <f t="shared" si="72"/>
        <v>2022</v>
      </c>
      <c r="K834" s="2" t="str">
        <f t="shared" si="70"/>
        <v>-</v>
      </c>
      <c r="AX834">
        <v>2008</v>
      </c>
      <c r="AY834">
        <v>2009</v>
      </c>
      <c r="AZ834">
        <v>2010</v>
      </c>
      <c r="BA834">
        <v>2011</v>
      </c>
      <c r="BB834">
        <v>2012</v>
      </c>
      <c r="BC834">
        <v>2013</v>
      </c>
      <c r="BD834">
        <v>2014</v>
      </c>
      <c r="BE834">
        <v>2015</v>
      </c>
      <c r="BF834">
        <v>2016</v>
      </c>
      <c r="BG834">
        <v>2017</v>
      </c>
      <c r="BH834">
        <v>2018</v>
      </c>
      <c r="BI834">
        <v>2019</v>
      </c>
      <c r="BJ834">
        <v>2020</v>
      </c>
      <c r="BK834">
        <v>2021</v>
      </c>
      <c r="BL834">
        <v>2022</v>
      </c>
    </row>
    <row r="835" spans="1:64" ht="15" customHeight="1" x14ac:dyDescent="0.25">
      <c r="A835" t="s">
        <v>1247</v>
      </c>
      <c r="C835" s="61"/>
      <c r="D835" t="s">
        <v>2373</v>
      </c>
      <c r="E835" s="45" t="s">
        <v>2374</v>
      </c>
      <c r="G835" s="45"/>
      <c r="H835" s="45"/>
      <c r="I835">
        <f t="shared" si="71"/>
        <v>2008</v>
      </c>
      <c r="J835">
        <f t="shared" si="72"/>
        <v>2022</v>
      </c>
      <c r="K835" s="2" t="str">
        <f t="shared" si="70"/>
        <v>-</v>
      </c>
      <c r="AX835">
        <v>2008</v>
      </c>
      <c r="AY835">
        <v>2009</v>
      </c>
      <c r="AZ835">
        <v>2010</v>
      </c>
      <c r="BA835">
        <v>2011</v>
      </c>
      <c r="BB835">
        <v>2012</v>
      </c>
      <c r="BC835">
        <v>2013</v>
      </c>
      <c r="BD835">
        <v>2014</v>
      </c>
      <c r="BE835">
        <v>2015</v>
      </c>
      <c r="BF835">
        <v>2016</v>
      </c>
      <c r="BG835">
        <v>2017</v>
      </c>
      <c r="BH835">
        <v>2018</v>
      </c>
      <c r="BI835">
        <v>2019</v>
      </c>
      <c r="BJ835">
        <v>2020</v>
      </c>
      <c r="BK835">
        <v>2021</v>
      </c>
      <c r="BL835">
        <v>2022</v>
      </c>
    </row>
    <row r="836" spans="1:64" ht="15" customHeight="1" x14ac:dyDescent="0.25">
      <c r="A836" t="s">
        <v>1247</v>
      </c>
      <c r="C836" s="61"/>
      <c r="D836" t="s">
        <v>2375</v>
      </c>
      <c r="E836" s="45" t="s">
        <v>2376</v>
      </c>
      <c r="G836" s="45"/>
      <c r="H836" s="45"/>
      <c r="I836">
        <f t="shared" si="71"/>
        <v>2008</v>
      </c>
      <c r="J836">
        <f t="shared" si="72"/>
        <v>2022</v>
      </c>
      <c r="K836" s="2" t="str">
        <f t="shared" si="70"/>
        <v>-</v>
      </c>
      <c r="AX836">
        <v>2008</v>
      </c>
      <c r="AY836">
        <v>2009</v>
      </c>
      <c r="AZ836">
        <v>2010</v>
      </c>
      <c r="BA836">
        <v>2011</v>
      </c>
      <c r="BB836">
        <v>2012</v>
      </c>
      <c r="BC836">
        <v>2013</v>
      </c>
      <c r="BD836">
        <v>2014</v>
      </c>
      <c r="BE836">
        <v>2015</v>
      </c>
      <c r="BF836">
        <v>2016</v>
      </c>
      <c r="BG836">
        <v>2017</v>
      </c>
      <c r="BH836">
        <v>2018</v>
      </c>
      <c r="BI836">
        <v>2019</v>
      </c>
      <c r="BJ836">
        <v>2020</v>
      </c>
      <c r="BK836">
        <v>2021</v>
      </c>
      <c r="BL836">
        <v>2022</v>
      </c>
    </row>
    <row r="837" spans="1:64" ht="15" customHeight="1" x14ac:dyDescent="0.25">
      <c r="A837" t="s">
        <v>1247</v>
      </c>
      <c r="C837" s="61"/>
      <c r="D837" t="s">
        <v>2377</v>
      </c>
      <c r="E837" s="45" t="s">
        <v>2378</v>
      </c>
      <c r="G837" s="45"/>
      <c r="H837" s="45"/>
      <c r="I837">
        <f t="shared" si="71"/>
        <v>2008</v>
      </c>
      <c r="J837">
        <f t="shared" si="72"/>
        <v>2022</v>
      </c>
      <c r="K837" s="2" t="str">
        <f t="shared" si="70"/>
        <v>-</v>
      </c>
      <c r="AX837">
        <v>2008</v>
      </c>
      <c r="AY837">
        <v>2009</v>
      </c>
      <c r="AZ837">
        <v>2010</v>
      </c>
      <c r="BA837">
        <v>2011</v>
      </c>
      <c r="BB837">
        <v>2012</v>
      </c>
      <c r="BC837">
        <v>2013</v>
      </c>
      <c r="BD837">
        <v>2014</v>
      </c>
      <c r="BE837">
        <v>2015</v>
      </c>
      <c r="BF837">
        <v>2016</v>
      </c>
      <c r="BG837">
        <v>2017</v>
      </c>
      <c r="BH837">
        <v>2018</v>
      </c>
      <c r="BI837">
        <v>2019</v>
      </c>
      <c r="BJ837">
        <v>2020</v>
      </c>
      <c r="BK837">
        <v>2021</v>
      </c>
      <c r="BL837">
        <v>2022</v>
      </c>
    </row>
    <row r="838" spans="1:64" ht="15" customHeight="1" x14ac:dyDescent="0.25">
      <c r="A838" t="s">
        <v>1247</v>
      </c>
      <c r="C838" s="61"/>
      <c r="D838" t="s">
        <v>2379</v>
      </c>
      <c r="E838" s="45" t="s">
        <v>2380</v>
      </c>
      <c r="G838" s="45"/>
      <c r="H838" s="45"/>
      <c r="I838">
        <f t="shared" si="71"/>
        <v>2008</v>
      </c>
      <c r="J838">
        <f t="shared" si="72"/>
        <v>2022</v>
      </c>
      <c r="K838" s="2" t="str">
        <f t="shared" ref="K838:K902" si="73">IF(J838-I838+1-COUNTA(L838:BT838)=0, "-", "Yes")</f>
        <v>-</v>
      </c>
      <c r="AX838">
        <v>2008</v>
      </c>
      <c r="AY838">
        <v>2009</v>
      </c>
      <c r="AZ838">
        <v>2010</v>
      </c>
      <c r="BA838">
        <v>2011</v>
      </c>
      <c r="BB838">
        <v>2012</v>
      </c>
      <c r="BC838">
        <v>2013</v>
      </c>
      <c r="BD838">
        <v>2014</v>
      </c>
      <c r="BE838">
        <v>2015</v>
      </c>
      <c r="BF838">
        <v>2016</v>
      </c>
      <c r="BG838">
        <v>2017</v>
      </c>
      <c r="BH838">
        <v>2018</v>
      </c>
      <c r="BI838">
        <v>2019</v>
      </c>
      <c r="BJ838">
        <v>2020</v>
      </c>
      <c r="BK838">
        <v>2021</v>
      </c>
      <c r="BL838">
        <v>2022</v>
      </c>
    </row>
    <row r="839" spans="1:64" ht="15" customHeight="1" x14ac:dyDescent="0.25">
      <c r="A839" t="s">
        <v>1247</v>
      </c>
      <c r="C839" s="61"/>
      <c r="D839" t="s">
        <v>2381</v>
      </c>
      <c r="E839" s="45" t="s">
        <v>2382</v>
      </c>
      <c r="G839" s="45"/>
      <c r="H839" s="45"/>
      <c r="I839">
        <f t="shared" ref="I839:I940" si="74">MIN(L839:BT839)</f>
        <v>2008</v>
      </c>
      <c r="J839">
        <f t="shared" si="72"/>
        <v>2022</v>
      </c>
      <c r="K839" s="2" t="str">
        <f t="shared" si="73"/>
        <v>-</v>
      </c>
      <c r="AX839">
        <v>2008</v>
      </c>
      <c r="AY839">
        <v>2009</v>
      </c>
      <c r="AZ839">
        <v>2010</v>
      </c>
      <c r="BA839">
        <v>2011</v>
      </c>
      <c r="BB839">
        <v>2012</v>
      </c>
      <c r="BC839">
        <v>2013</v>
      </c>
      <c r="BD839">
        <v>2014</v>
      </c>
      <c r="BE839">
        <v>2015</v>
      </c>
      <c r="BF839">
        <v>2016</v>
      </c>
      <c r="BG839">
        <v>2017</v>
      </c>
      <c r="BH839">
        <v>2018</v>
      </c>
      <c r="BI839">
        <v>2019</v>
      </c>
      <c r="BJ839">
        <v>2020</v>
      </c>
      <c r="BK839">
        <v>2021</v>
      </c>
      <c r="BL839">
        <v>2022</v>
      </c>
    </row>
    <row r="840" spans="1:64" ht="15" customHeight="1" x14ac:dyDescent="0.25">
      <c r="A840" t="s">
        <v>1247</v>
      </c>
      <c r="C840" s="61"/>
      <c r="D840" t="s">
        <v>325</v>
      </c>
      <c r="E840" s="45" t="s">
        <v>326</v>
      </c>
      <c r="G840" s="45" t="s">
        <v>1820</v>
      </c>
      <c r="H840" s="45" t="s">
        <v>1821</v>
      </c>
      <c r="I840">
        <f t="shared" si="74"/>
        <v>1980</v>
      </c>
      <c r="J840">
        <f t="shared" si="72"/>
        <v>2007</v>
      </c>
      <c r="K840" s="2" t="str">
        <f t="shared" si="73"/>
        <v>-</v>
      </c>
      <c r="V840">
        <v>1980</v>
      </c>
      <c r="W840">
        <v>1981</v>
      </c>
      <c r="X840">
        <v>1982</v>
      </c>
      <c r="Y840">
        <v>1983</v>
      </c>
      <c r="Z840">
        <v>1984</v>
      </c>
      <c r="AA840">
        <v>1985</v>
      </c>
      <c r="AB840">
        <v>1986</v>
      </c>
      <c r="AC840">
        <v>1987</v>
      </c>
      <c r="AD840">
        <v>1988</v>
      </c>
      <c r="AE840">
        <v>1989</v>
      </c>
      <c r="AF840">
        <v>1990</v>
      </c>
      <c r="AG840">
        <v>1991</v>
      </c>
      <c r="AH840">
        <v>1992</v>
      </c>
      <c r="AI840">
        <v>1993</v>
      </c>
      <c r="AJ840">
        <v>1994</v>
      </c>
      <c r="AK840">
        <v>1995</v>
      </c>
      <c r="AL840">
        <v>1996</v>
      </c>
      <c r="AM840">
        <v>1997</v>
      </c>
      <c r="AN840">
        <v>1998</v>
      </c>
      <c r="AO840">
        <v>1999</v>
      </c>
      <c r="AP840">
        <v>2000</v>
      </c>
      <c r="AQ840">
        <v>2001</v>
      </c>
      <c r="AR840">
        <v>2002</v>
      </c>
      <c r="AS840">
        <v>2003</v>
      </c>
      <c r="AT840">
        <v>2004</v>
      </c>
      <c r="AU840">
        <v>2005</v>
      </c>
      <c r="AV840">
        <v>2006</v>
      </c>
      <c r="AW840">
        <v>2007</v>
      </c>
    </row>
    <row r="841" spans="1:64" ht="15" customHeight="1" x14ac:dyDescent="0.25">
      <c r="A841" t="s">
        <v>1247</v>
      </c>
      <c r="C841" s="61"/>
      <c r="D841" t="s">
        <v>327</v>
      </c>
      <c r="E841" s="45" t="s">
        <v>328</v>
      </c>
      <c r="G841" s="45" t="s">
        <v>1822</v>
      </c>
      <c r="H841" s="45" t="s">
        <v>1823</v>
      </c>
      <c r="I841">
        <f t="shared" si="74"/>
        <v>1980</v>
      </c>
      <c r="J841">
        <f t="shared" si="72"/>
        <v>2007</v>
      </c>
      <c r="K841" s="2" t="str">
        <f t="shared" si="73"/>
        <v>-</v>
      </c>
      <c r="V841">
        <v>1980</v>
      </c>
      <c r="W841">
        <v>1981</v>
      </c>
      <c r="X841">
        <v>1982</v>
      </c>
      <c r="Y841">
        <v>1983</v>
      </c>
      <c r="Z841">
        <v>1984</v>
      </c>
      <c r="AA841">
        <v>1985</v>
      </c>
      <c r="AB841">
        <v>1986</v>
      </c>
      <c r="AC841">
        <v>1987</v>
      </c>
      <c r="AD841">
        <v>1988</v>
      </c>
      <c r="AE841">
        <v>1989</v>
      </c>
      <c r="AF841">
        <v>1990</v>
      </c>
      <c r="AG841">
        <v>1991</v>
      </c>
      <c r="AH841">
        <v>1992</v>
      </c>
      <c r="AI841">
        <v>1993</v>
      </c>
      <c r="AJ841">
        <v>1994</v>
      </c>
      <c r="AK841">
        <v>1995</v>
      </c>
      <c r="AL841">
        <v>1996</v>
      </c>
      <c r="AM841">
        <v>1997</v>
      </c>
      <c r="AN841">
        <v>1998</v>
      </c>
      <c r="AO841">
        <v>1999</v>
      </c>
      <c r="AP841">
        <v>2000</v>
      </c>
      <c r="AQ841">
        <v>2001</v>
      </c>
      <c r="AR841">
        <v>2002</v>
      </c>
      <c r="AS841">
        <v>2003</v>
      </c>
      <c r="AT841">
        <v>2004</v>
      </c>
      <c r="AU841">
        <v>2005</v>
      </c>
      <c r="AV841">
        <v>2006</v>
      </c>
      <c r="AW841">
        <v>2007</v>
      </c>
    </row>
    <row r="842" spans="1:64" ht="15" customHeight="1" x14ac:dyDescent="0.25">
      <c r="A842" t="s">
        <v>1247</v>
      </c>
      <c r="C842" s="61"/>
      <c r="D842" t="s">
        <v>329</v>
      </c>
      <c r="E842" s="45" t="s">
        <v>330</v>
      </c>
      <c r="G842" s="45" t="s">
        <v>1832</v>
      </c>
      <c r="H842" s="45" t="s">
        <v>1824</v>
      </c>
      <c r="I842">
        <f t="shared" si="74"/>
        <v>1980</v>
      </c>
      <c r="J842">
        <f t="shared" si="72"/>
        <v>2007</v>
      </c>
      <c r="K842" s="2" t="str">
        <f t="shared" si="73"/>
        <v>-</v>
      </c>
      <c r="V842">
        <v>1980</v>
      </c>
      <c r="W842">
        <v>1981</v>
      </c>
      <c r="X842">
        <v>1982</v>
      </c>
      <c r="Y842">
        <v>1983</v>
      </c>
      <c r="Z842">
        <v>1984</v>
      </c>
      <c r="AA842">
        <v>1985</v>
      </c>
      <c r="AB842">
        <v>1986</v>
      </c>
      <c r="AC842">
        <v>1987</v>
      </c>
      <c r="AD842">
        <v>1988</v>
      </c>
      <c r="AE842">
        <v>1989</v>
      </c>
      <c r="AF842">
        <v>1990</v>
      </c>
      <c r="AG842">
        <v>1991</v>
      </c>
      <c r="AH842">
        <v>1992</v>
      </c>
      <c r="AI842">
        <v>1993</v>
      </c>
      <c r="AJ842">
        <v>1994</v>
      </c>
      <c r="AK842">
        <v>1995</v>
      </c>
      <c r="AL842">
        <v>1996</v>
      </c>
      <c r="AM842">
        <v>1997</v>
      </c>
      <c r="AN842">
        <v>1998</v>
      </c>
      <c r="AO842">
        <v>1999</v>
      </c>
      <c r="AP842">
        <v>2000</v>
      </c>
      <c r="AQ842">
        <v>2001</v>
      </c>
      <c r="AR842">
        <v>2002</v>
      </c>
      <c r="AS842">
        <v>2003</v>
      </c>
      <c r="AT842">
        <v>2004</v>
      </c>
      <c r="AU842">
        <v>2005</v>
      </c>
      <c r="AV842">
        <v>2006</v>
      </c>
      <c r="AW842">
        <v>2007</v>
      </c>
    </row>
    <row r="843" spans="1:64" ht="15" customHeight="1" x14ac:dyDescent="0.25">
      <c r="A843" t="s">
        <v>1247</v>
      </c>
      <c r="C843" s="61"/>
      <c r="D843" t="s">
        <v>331</v>
      </c>
      <c r="E843" s="45" t="s">
        <v>332</v>
      </c>
      <c r="G843" s="45" t="s">
        <v>1825</v>
      </c>
      <c r="H843" s="45" t="s">
        <v>1826</v>
      </c>
      <c r="I843">
        <f t="shared" si="74"/>
        <v>1980</v>
      </c>
      <c r="J843">
        <f t="shared" si="72"/>
        <v>2007</v>
      </c>
      <c r="K843" s="2" t="str">
        <f t="shared" si="73"/>
        <v>-</v>
      </c>
      <c r="V843">
        <v>1980</v>
      </c>
      <c r="W843">
        <v>1981</v>
      </c>
      <c r="X843">
        <v>1982</v>
      </c>
      <c r="Y843">
        <v>1983</v>
      </c>
      <c r="Z843">
        <v>1984</v>
      </c>
      <c r="AA843">
        <v>1985</v>
      </c>
      <c r="AB843">
        <v>1986</v>
      </c>
      <c r="AC843">
        <v>1987</v>
      </c>
      <c r="AD843">
        <v>1988</v>
      </c>
      <c r="AE843">
        <v>1989</v>
      </c>
      <c r="AF843">
        <v>1990</v>
      </c>
      <c r="AG843">
        <v>1991</v>
      </c>
      <c r="AH843">
        <v>1992</v>
      </c>
      <c r="AI843">
        <v>1993</v>
      </c>
      <c r="AJ843">
        <v>1994</v>
      </c>
      <c r="AK843">
        <v>1995</v>
      </c>
      <c r="AL843">
        <v>1996</v>
      </c>
      <c r="AM843">
        <v>1997</v>
      </c>
      <c r="AN843">
        <v>1998</v>
      </c>
      <c r="AO843">
        <v>1999</v>
      </c>
      <c r="AP843">
        <v>2000</v>
      </c>
      <c r="AQ843">
        <v>2001</v>
      </c>
      <c r="AR843">
        <v>2002</v>
      </c>
      <c r="AS843">
        <v>2003</v>
      </c>
      <c r="AT843">
        <v>2004</v>
      </c>
      <c r="AU843">
        <v>2005</v>
      </c>
      <c r="AV843">
        <v>2006</v>
      </c>
      <c r="AW843">
        <v>2007</v>
      </c>
    </row>
    <row r="844" spans="1:64" ht="15" customHeight="1" x14ac:dyDescent="0.25">
      <c r="A844" t="s">
        <v>1247</v>
      </c>
      <c r="C844" s="61"/>
      <c r="D844" t="s">
        <v>62</v>
      </c>
      <c r="E844" s="45" t="s">
        <v>2155</v>
      </c>
      <c r="G844" s="45"/>
      <c r="H844" s="45"/>
      <c r="I844">
        <f t="shared" si="74"/>
        <v>2008</v>
      </c>
      <c r="J844">
        <f t="shared" si="72"/>
        <v>2022</v>
      </c>
      <c r="K844" s="2" t="str">
        <f t="shared" si="73"/>
        <v>-</v>
      </c>
      <c r="AX844">
        <v>2008</v>
      </c>
      <c r="AY844">
        <v>2009</v>
      </c>
      <c r="AZ844">
        <v>2010</v>
      </c>
      <c r="BA844">
        <v>2011</v>
      </c>
      <c r="BB844">
        <v>2012</v>
      </c>
      <c r="BC844">
        <v>2013</v>
      </c>
      <c r="BD844">
        <v>2014</v>
      </c>
      <c r="BE844">
        <v>2015</v>
      </c>
      <c r="BF844">
        <v>2016</v>
      </c>
      <c r="BG844">
        <v>2017</v>
      </c>
      <c r="BH844">
        <v>2018</v>
      </c>
      <c r="BI844">
        <v>2019</v>
      </c>
      <c r="BJ844">
        <v>2020</v>
      </c>
      <c r="BK844">
        <v>2021</v>
      </c>
      <c r="BL844">
        <v>2022</v>
      </c>
    </row>
    <row r="845" spans="1:64" ht="15" customHeight="1" x14ac:dyDescent="0.25">
      <c r="A845" t="s">
        <v>1247</v>
      </c>
      <c r="C845" s="61"/>
      <c r="D845" t="s">
        <v>2156</v>
      </c>
      <c r="E845" s="45" t="s">
        <v>2156</v>
      </c>
      <c r="G845" s="45"/>
      <c r="H845" s="45"/>
      <c r="I845">
        <f t="shared" si="74"/>
        <v>2008</v>
      </c>
      <c r="J845">
        <f t="shared" si="72"/>
        <v>2022</v>
      </c>
      <c r="K845" s="2" t="str">
        <f t="shared" si="73"/>
        <v>-</v>
      </c>
      <c r="AX845">
        <v>2008</v>
      </c>
      <c r="AY845">
        <v>2009</v>
      </c>
      <c r="AZ845">
        <v>2010</v>
      </c>
      <c r="BA845">
        <v>2011</v>
      </c>
      <c r="BB845">
        <v>2012</v>
      </c>
      <c r="BC845">
        <v>2013</v>
      </c>
      <c r="BD845">
        <v>2014</v>
      </c>
      <c r="BE845">
        <v>2015</v>
      </c>
      <c r="BF845">
        <v>2016</v>
      </c>
      <c r="BG845">
        <v>2017</v>
      </c>
      <c r="BH845">
        <v>2018</v>
      </c>
      <c r="BI845">
        <v>2019</v>
      </c>
      <c r="BJ845">
        <v>2020</v>
      </c>
      <c r="BK845">
        <v>2021</v>
      </c>
      <c r="BL845">
        <v>2022</v>
      </c>
    </row>
    <row r="846" spans="1:64" ht="15" customHeight="1" x14ac:dyDescent="0.25">
      <c r="A846" t="s">
        <v>1247</v>
      </c>
      <c r="C846" s="61"/>
      <c r="D846" t="s">
        <v>2383</v>
      </c>
      <c r="E846" s="45" t="s">
        <v>2384</v>
      </c>
      <c r="G846" s="45"/>
      <c r="H846" s="45"/>
      <c r="I846">
        <f t="shared" si="74"/>
        <v>2008</v>
      </c>
      <c r="J846">
        <f t="shared" si="72"/>
        <v>2022</v>
      </c>
      <c r="K846" s="2" t="str">
        <f t="shared" si="73"/>
        <v>-</v>
      </c>
      <c r="AX846">
        <v>2008</v>
      </c>
      <c r="AY846">
        <v>2009</v>
      </c>
      <c r="AZ846">
        <v>2010</v>
      </c>
      <c r="BA846">
        <v>2011</v>
      </c>
      <c r="BB846">
        <v>2012</v>
      </c>
      <c r="BC846">
        <v>2013</v>
      </c>
      <c r="BD846">
        <v>2014</v>
      </c>
      <c r="BE846">
        <v>2015</v>
      </c>
      <c r="BF846">
        <v>2016</v>
      </c>
      <c r="BG846">
        <v>2017</v>
      </c>
      <c r="BH846">
        <v>2018</v>
      </c>
      <c r="BI846">
        <v>2019</v>
      </c>
      <c r="BJ846">
        <v>2020</v>
      </c>
      <c r="BK846">
        <v>2021</v>
      </c>
      <c r="BL846">
        <v>2022</v>
      </c>
    </row>
    <row r="847" spans="1:64" ht="15" customHeight="1" x14ac:dyDescent="0.25">
      <c r="C847" s="64"/>
      <c r="E847" s="45"/>
      <c r="G847" s="45"/>
      <c r="H847" s="45"/>
    </row>
    <row r="848" spans="1:64" ht="15" customHeight="1" x14ac:dyDescent="0.25">
      <c r="A848" t="s">
        <v>1248</v>
      </c>
      <c r="B848" s="1" t="str">
        <f>A848&amp;MIN(I848:I859)&amp;"(-"&amp;MAX(J848:J859)&amp;")"</f>
        <v>IDFI1980(-2013)</v>
      </c>
      <c r="C848" s="78"/>
      <c r="D848" t="s">
        <v>333</v>
      </c>
      <c r="E848" s="45" t="s">
        <v>334</v>
      </c>
      <c r="G848" s="45" t="s">
        <v>334</v>
      </c>
      <c r="H848" s="45" t="s">
        <v>1834</v>
      </c>
      <c r="I848">
        <f t="shared" si="74"/>
        <v>1980</v>
      </c>
      <c r="J848">
        <f t="shared" si="72"/>
        <v>2013</v>
      </c>
      <c r="K848" s="2" t="str">
        <f t="shared" si="73"/>
        <v>-</v>
      </c>
      <c r="V848">
        <v>1980</v>
      </c>
      <c r="W848">
        <v>1981</v>
      </c>
      <c r="X848">
        <v>1982</v>
      </c>
      <c r="Y848">
        <v>1983</v>
      </c>
      <c r="Z848">
        <v>1984</v>
      </c>
      <c r="AA848">
        <v>1985</v>
      </c>
      <c r="AB848">
        <v>1986</v>
      </c>
      <c r="AC848">
        <v>1987</v>
      </c>
      <c r="AD848">
        <v>1988</v>
      </c>
      <c r="AE848">
        <v>1989</v>
      </c>
      <c r="AF848">
        <v>1990</v>
      </c>
      <c r="AG848">
        <v>1991</v>
      </c>
      <c r="AH848">
        <v>1992</v>
      </c>
      <c r="AI848">
        <v>1993</v>
      </c>
      <c r="AJ848">
        <v>1994</v>
      </c>
      <c r="AK848">
        <v>1995</v>
      </c>
      <c r="AL848">
        <v>1996</v>
      </c>
      <c r="AM848">
        <v>1997</v>
      </c>
      <c r="AN848">
        <v>1998</v>
      </c>
      <c r="AO848">
        <v>1999</v>
      </c>
      <c r="AP848">
        <v>2000</v>
      </c>
      <c r="AQ848">
        <v>2001</v>
      </c>
      <c r="AR848">
        <v>2002</v>
      </c>
      <c r="AS848">
        <v>2003</v>
      </c>
      <c r="AT848">
        <v>2004</v>
      </c>
      <c r="AU848">
        <v>2005</v>
      </c>
      <c r="AV848">
        <v>2006</v>
      </c>
      <c r="AW848">
        <v>2007</v>
      </c>
      <c r="AX848">
        <v>2008</v>
      </c>
      <c r="AY848">
        <v>2009</v>
      </c>
      <c r="AZ848">
        <v>2010</v>
      </c>
      <c r="BA848">
        <v>2011</v>
      </c>
      <c r="BB848">
        <v>2012</v>
      </c>
      <c r="BC848">
        <v>2013</v>
      </c>
    </row>
    <row r="849" spans="1:65" ht="15" customHeight="1" x14ac:dyDescent="0.25">
      <c r="A849" t="s">
        <v>1248</v>
      </c>
      <c r="C849" s="78"/>
      <c r="D849" t="s">
        <v>201</v>
      </c>
      <c r="E849" s="45" t="s">
        <v>202</v>
      </c>
      <c r="G849" s="45" t="s">
        <v>202</v>
      </c>
      <c r="H849" s="45" t="s">
        <v>1800</v>
      </c>
      <c r="I849">
        <f t="shared" si="74"/>
        <v>1980</v>
      </c>
      <c r="J849">
        <f t="shared" si="72"/>
        <v>2007</v>
      </c>
      <c r="K849" s="2" t="str">
        <f t="shared" si="73"/>
        <v>-</v>
      </c>
      <c r="V849">
        <v>1980</v>
      </c>
      <c r="W849">
        <v>1981</v>
      </c>
      <c r="X849">
        <v>1982</v>
      </c>
      <c r="Y849">
        <v>1983</v>
      </c>
      <c r="Z849">
        <v>1984</v>
      </c>
      <c r="AA849">
        <v>1985</v>
      </c>
      <c r="AB849">
        <v>1986</v>
      </c>
      <c r="AC849">
        <v>1987</v>
      </c>
      <c r="AD849">
        <v>1988</v>
      </c>
      <c r="AE849">
        <v>1989</v>
      </c>
      <c r="AF849">
        <v>1990</v>
      </c>
      <c r="AG849">
        <v>1991</v>
      </c>
      <c r="AH849">
        <v>1992</v>
      </c>
      <c r="AI849">
        <v>1993</v>
      </c>
      <c r="AJ849">
        <v>1994</v>
      </c>
      <c r="AK849">
        <v>1995</v>
      </c>
      <c r="AL849">
        <v>1996</v>
      </c>
      <c r="AM849">
        <v>1997</v>
      </c>
      <c r="AN849">
        <v>1998</v>
      </c>
      <c r="AO849">
        <v>1999</v>
      </c>
      <c r="AP849">
        <v>2000</v>
      </c>
      <c r="AQ849">
        <v>2001</v>
      </c>
      <c r="AR849">
        <v>2002</v>
      </c>
      <c r="AS849">
        <v>2003</v>
      </c>
      <c r="AT849">
        <v>2004</v>
      </c>
      <c r="AU849">
        <v>2005</v>
      </c>
      <c r="AV849">
        <v>2006</v>
      </c>
      <c r="AW849">
        <v>2007</v>
      </c>
    </row>
    <row r="850" spans="1:65" ht="15" customHeight="1" x14ac:dyDescent="0.25">
      <c r="A850" t="s">
        <v>1248</v>
      </c>
      <c r="C850" s="78"/>
      <c r="D850" t="s">
        <v>151</v>
      </c>
      <c r="E850" s="45" t="s">
        <v>303</v>
      </c>
      <c r="F850" s="7" t="s">
        <v>1303</v>
      </c>
      <c r="G850" s="46" t="s">
        <v>1379</v>
      </c>
      <c r="H850" s="47" t="s">
        <v>1378</v>
      </c>
      <c r="I850">
        <f t="shared" si="74"/>
        <v>2008</v>
      </c>
      <c r="J850">
        <f t="shared" si="72"/>
        <v>2013</v>
      </c>
      <c r="K850" s="2" t="str">
        <f t="shared" si="73"/>
        <v>-</v>
      </c>
      <c r="AX850">
        <v>2008</v>
      </c>
      <c r="AY850">
        <v>2009</v>
      </c>
      <c r="AZ850">
        <v>2010</v>
      </c>
      <c r="BA850">
        <v>2011</v>
      </c>
      <c r="BB850">
        <v>2012</v>
      </c>
      <c r="BC850">
        <v>2013</v>
      </c>
    </row>
    <row r="851" spans="1:65" ht="15" customHeight="1" x14ac:dyDescent="0.25">
      <c r="A851" t="s">
        <v>1248</v>
      </c>
      <c r="C851" s="78"/>
      <c r="D851" t="s">
        <v>335</v>
      </c>
      <c r="E851" s="45" t="s">
        <v>336</v>
      </c>
      <c r="G851" s="45" t="s">
        <v>336</v>
      </c>
      <c r="H851" s="45" t="s">
        <v>1835</v>
      </c>
      <c r="I851">
        <f t="shared" si="74"/>
        <v>1980</v>
      </c>
      <c r="J851">
        <f t="shared" si="72"/>
        <v>2013</v>
      </c>
      <c r="K851" s="2" t="str">
        <f t="shared" si="73"/>
        <v>-</v>
      </c>
      <c r="V851">
        <v>1980</v>
      </c>
      <c r="W851">
        <v>1981</v>
      </c>
      <c r="X851">
        <v>1982</v>
      </c>
      <c r="Y851">
        <v>1983</v>
      </c>
      <c r="Z851">
        <v>1984</v>
      </c>
      <c r="AA851">
        <v>1985</v>
      </c>
      <c r="AB851">
        <v>1986</v>
      </c>
      <c r="AC851">
        <v>1987</v>
      </c>
      <c r="AD851">
        <v>1988</v>
      </c>
      <c r="AE851">
        <v>1989</v>
      </c>
      <c r="AF851">
        <v>1990</v>
      </c>
      <c r="AG851">
        <v>1991</v>
      </c>
      <c r="AH851">
        <v>1992</v>
      </c>
      <c r="AI851">
        <v>1993</v>
      </c>
      <c r="AJ851">
        <v>1994</v>
      </c>
      <c r="AK851">
        <v>1995</v>
      </c>
      <c r="AL851">
        <v>1996</v>
      </c>
      <c r="AM851">
        <v>1997</v>
      </c>
      <c r="AN851">
        <v>1998</v>
      </c>
      <c r="AO851">
        <v>1999</v>
      </c>
      <c r="AP851">
        <v>2000</v>
      </c>
      <c r="AQ851">
        <v>2001</v>
      </c>
      <c r="AR851">
        <v>2002</v>
      </c>
      <c r="AS851">
        <v>2003</v>
      </c>
      <c r="AT851">
        <v>2004</v>
      </c>
      <c r="AU851">
        <v>2005</v>
      </c>
      <c r="AV851">
        <v>2006</v>
      </c>
      <c r="AW851">
        <v>2007</v>
      </c>
      <c r="AX851">
        <v>2008</v>
      </c>
      <c r="AY851">
        <v>2009</v>
      </c>
      <c r="AZ851">
        <v>2010</v>
      </c>
      <c r="BA851">
        <v>2011</v>
      </c>
      <c r="BB851">
        <v>2012</v>
      </c>
      <c r="BC851">
        <v>2013</v>
      </c>
    </row>
    <row r="852" spans="1:65" ht="15" customHeight="1" x14ac:dyDescent="0.25">
      <c r="A852" t="s">
        <v>1248</v>
      </c>
      <c r="C852" s="78"/>
      <c r="D852" t="s">
        <v>337</v>
      </c>
      <c r="E852" s="45" t="s">
        <v>338</v>
      </c>
      <c r="G852" s="45" t="s">
        <v>338</v>
      </c>
      <c r="H852" s="45" t="s">
        <v>1836</v>
      </c>
      <c r="I852">
        <f t="shared" si="74"/>
        <v>1980</v>
      </c>
      <c r="J852">
        <f t="shared" si="72"/>
        <v>2013</v>
      </c>
      <c r="K852" s="2" t="str">
        <f t="shared" si="73"/>
        <v>-</v>
      </c>
      <c r="V852">
        <v>1980</v>
      </c>
      <c r="W852">
        <v>1981</v>
      </c>
      <c r="X852">
        <v>1982</v>
      </c>
      <c r="Y852">
        <v>1983</v>
      </c>
      <c r="Z852">
        <v>1984</v>
      </c>
      <c r="AA852">
        <v>1985</v>
      </c>
      <c r="AB852">
        <v>1986</v>
      </c>
      <c r="AC852">
        <v>1987</v>
      </c>
      <c r="AD852">
        <v>1988</v>
      </c>
      <c r="AE852">
        <v>1989</v>
      </c>
      <c r="AF852">
        <v>1990</v>
      </c>
      <c r="AG852">
        <v>1991</v>
      </c>
      <c r="AH852">
        <v>1992</v>
      </c>
      <c r="AI852">
        <v>1993</v>
      </c>
      <c r="AJ852">
        <v>1994</v>
      </c>
      <c r="AK852">
        <v>1995</v>
      </c>
      <c r="AL852">
        <v>1996</v>
      </c>
      <c r="AM852">
        <v>1997</v>
      </c>
      <c r="AN852">
        <v>1998</v>
      </c>
      <c r="AO852">
        <v>1999</v>
      </c>
      <c r="AP852">
        <v>2000</v>
      </c>
      <c r="AQ852">
        <v>2001</v>
      </c>
      <c r="AR852">
        <v>2002</v>
      </c>
      <c r="AS852">
        <v>2003</v>
      </c>
      <c r="AT852">
        <v>2004</v>
      </c>
      <c r="AU852">
        <v>2005</v>
      </c>
      <c r="AV852">
        <v>2006</v>
      </c>
      <c r="AW852">
        <v>2007</v>
      </c>
      <c r="AX852">
        <v>2008</v>
      </c>
      <c r="AY852">
        <v>2009</v>
      </c>
      <c r="AZ852">
        <v>2010</v>
      </c>
      <c r="BA852">
        <v>2011</v>
      </c>
      <c r="BB852">
        <v>2012</v>
      </c>
      <c r="BC852">
        <v>2013</v>
      </c>
    </row>
    <row r="853" spans="1:65" ht="15" customHeight="1" x14ac:dyDescent="0.25">
      <c r="A853" t="s">
        <v>1248</v>
      </c>
      <c r="C853" s="78"/>
      <c r="D853" t="s">
        <v>339</v>
      </c>
      <c r="E853" s="45" t="s">
        <v>340</v>
      </c>
      <c r="G853" s="45" t="s">
        <v>340</v>
      </c>
      <c r="H853" s="45" t="s">
        <v>1837</v>
      </c>
      <c r="I853">
        <f t="shared" si="74"/>
        <v>1980</v>
      </c>
      <c r="J853">
        <f t="shared" si="72"/>
        <v>2013</v>
      </c>
      <c r="K853" s="2" t="str">
        <f t="shared" si="73"/>
        <v>-</v>
      </c>
      <c r="V853">
        <v>1980</v>
      </c>
      <c r="W853">
        <v>1981</v>
      </c>
      <c r="X853">
        <v>1982</v>
      </c>
      <c r="Y853">
        <v>1983</v>
      </c>
      <c r="Z853">
        <v>1984</v>
      </c>
      <c r="AA853">
        <v>1985</v>
      </c>
      <c r="AB853">
        <v>1986</v>
      </c>
      <c r="AC853">
        <v>1987</v>
      </c>
      <c r="AD853">
        <v>1988</v>
      </c>
      <c r="AE853">
        <v>1989</v>
      </c>
      <c r="AF853">
        <v>1990</v>
      </c>
      <c r="AG853">
        <v>1991</v>
      </c>
      <c r="AH853">
        <v>1992</v>
      </c>
      <c r="AI853">
        <v>1993</v>
      </c>
      <c r="AJ853">
        <v>1994</v>
      </c>
      <c r="AK853">
        <v>1995</v>
      </c>
      <c r="AL853">
        <v>1996</v>
      </c>
      <c r="AM853">
        <v>1997</v>
      </c>
      <c r="AN853">
        <v>1998</v>
      </c>
      <c r="AO853">
        <v>1999</v>
      </c>
      <c r="AP853">
        <v>2000</v>
      </c>
      <c r="AQ853">
        <v>2001</v>
      </c>
      <c r="AR853">
        <v>2002</v>
      </c>
      <c r="AS853">
        <v>2003</v>
      </c>
      <c r="AT853">
        <v>2004</v>
      </c>
      <c r="AU853">
        <v>2005</v>
      </c>
      <c r="AV853">
        <v>2006</v>
      </c>
      <c r="AW853">
        <v>2007</v>
      </c>
      <c r="AX853">
        <v>2008</v>
      </c>
      <c r="AY853">
        <v>2009</v>
      </c>
      <c r="AZ853">
        <v>2010</v>
      </c>
      <c r="BA853">
        <v>2011</v>
      </c>
      <c r="BB853">
        <v>2012</v>
      </c>
      <c r="BC853">
        <v>2013</v>
      </c>
    </row>
    <row r="854" spans="1:65" ht="15" customHeight="1" x14ac:dyDescent="0.25">
      <c r="A854" t="s">
        <v>1248</v>
      </c>
      <c r="C854" s="78"/>
      <c r="D854" t="s">
        <v>341</v>
      </c>
      <c r="E854" s="45" t="s">
        <v>342</v>
      </c>
      <c r="G854" s="45" t="s">
        <v>1838</v>
      </c>
      <c r="H854" s="45" t="s">
        <v>1839</v>
      </c>
      <c r="I854">
        <f t="shared" si="74"/>
        <v>1980</v>
      </c>
      <c r="J854">
        <f t="shared" si="72"/>
        <v>1992</v>
      </c>
      <c r="K854" s="2" t="str">
        <f t="shared" si="73"/>
        <v>-</v>
      </c>
      <c r="V854">
        <v>1980</v>
      </c>
      <c r="W854">
        <v>1981</v>
      </c>
      <c r="X854">
        <v>1982</v>
      </c>
      <c r="Y854">
        <v>1983</v>
      </c>
      <c r="Z854">
        <v>1984</v>
      </c>
      <c r="AA854">
        <v>1985</v>
      </c>
      <c r="AB854">
        <v>1986</v>
      </c>
      <c r="AC854">
        <v>1987</v>
      </c>
      <c r="AD854">
        <v>1988</v>
      </c>
      <c r="AE854">
        <v>1989</v>
      </c>
      <c r="AF854">
        <v>1990</v>
      </c>
      <c r="AG854">
        <v>1991</v>
      </c>
      <c r="AH854">
        <v>1992</v>
      </c>
    </row>
    <row r="855" spans="1:65" ht="15" customHeight="1" x14ac:dyDescent="0.25">
      <c r="A855" t="s">
        <v>1248</v>
      </c>
      <c r="C855" s="78"/>
      <c r="D855" t="s">
        <v>343</v>
      </c>
      <c r="E855" s="45" t="s">
        <v>344</v>
      </c>
      <c r="G855" s="45" t="s">
        <v>1838</v>
      </c>
      <c r="H855" s="45" t="s">
        <v>1839</v>
      </c>
      <c r="I855">
        <f t="shared" si="74"/>
        <v>2003</v>
      </c>
      <c r="J855">
        <f t="shared" si="72"/>
        <v>2007</v>
      </c>
      <c r="K855" s="2" t="str">
        <f t="shared" si="73"/>
        <v>-</v>
      </c>
      <c r="AS855">
        <v>2003</v>
      </c>
      <c r="AT855">
        <v>2004</v>
      </c>
      <c r="AU855">
        <v>2005</v>
      </c>
      <c r="AV855">
        <v>2006</v>
      </c>
      <c r="AW855">
        <v>2007</v>
      </c>
    </row>
    <row r="856" spans="1:65" ht="15" customHeight="1" x14ac:dyDescent="0.25">
      <c r="A856" t="s">
        <v>1248</v>
      </c>
      <c r="C856" s="78"/>
      <c r="D856" t="s">
        <v>345</v>
      </c>
      <c r="E856" s="45" t="s">
        <v>346</v>
      </c>
      <c r="G856" s="45" t="s">
        <v>1838</v>
      </c>
      <c r="H856" s="45" t="s">
        <v>1839</v>
      </c>
      <c r="I856">
        <f t="shared" si="74"/>
        <v>2007</v>
      </c>
      <c r="J856">
        <f t="shared" si="72"/>
        <v>2013</v>
      </c>
      <c r="K856" s="2" t="str">
        <f t="shared" si="73"/>
        <v>-</v>
      </c>
      <c r="AW856">
        <v>2007</v>
      </c>
      <c r="AX856">
        <v>2008</v>
      </c>
      <c r="AY856">
        <v>2009</v>
      </c>
      <c r="AZ856">
        <v>2010</v>
      </c>
      <c r="BA856">
        <v>2011</v>
      </c>
      <c r="BB856">
        <v>2012</v>
      </c>
      <c r="BC856">
        <v>2013</v>
      </c>
    </row>
    <row r="857" spans="1:65" ht="15" customHeight="1" x14ac:dyDescent="0.25">
      <c r="A857" t="s">
        <v>1248</v>
      </c>
      <c r="C857" s="78"/>
      <c r="D857" t="s">
        <v>347</v>
      </c>
      <c r="E857" s="45" t="s">
        <v>348</v>
      </c>
      <c r="G857" s="45" t="s">
        <v>1838</v>
      </c>
      <c r="H857" s="45" t="s">
        <v>1839</v>
      </c>
      <c r="I857">
        <f t="shared" si="74"/>
        <v>1980</v>
      </c>
      <c r="J857">
        <f t="shared" si="72"/>
        <v>2003</v>
      </c>
      <c r="K857" s="2" t="str">
        <f t="shared" si="73"/>
        <v>-</v>
      </c>
      <c r="V857">
        <v>1980</v>
      </c>
      <c r="W857">
        <v>1981</v>
      </c>
      <c r="X857">
        <v>1982</v>
      </c>
      <c r="Y857">
        <v>1983</v>
      </c>
      <c r="Z857">
        <v>1984</v>
      </c>
      <c r="AA857">
        <v>1985</v>
      </c>
      <c r="AB857">
        <v>1986</v>
      </c>
      <c r="AC857">
        <v>1987</v>
      </c>
      <c r="AD857">
        <v>1988</v>
      </c>
      <c r="AE857">
        <v>1989</v>
      </c>
      <c r="AF857">
        <v>1990</v>
      </c>
      <c r="AG857">
        <v>1991</v>
      </c>
      <c r="AH857">
        <v>1992</v>
      </c>
      <c r="AI857">
        <v>1993</v>
      </c>
      <c r="AJ857">
        <v>1994</v>
      </c>
      <c r="AK857">
        <v>1995</v>
      </c>
      <c r="AL857">
        <v>1996</v>
      </c>
      <c r="AM857">
        <v>1997</v>
      </c>
      <c r="AN857">
        <v>1998</v>
      </c>
      <c r="AO857">
        <v>1999</v>
      </c>
      <c r="AP857">
        <v>2000</v>
      </c>
      <c r="AQ857">
        <v>2001</v>
      </c>
      <c r="AR857">
        <v>2002</v>
      </c>
      <c r="AS857">
        <v>2003</v>
      </c>
    </row>
    <row r="858" spans="1:65" ht="15" customHeight="1" x14ac:dyDescent="0.25">
      <c r="A858" t="s">
        <v>1248</v>
      </c>
      <c r="C858" s="78"/>
      <c r="D858" t="s">
        <v>349</v>
      </c>
      <c r="E858" s="45" t="s">
        <v>350</v>
      </c>
      <c r="G858" s="45" t="s">
        <v>350</v>
      </c>
      <c r="H858" s="45" t="s">
        <v>1840</v>
      </c>
      <c r="I858">
        <f t="shared" si="74"/>
        <v>1980</v>
      </c>
      <c r="J858">
        <f t="shared" si="72"/>
        <v>2013</v>
      </c>
      <c r="K858" s="2" t="str">
        <f t="shared" si="73"/>
        <v>-</v>
      </c>
      <c r="V858">
        <v>1980</v>
      </c>
      <c r="W858">
        <v>1981</v>
      </c>
      <c r="X858">
        <v>1982</v>
      </c>
      <c r="Y858">
        <v>1983</v>
      </c>
      <c r="Z858">
        <v>1984</v>
      </c>
      <c r="AA858">
        <v>1985</v>
      </c>
      <c r="AB858">
        <v>1986</v>
      </c>
      <c r="AC858">
        <v>1987</v>
      </c>
      <c r="AD858">
        <v>1988</v>
      </c>
      <c r="AE858">
        <v>1989</v>
      </c>
      <c r="AF858">
        <v>1990</v>
      </c>
      <c r="AG858">
        <v>1991</v>
      </c>
      <c r="AH858">
        <v>1992</v>
      </c>
      <c r="AI858">
        <v>1993</v>
      </c>
      <c r="AJ858">
        <v>1994</v>
      </c>
      <c r="AK858">
        <v>1995</v>
      </c>
      <c r="AL858">
        <v>1996</v>
      </c>
      <c r="AM858">
        <v>1997</v>
      </c>
      <c r="AN858">
        <v>1998</v>
      </c>
      <c r="AO858">
        <v>1999</v>
      </c>
      <c r="AP858">
        <v>2000</v>
      </c>
      <c r="AQ858">
        <v>2001</v>
      </c>
      <c r="AR858">
        <v>2002</v>
      </c>
      <c r="AS858">
        <v>2003</v>
      </c>
      <c r="AT858">
        <v>2004</v>
      </c>
      <c r="AU858">
        <v>2005</v>
      </c>
      <c r="AV858">
        <v>2006</v>
      </c>
      <c r="AW858">
        <v>2007</v>
      </c>
      <c r="AX858">
        <v>2008</v>
      </c>
      <c r="AY858">
        <v>2009</v>
      </c>
      <c r="AZ858">
        <v>2010</v>
      </c>
      <c r="BA858">
        <v>2011</v>
      </c>
      <c r="BB858">
        <v>2012</v>
      </c>
      <c r="BC858">
        <v>2013</v>
      </c>
    </row>
    <row r="859" spans="1:65" ht="15" customHeight="1" x14ac:dyDescent="0.25">
      <c r="A859" t="s">
        <v>1248</v>
      </c>
      <c r="C859" s="78"/>
      <c r="D859" t="s">
        <v>351</v>
      </c>
      <c r="E859" s="45" t="s">
        <v>352</v>
      </c>
      <c r="G859" s="45" t="s">
        <v>1841</v>
      </c>
      <c r="H859" s="45" t="s">
        <v>1842</v>
      </c>
      <c r="I859">
        <f t="shared" si="74"/>
        <v>1980</v>
      </c>
      <c r="J859">
        <f t="shared" si="72"/>
        <v>2013</v>
      </c>
      <c r="K859" s="2" t="str">
        <f t="shared" si="73"/>
        <v>-</v>
      </c>
      <c r="V859">
        <v>1980</v>
      </c>
      <c r="W859">
        <v>1981</v>
      </c>
      <c r="X859">
        <v>1982</v>
      </c>
      <c r="Y859">
        <v>1983</v>
      </c>
      <c r="Z859">
        <v>1984</v>
      </c>
      <c r="AA859">
        <v>1985</v>
      </c>
      <c r="AB859">
        <v>1986</v>
      </c>
      <c r="AC859">
        <v>1987</v>
      </c>
      <c r="AD859">
        <v>1988</v>
      </c>
      <c r="AE859">
        <v>1989</v>
      </c>
      <c r="AF859">
        <v>1990</v>
      </c>
      <c r="AG859">
        <v>1991</v>
      </c>
      <c r="AH859">
        <v>1992</v>
      </c>
      <c r="AI859">
        <v>1993</v>
      </c>
      <c r="AJ859">
        <v>1994</v>
      </c>
      <c r="AK859">
        <v>1995</v>
      </c>
      <c r="AL859">
        <v>1996</v>
      </c>
      <c r="AM859">
        <v>1997</v>
      </c>
      <c r="AN859">
        <v>1998</v>
      </c>
      <c r="AO859">
        <v>1999</v>
      </c>
      <c r="AP859">
        <v>2000</v>
      </c>
      <c r="AQ859">
        <v>2001</v>
      </c>
      <c r="AR859">
        <v>2002</v>
      </c>
      <c r="AS859">
        <v>2003</v>
      </c>
      <c r="AT859">
        <v>2004</v>
      </c>
      <c r="AU859">
        <v>2005</v>
      </c>
      <c r="AV859">
        <v>2006</v>
      </c>
      <c r="AW859">
        <v>2007</v>
      </c>
      <c r="AX859">
        <v>2008</v>
      </c>
      <c r="AY859">
        <v>2009</v>
      </c>
      <c r="AZ859">
        <v>2010</v>
      </c>
      <c r="BA859">
        <v>2011</v>
      </c>
      <c r="BB859">
        <v>2012</v>
      </c>
      <c r="BC859">
        <v>2013</v>
      </c>
    </row>
    <row r="860" spans="1:65" ht="15" customHeight="1" x14ac:dyDescent="0.25">
      <c r="C860" s="64"/>
      <c r="E860" s="45"/>
      <c r="G860" s="45"/>
      <c r="H860" s="45"/>
    </row>
    <row r="861" spans="1:65" ht="15" customHeight="1" x14ac:dyDescent="0.25">
      <c r="A861" t="s">
        <v>1249</v>
      </c>
      <c r="B861" s="1" t="str">
        <f>A861&amp;J861</f>
        <v>IEPE2023</v>
      </c>
      <c r="C861" s="78"/>
      <c r="D861" t="s">
        <v>763</v>
      </c>
      <c r="E861" s="45" t="s">
        <v>764</v>
      </c>
      <c r="G861" s="45"/>
      <c r="H861" s="45"/>
      <c r="J861">
        <f t="shared" ref="J861:J866" si="75">MAX(L861:BT861)</f>
        <v>2023</v>
      </c>
      <c r="BE861">
        <v>2015</v>
      </c>
      <c r="BF861">
        <v>2016</v>
      </c>
      <c r="BG861">
        <v>2017</v>
      </c>
      <c r="BH861">
        <v>2018</v>
      </c>
      <c r="BI861">
        <v>2019</v>
      </c>
      <c r="BJ861">
        <v>2020</v>
      </c>
      <c r="BK861">
        <v>2021</v>
      </c>
      <c r="BL861">
        <v>2022</v>
      </c>
      <c r="BM861">
        <v>2023</v>
      </c>
    </row>
    <row r="862" spans="1:65" ht="15" customHeight="1" x14ac:dyDescent="0.25">
      <c r="A862" t="s">
        <v>1249</v>
      </c>
      <c r="C862" s="78"/>
      <c r="D862" t="s">
        <v>765</v>
      </c>
      <c r="E862" s="45" t="s">
        <v>766</v>
      </c>
      <c r="G862" s="45"/>
      <c r="H862" s="45"/>
      <c r="J862">
        <f t="shared" si="75"/>
        <v>2023</v>
      </c>
      <c r="BE862">
        <v>2015</v>
      </c>
      <c r="BF862">
        <v>2016</v>
      </c>
      <c r="BG862">
        <v>2017</v>
      </c>
      <c r="BH862">
        <v>2018</v>
      </c>
      <c r="BI862">
        <v>2019</v>
      </c>
      <c r="BJ862">
        <v>2020</v>
      </c>
      <c r="BK862">
        <v>2021</v>
      </c>
      <c r="BL862">
        <v>2022</v>
      </c>
      <c r="BM862">
        <v>2023</v>
      </c>
    </row>
    <row r="863" spans="1:65" ht="15" customHeight="1" x14ac:dyDescent="0.25">
      <c r="A863" t="s">
        <v>1249</v>
      </c>
      <c r="C863" s="78"/>
      <c r="D863" t="s">
        <v>954</v>
      </c>
      <c r="E863" s="45" t="s">
        <v>955</v>
      </c>
      <c r="G863" s="45"/>
      <c r="H863" s="45"/>
      <c r="J863">
        <f t="shared" si="75"/>
        <v>2023</v>
      </c>
      <c r="BJ863">
        <v>2020</v>
      </c>
      <c r="BK863">
        <v>2021</v>
      </c>
      <c r="BL863">
        <v>2022</v>
      </c>
      <c r="BM863">
        <v>2023</v>
      </c>
    </row>
    <row r="864" spans="1:65" ht="15" customHeight="1" x14ac:dyDescent="0.25">
      <c r="A864" t="s">
        <v>1249</v>
      </c>
      <c r="C864" s="78"/>
      <c r="D864" t="s">
        <v>353</v>
      </c>
      <c r="E864" s="45" t="s">
        <v>755</v>
      </c>
      <c r="G864" s="45" t="s">
        <v>1645</v>
      </c>
      <c r="H864" s="45" t="s">
        <v>1592</v>
      </c>
      <c r="J864">
        <f t="shared" si="75"/>
        <v>2023</v>
      </c>
      <c r="V864">
        <v>1980</v>
      </c>
      <c r="W864">
        <v>1981</v>
      </c>
      <c r="X864">
        <v>1982</v>
      </c>
      <c r="Y864">
        <v>1983</v>
      </c>
      <c r="Z864">
        <v>1984</v>
      </c>
      <c r="AA864">
        <v>1985</v>
      </c>
      <c r="AB864">
        <v>1986</v>
      </c>
      <c r="AC864">
        <v>1987</v>
      </c>
      <c r="AD864">
        <v>1988</v>
      </c>
      <c r="AE864">
        <v>1989</v>
      </c>
      <c r="AF864">
        <v>1990</v>
      </c>
      <c r="AG864">
        <v>1991</v>
      </c>
      <c r="AH864">
        <v>1992</v>
      </c>
      <c r="AI864">
        <v>1993</v>
      </c>
      <c r="AJ864">
        <v>1994</v>
      </c>
      <c r="AK864">
        <v>1995</v>
      </c>
      <c r="AL864">
        <v>1996</v>
      </c>
      <c r="AM864">
        <v>1997</v>
      </c>
      <c r="AN864">
        <v>1998</v>
      </c>
      <c r="AO864">
        <v>1999</v>
      </c>
      <c r="AP864">
        <v>2000</v>
      </c>
      <c r="AQ864">
        <v>2001</v>
      </c>
      <c r="AR864">
        <v>2002</v>
      </c>
      <c r="AS864">
        <v>2003</v>
      </c>
      <c r="AT864">
        <v>2004</v>
      </c>
      <c r="AU864">
        <v>2005</v>
      </c>
      <c r="AV864">
        <v>2006</v>
      </c>
      <c r="AW864">
        <v>2007</v>
      </c>
      <c r="AX864">
        <v>2008</v>
      </c>
      <c r="AY864">
        <v>2009</v>
      </c>
      <c r="AZ864">
        <v>2010</v>
      </c>
      <c r="BA864">
        <v>2011</v>
      </c>
      <c r="BB864">
        <v>2012</v>
      </c>
      <c r="BC864">
        <v>2013</v>
      </c>
      <c r="BD864">
        <v>2014</v>
      </c>
      <c r="BE864">
        <v>2015</v>
      </c>
      <c r="BF864">
        <v>2016</v>
      </c>
      <c r="BG864">
        <v>2017</v>
      </c>
      <c r="BH864">
        <v>2018</v>
      </c>
      <c r="BI864">
        <v>2019</v>
      </c>
      <c r="BJ864">
        <v>2020</v>
      </c>
      <c r="BK864">
        <v>2021</v>
      </c>
      <c r="BL864">
        <v>2022</v>
      </c>
      <c r="BM864">
        <v>2023</v>
      </c>
    </row>
    <row r="865" spans="1:65" ht="15" customHeight="1" x14ac:dyDescent="0.25">
      <c r="A865" t="s">
        <v>1249</v>
      </c>
      <c r="C865" s="78"/>
      <c r="D865" t="s">
        <v>354</v>
      </c>
      <c r="E865" s="45" t="s">
        <v>355</v>
      </c>
      <c r="G865" s="45" t="s">
        <v>355</v>
      </c>
      <c r="H865" s="45" t="s">
        <v>1595</v>
      </c>
      <c r="J865">
        <f t="shared" si="75"/>
        <v>2023</v>
      </c>
      <c r="V865">
        <v>1980</v>
      </c>
      <c r="W865">
        <v>1981</v>
      </c>
      <c r="X865">
        <v>1982</v>
      </c>
      <c r="Y865">
        <v>1983</v>
      </c>
      <c r="Z865">
        <v>1984</v>
      </c>
      <c r="AA865">
        <v>1985</v>
      </c>
      <c r="AB865">
        <v>1986</v>
      </c>
      <c r="AC865">
        <v>1987</v>
      </c>
      <c r="AD865">
        <v>1988</v>
      </c>
      <c r="AE865">
        <v>1989</v>
      </c>
      <c r="AF865">
        <v>1990</v>
      </c>
      <c r="AG865">
        <v>1991</v>
      </c>
      <c r="AH865">
        <v>1992</v>
      </c>
      <c r="AI865">
        <v>1993</v>
      </c>
      <c r="AJ865">
        <v>1994</v>
      </c>
      <c r="AK865">
        <v>1995</v>
      </c>
      <c r="AL865">
        <v>1996</v>
      </c>
      <c r="AM865">
        <v>1997</v>
      </c>
      <c r="AN865">
        <v>1998</v>
      </c>
      <c r="AO865">
        <v>1999</v>
      </c>
      <c r="AP865">
        <v>2000</v>
      </c>
      <c r="AQ865">
        <v>2001</v>
      </c>
      <c r="AR865">
        <v>2002</v>
      </c>
      <c r="AS865">
        <v>2003</v>
      </c>
      <c r="AT865">
        <v>2004</v>
      </c>
      <c r="AU865">
        <v>2005</v>
      </c>
      <c r="AV865">
        <v>2006</v>
      </c>
      <c r="AW865">
        <v>2007</v>
      </c>
      <c r="AX865">
        <v>2008</v>
      </c>
      <c r="AY865">
        <v>2009</v>
      </c>
      <c r="AZ865">
        <v>2010</v>
      </c>
      <c r="BA865">
        <v>2011</v>
      </c>
      <c r="BB865">
        <v>2012</v>
      </c>
      <c r="BC865">
        <v>2013</v>
      </c>
      <c r="BD865">
        <v>2014</v>
      </c>
      <c r="BE865">
        <v>2015</v>
      </c>
      <c r="BF865">
        <v>2016</v>
      </c>
      <c r="BG865">
        <v>2017</v>
      </c>
      <c r="BH865">
        <v>2018</v>
      </c>
      <c r="BI865">
        <v>2019</v>
      </c>
      <c r="BJ865">
        <v>2020</v>
      </c>
      <c r="BK865">
        <v>2021</v>
      </c>
      <c r="BL865">
        <v>2022</v>
      </c>
      <c r="BM865">
        <v>2023</v>
      </c>
    </row>
    <row r="866" spans="1:65" ht="15" customHeight="1" x14ac:dyDescent="0.25">
      <c r="A866" t="s">
        <v>1249</v>
      </c>
      <c r="C866" s="78"/>
      <c r="D866" t="s">
        <v>21</v>
      </c>
      <c r="E866" s="45" t="s">
        <v>12</v>
      </c>
      <c r="F866" s="7" t="s">
        <v>1303</v>
      </c>
      <c r="G866" s="45" t="s">
        <v>733</v>
      </c>
      <c r="H866" s="45" t="s">
        <v>1569</v>
      </c>
      <c r="J866">
        <f t="shared" si="75"/>
        <v>2023</v>
      </c>
      <c r="V866">
        <v>1980</v>
      </c>
      <c r="W866">
        <v>1981</v>
      </c>
      <c r="X866">
        <v>1982</v>
      </c>
      <c r="Y866">
        <v>1983</v>
      </c>
      <c r="Z866">
        <v>1984</v>
      </c>
      <c r="AA866">
        <v>1985</v>
      </c>
      <c r="AB866">
        <v>1986</v>
      </c>
      <c r="AC866">
        <v>1987</v>
      </c>
      <c r="AD866">
        <v>1988</v>
      </c>
      <c r="AE866">
        <v>1989</v>
      </c>
      <c r="AF866">
        <v>1990</v>
      </c>
      <c r="AG866">
        <v>1991</v>
      </c>
      <c r="AH866">
        <v>1992</v>
      </c>
      <c r="AI866">
        <v>1993</v>
      </c>
      <c r="AJ866">
        <v>1994</v>
      </c>
      <c r="AK866">
        <v>1995</v>
      </c>
      <c r="AL866">
        <v>1996</v>
      </c>
      <c r="AM866">
        <v>1997</v>
      </c>
      <c r="AN866">
        <v>1998</v>
      </c>
      <c r="AO866">
        <v>1999</v>
      </c>
      <c r="AP866">
        <v>2000</v>
      </c>
      <c r="AQ866">
        <v>2001</v>
      </c>
      <c r="AR866">
        <v>2002</v>
      </c>
      <c r="AS866">
        <v>2003</v>
      </c>
      <c r="AT866">
        <v>2004</v>
      </c>
      <c r="AU866">
        <v>2005</v>
      </c>
      <c r="AV866">
        <v>2006</v>
      </c>
      <c r="AW866">
        <v>2007</v>
      </c>
      <c r="AX866">
        <v>2008</v>
      </c>
      <c r="AY866">
        <v>2009</v>
      </c>
      <c r="AZ866">
        <v>2010</v>
      </c>
      <c r="BA866">
        <v>2011</v>
      </c>
      <c r="BB866">
        <v>2012</v>
      </c>
      <c r="BC866">
        <v>2013</v>
      </c>
      <c r="BD866">
        <v>2014</v>
      </c>
      <c r="BE866">
        <v>2015</v>
      </c>
      <c r="BF866">
        <v>2016</v>
      </c>
      <c r="BG866">
        <v>2017</v>
      </c>
      <c r="BH866">
        <v>2018</v>
      </c>
      <c r="BI866">
        <v>2019</v>
      </c>
      <c r="BJ866">
        <v>2020</v>
      </c>
      <c r="BK866">
        <v>2021</v>
      </c>
      <c r="BL866">
        <v>2022</v>
      </c>
      <c r="BM866">
        <v>2023</v>
      </c>
    </row>
    <row r="867" spans="1:65" ht="15" customHeight="1" x14ac:dyDescent="0.25">
      <c r="C867" s="64"/>
      <c r="E867" s="45"/>
      <c r="G867" s="45"/>
      <c r="H867" s="45"/>
    </row>
    <row r="868" spans="1:65" ht="15" customHeight="1" x14ac:dyDescent="0.25">
      <c r="A868" t="s">
        <v>1278</v>
      </c>
      <c r="B868" s="1" t="str">
        <f>A868&amp;MIN(I868:I962)&amp;"(-"&amp;MAX(J868:J962)&amp;")"</f>
        <v>IND1980(-2023)</v>
      </c>
      <c r="C868" s="61"/>
      <c r="D868" t="s">
        <v>2608</v>
      </c>
      <c r="E868" s="45" t="s">
        <v>2609</v>
      </c>
      <c r="G868" s="45"/>
      <c r="H868" s="45"/>
      <c r="I868">
        <f t="shared" si="74"/>
        <v>1980</v>
      </c>
      <c r="J868">
        <f t="shared" ref="J868:J896" si="76">MAX(L868:BT868)</f>
        <v>2023</v>
      </c>
      <c r="K868" s="2" t="str">
        <f t="shared" si="73"/>
        <v>-</v>
      </c>
      <c r="V868">
        <v>1980</v>
      </c>
      <c r="W868">
        <v>1981</v>
      </c>
      <c r="X868">
        <v>1982</v>
      </c>
      <c r="Y868">
        <v>1983</v>
      </c>
      <c r="Z868">
        <v>1984</v>
      </c>
      <c r="AA868">
        <v>1985</v>
      </c>
      <c r="AB868">
        <v>1986</v>
      </c>
      <c r="AC868">
        <v>1987</v>
      </c>
      <c r="AD868">
        <v>1988</v>
      </c>
      <c r="AE868">
        <v>1989</v>
      </c>
      <c r="AF868">
        <v>1990</v>
      </c>
      <c r="AG868">
        <v>1991</v>
      </c>
      <c r="AH868">
        <v>1992</v>
      </c>
      <c r="AI868">
        <v>1993</v>
      </c>
      <c r="AJ868">
        <v>1994</v>
      </c>
      <c r="AK868">
        <v>1995</v>
      </c>
      <c r="AL868">
        <v>1996</v>
      </c>
      <c r="AM868">
        <v>1997</v>
      </c>
      <c r="AN868">
        <v>1998</v>
      </c>
      <c r="AO868">
        <v>1999</v>
      </c>
      <c r="AP868">
        <v>2000</v>
      </c>
      <c r="AQ868">
        <v>2001</v>
      </c>
      <c r="AR868">
        <v>2002</v>
      </c>
      <c r="AS868">
        <v>2003</v>
      </c>
      <c r="AT868">
        <v>2004</v>
      </c>
      <c r="AU868">
        <v>2005</v>
      </c>
      <c r="AV868">
        <v>2006</v>
      </c>
      <c r="AW868">
        <v>2007</v>
      </c>
      <c r="AX868">
        <v>2008</v>
      </c>
      <c r="AY868">
        <v>2009</v>
      </c>
      <c r="AZ868">
        <v>2010</v>
      </c>
      <c r="BA868">
        <v>2011</v>
      </c>
      <c r="BB868">
        <v>2012</v>
      </c>
      <c r="BC868">
        <v>2013</v>
      </c>
      <c r="BD868">
        <v>2014</v>
      </c>
      <c r="BE868">
        <v>2015</v>
      </c>
      <c r="BF868">
        <v>2016</v>
      </c>
      <c r="BG868">
        <v>2017</v>
      </c>
      <c r="BH868">
        <v>2018</v>
      </c>
      <c r="BI868">
        <v>2019</v>
      </c>
      <c r="BJ868">
        <v>2020</v>
      </c>
      <c r="BK868">
        <v>2021</v>
      </c>
      <c r="BL868">
        <v>2022</v>
      </c>
      <c r="BM868">
        <v>2023</v>
      </c>
    </row>
    <row r="869" spans="1:65" ht="15" customHeight="1" x14ac:dyDescent="0.25">
      <c r="A869" t="s">
        <v>1278</v>
      </c>
      <c r="B869" s="1"/>
      <c r="C869" s="61"/>
      <c r="D869" t="s">
        <v>2385</v>
      </c>
      <c r="E869" s="45" t="s">
        <v>2386</v>
      </c>
      <c r="G869" s="45"/>
      <c r="H869" s="45"/>
      <c r="I869">
        <f>MIN(L869:BT869)</f>
        <v>1987</v>
      </c>
      <c r="J869">
        <f t="shared" si="76"/>
        <v>2023</v>
      </c>
      <c r="K869" s="2" t="str">
        <f t="shared" si="73"/>
        <v>-</v>
      </c>
      <c r="AC869">
        <v>1987</v>
      </c>
      <c r="AD869">
        <v>1988</v>
      </c>
      <c r="AE869">
        <v>1989</v>
      </c>
      <c r="AF869">
        <v>1990</v>
      </c>
      <c r="AG869">
        <v>1991</v>
      </c>
      <c r="AH869">
        <v>1992</v>
      </c>
      <c r="AI869">
        <v>1993</v>
      </c>
      <c r="AJ869">
        <v>1994</v>
      </c>
      <c r="AK869">
        <v>1995</v>
      </c>
      <c r="AL869">
        <v>1996</v>
      </c>
      <c r="AM869">
        <v>1997</v>
      </c>
      <c r="AN869">
        <v>1998</v>
      </c>
      <c r="AO869">
        <v>1999</v>
      </c>
      <c r="AP869">
        <v>2000</v>
      </c>
      <c r="AQ869">
        <v>2001</v>
      </c>
      <c r="AR869">
        <v>2002</v>
      </c>
      <c r="AS869">
        <v>2003</v>
      </c>
      <c r="AT869">
        <v>2004</v>
      </c>
      <c r="AU869">
        <v>2005</v>
      </c>
      <c r="AV869">
        <v>2006</v>
      </c>
      <c r="AW869">
        <v>2007</v>
      </c>
      <c r="AX869">
        <v>2008</v>
      </c>
      <c r="AY869">
        <v>2009</v>
      </c>
      <c r="AZ869">
        <v>2010</v>
      </c>
      <c r="BA869">
        <v>2011</v>
      </c>
      <c r="BB869">
        <v>2012</v>
      </c>
      <c r="BC869">
        <v>2013</v>
      </c>
      <c r="BD869">
        <v>2014</v>
      </c>
      <c r="BE869">
        <v>2015</v>
      </c>
      <c r="BF869">
        <v>2016</v>
      </c>
      <c r="BG869">
        <v>2017</v>
      </c>
      <c r="BH869">
        <v>2018</v>
      </c>
      <c r="BI869">
        <v>2019</v>
      </c>
      <c r="BJ869">
        <v>2020</v>
      </c>
      <c r="BK869">
        <v>2021</v>
      </c>
      <c r="BL869">
        <v>2022</v>
      </c>
      <c r="BM869">
        <v>2023</v>
      </c>
    </row>
    <row r="870" spans="1:65" ht="15" customHeight="1" x14ac:dyDescent="0.25">
      <c r="A870" t="s">
        <v>1278</v>
      </c>
      <c r="B870" s="1"/>
      <c r="C870" s="61"/>
      <c r="D870" t="s">
        <v>2610</v>
      </c>
      <c r="E870" s="45" t="s">
        <v>2611</v>
      </c>
      <c r="G870" s="45"/>
      <c r="H870" s="45"/>
      <c r="I870">
        <f>MIN(L870:BT870)</f>
        <v>1994</v>
      </c>
      <c r="J870">
        <f t="shared" si="76"/>
        <v>2023</v>
      </c>
      <c r="K870" s="2" t="str">
        <f t="shared" si="73"/>
        <v>-</v>
      </c>
      <c r="AJ870">
        <v>1994</v>
      </c>
      <c r="AK870">
        <v>1995</v>
      </c>
      <c r="AL870">
        <v>1996</v>
      </c>
      <c r="AM870">
        <v>1997</v>
      </c>
      <c r="AN870">
        <v>1998</v>
      </c>
      <c r="AO870">
        <v>1999</v>
      </c>
      <c r="AP870">
        <v>2000</v>
      </c>
      <c r="AQ870">
        <v>2001</v>
      </c>
      <c r="AR870">
        <v>2002</v>
      </c>
      <c r="AS870">
        <v>2003</v>
      </c>
      <c r="AT870">
        <v>2004</v>
      </c>
      <c r="AU870">
        <v>2005</v>
      </c>
      <c r="AV870">
        <v>2006</v>
      </c>
      <c r="AW870">
        <v>2007</v>
      </c>
      <c r="AX870">
        <v>2008</v>
      </c>
      <c r="AY870">
        <v>2009</v>
      </c>
      <c r="AZ870">
        <v>2010</v>
      </c>
      <c r="BA870">
        <v>2011</v>
      </c>
      <c r="BB870">
        <v>2012</v>
      </c>
      <c r="BC870">
        <v>2013</v>
      </c>
      <c r="BD870">
        <v>2014</v>
      </c>
      <c r="BE870">
        <v>2015</v>
      </c>
      <c r="BF870">
        <v>2016</v>
      </c>
      <c r="BG870">
        <v>2017</v>
      </c>
      <c r="BH870">
        <v>2018</v>
      </c>
      <c r="BI870">
        <v>2019</v>
      </c>
      <c r="BJ870">
        <v>2020</v>
      </c>
      <c r="BK870">
        <v>2021</v>
      </c>
      <c r="BL870">
        <v>2022</v>
      </c>
      <c r="BM870">
        <v>2023</v>
      </c>
    </row>
    <row r="871" spans="1:65" ht="15" customHeight="1" x14ac:dyDescent="0.25">
      <c r="A871" t="s">
        <v>1278</v>
      </c>
      <c r="B871" s="1"/>
      <c r="C871" s="61"/>
      <c r="D871" t="s">
        <v>356</v>
      </c>
      <c r="E871" s="45" t="s">
        <v>806</v>
      </c>
      <c r="G871" s="45"/>
      <c r="H871" s="45"/>
      <c r="I871">
        <f t="shared" si="74"/>
        <v>1980</v>
      </c>
      <c r="J871">
        <f t="shared" si="76"/>
        <v>2023</v>
      </c>
      <c r="K871" s="2" t="str">
        <f t="shared" si="73"/>
        <v>-</v>
      </c>
      <c r="V871">
        <v>1980</v>
      </c>
      <c r="W871">
        <v>1981</v>
      </c>
      <c r="X871">
        <v>1982</v>
      </c>
      <c r="Y871">
        <v>1983</v>
      </c>
      <c r="Z871">
        <v>1984</v>
      </c>
      <c r="AA871">
        <v>1985</v>
      </c>
      <c r="AB871">
        <v>1986</v>
      </c>
      <c r="AC871">
        <v>1987</v>
      </c>
      <c r="AD871">
        <v>1988</v>
      </c>
      <c r="AE871">
        <v>1989</v>
      </c>
      <c r="AF871">
        <v>1990</v>
      </c>
      <c r="AG871">
        <v>1991</v>
      </c>
      <c r="AH871">
        <v>1992</v>
      </c>
      <c r="AI871">
        <v>1993</v>
      </c>
      <c r="AJ871">
        <v>1994</v>
      </c>
      <c r="AK871">
        <v>1995</v>
      </c>
      <c r="AL871">
        <v>1996</v>
      </c>
      <c r="AM871">
        <v>1997</v>
      </c>
      <c r="AN871">
        <v>1998</v>
      </c>
      <c r="AO871">
        <v>1999</v>
      </c>
      <c r="AP871">
        <v>2000</v>
      </c>
      <c r="AQ871">
        <v>2001</v>
      </c>
      <c r="AR871">
        <v>2002</v>
      </c>
      <c r="AS871">
        <v>2003</v>
      </c>
      <c r="AT871">
        <v>2004</v>
      </c>
      <c r="AU871">
        <v>2005</v>
      </c>
      <c r="AV871">
        <v>2006</v>
      </c>
      <c r="AW871">
        <v>2007</v>
      </c>
      <c r="AX871">
        <v>2008</v>
      </c>
      <c r="AY871">
        <v>2009</v>
      </c>
      <c r="AZ871">
        <v>2010</v>
      </c>
      <c r="BA871">
        <v>2011</v>
      </c>
      <c r="BB871">
        <v>2012</v>
      </c>
      <c r="BC871">
        <v>2013</v>
      </c>
      <c r="BD871">
        <v>2014</v>
      </c>
      <c r="BE871">
        <v>2015</v>
      </c>
      <c r="BF871">
        <v>2016</v>
      </c>
      <c r="BG871">
        <v>2017</v>
      </c>
      <c r="BH871">
        <v>2018</v>
      </c>
      <c r="BI871">
        <v>2019</v>
      </c>
      <c r="BJ871">
        <v>2020</v>
      </c>
      <c r="BK871">
        <v>2021</v>
      </c>
      <c r="BL871">
        <v>2022</v>
      </c>
      <c r="BM871">
        <v>2023</v>
      </c>
    </row>
    <row r="872" spans="1:65" ht="15" customHeight="1" x14ac:dyDescent="0.25">
      <c r="A872" t="s">
        <v>1278</v>
      </c>
      <c r="C872" s="61"/>
      <c r="D872" t="s">
        <v>357</v>
      </c>
      <c r="E872" s="45" t="s">
        <v>358</v>
      </c>
      <c r="G872" s="45"/>
      <c r="H872" s="45"/>
      <c r="I872">
        <f t="shared" si="74"/>
        <v>1984</v>
      </c>
      <c r="J872">
        <f t="shared" si="76"/>
        <v>2013</v>
      </c>
      <c r="K872" s="2" t="str">
        <f t="shared" si="73"/>
        <v>-</v>
      </c>
      <c r="Z872">
        <v>1984</v>
      </c>
      <c r="AA872">
        <v>1985</v>
      </c>
      <c r="AB872">
        <v>1986</v>
      </c>
      <c r="AC872">
        <v>1987</v>
      </c>
      <c r="AD872">
        <v>1988</v>
      </c>
      <c r="AE872">
        <v>1989</v>
      </c>
      <c r="AF872">
        <v>1990</v>
      </c>
      <c r="AG872">
        <v>1991</v>
      </c>
      <c r="AH872">
        <v>1992</v>
      </c>
      <c r="AI872">
        <v>1993</v>
      </c>
      <c r="AJ872">
        <v>1994</v>
      </c>
      <c r="AK872">
        <v>1995</v>
      </c>
      <c r="AL872">
        <v>1996</v>
      </c>
      <c r="AM872">
        <v>1997</v>
      </c>
      <c r="AN872">
        <v>1998</v>
      </c>
      <c r="AO872">
        <v>1999</v>
      </c>
      <c r="AP872">
        <v>2000</v>
      </c>
      <c r="AQ872">
        <v>2001</v>
      </c>
      <c r="AR872">
        <v>2002</v>
      </c>
      <c r="AS872">
        <v>2003</v>
      </c>
      <c r="AT872">
        <v>2004</v>
      </c>
      <c r="AU872">
        <v>2005</v>
      </c>
      <c r="AV872">
        <v>2006</v>
      </c>
      <c r="AW872">
        <v>2007</v>
      </c>
      <c r="AX872">
        <v>2008</v>
      </c>
      <c r="AY872">
        <v>2009</v>
      </c>
      <c r="AZ872">
        <v>2010</v>
      </c>
      <c r="BA872">
        <v>2011</v>
      </c>
      <c r="BB872">
        <v>2012</v>
      </c>
      <c r="BC872">
        <v>2013</v>
      </c>
    </row>
    <row r="873" spans="1:65" ht="15" customHeight="1" x14ac:dyDescent="0.25">
      <c r="A873" t="s">
        <v>1278</v>
      </c>
      <c r="C873" s="61"/>
      <c r="D873" t="s">
        <v>808</v>
      </c>
      <c r="E873" s="45" t="s">
        <v>2613</v>
      </c>
      <c r="G873" s="45"/>
      <c r="H873" s="45"/>
      <c r="I873">
        <f>MIN(L873:BT873)</f>
        <v>1994</v>
      </c>
      <c r="J873">
        <f t="shared" si="76"/>
        <v>2023</v>
      </c>
      <c r="K873" s="2" t="str">
        <f t="shared" si="73"/>
        <v>-</v>
      </c>
      <c r="AJ873">
        <v>1994</v>
      </c>
      <c r="AK873">
        <v>1995</v>
      </c>
      <c r="AL873">
        <v>1996</v>
      </c>
      <c r="AM873">
        <v>1997</v>
      </c>
      <c r="AN873">
        <v>1998</v>
      </c>
      <c r="AO873">
        <v>1999</v>
      </c>
      <c r="AP873">
        <v>2000</v>
      </c>
      <c r="AQ873">
        <v>2001</v>
      </c>
      <c r="AR873">
        <v>2002</v>
      </c>
      <c r="AS873">
        <v>2003</v>
      </c>
      <c r="AT873">
        <v>2004</v>
      </c>
      <c r="AU873">
        <v>2005</v>
      </c>
      <c r="AV873">
        <v>2006</v>
      </c>
      <c r="AW873">
        <v>2007</v>
      </c>
      <c r="AX873">
        <v>2008</v>
      </c>
      <c r="AY873">
        <v>2009</v>
      </c>
      <c r="AZ873">
        <v>2010</v>
      </c>
      <c r="BA873">
        <v>2011</v>
      </c>
      <c r="BB873">
        <v>2012</v>
      </c>
      <c r="BC873">
        <v>2013</v>
      </c>
      <c r="BD873">
        <v>2014</v>
      </c>
      <c r="BE873">
        <v>2015</v>
      </c>
      <c r="BF873">
        <v>2016</v>
      </c>
      <c r="BG873">
        <v>2017</v>
      </c>
      <c r="BH873">
        <v>2018</v>
      </c>
      <c r="BI873">
        <v>2019</v>
      </c>
      <c r="BJ873">
        <v>2020</v>
      </c>
      <c r="BK873">
        <v>2021</v>
      </c>
      <c r="BL873">
        <v>2022</v>
      </c>
      <c r="BM873">
        <v>2023</v>
      </c>
    </row>
    <row r="874" spans="1:65" ht="15" customHeight="1" x14ac:dyDescent="0.25">
      <c r="A874" t="s">
        <v>1278</v>
      </c>
      <c r="C874" s="61"/>
      <c r="D874" t="s">
        <v>809</v>
      </c>
      <c r="E874" s="45" t="s">
        <v>2614</v>
      </c>
      <c r="G874" s="45"/>
      <c r="H874" s="45"/>
      <c r="I874">
        <f>MIN(L874:BT874)</f>
        <v>1984</v>
      </c>
      <c r="J874">
        <f t="shared" si="76"/>
        <v>2023</v>
      </c>
      <c r="K874" s="2" t="str">
        <f t="shared" si="73"/>
        <v>-</v>
      </c>
      <c r="Z874">
        <v>1984</v>
      </c>
      <c r="AA874">
        <v>1985</v>
      </c>
      <c r="AB874">
        <v>1986</v>
      </c>
      <c r="AC874">
        <v>1987</v>
      </c>
      <c r="AD874">
        <v>1988</v>
      </c>
      <c r="AE874">
        <v>1989</v>
      </c>
      <c r="AF874">
        <v>1990</v>
      </c>
      <c r="AG874">
        <v>1991</v>
      </c>
      <c r="AH874">
        <v>1992</v>
      </c>
      <c r="AI874">
        <v>1993</v>
      </c>
      <c r="AJ874">
        <v>1994</v>
      </c>
      <c r="AK874">
        <v>1995</v>
      </c>
      <c r="AL874">
        <v>1996</v>
      </c>
      <c r="AM874">
        <v>1997</v>
      </c>
      <c r="AN874">
        <v>1998</v>
      </c>
      <c r="AO874">
        <v>1999</v>
      </c>
      <c r="AP874">
        <v>2000</v>
      </c>
      <c r="AQ874">
        <v>2001</v>
      </c>
      <c r="AR874">
        <v>2002</v>
      </c>
      <c r="AS874">
        <v>2003</v>
      </c>
      <c r="AT874">
        <v>2004</v>
      </c>
      <c r="AU874">
        <v>2005</v>
      </c>
      <c r="AV874">
        <v>2006</v>
      </c>
      <c r="AW874">
        <v>2007</v>
      </c>
      <c r="AX874">
        <v>2008</v>
      </c>
      <c r="AY874">
        <v>2009</v>
      </c>
      <c r="AZ874">
        <v>2010</v>
      </c>
      <c r="BA874">
        <v>2011</v>
      </c>
      <c r="BB874">
        <v>2012</v>
      </c>
      <c r="BC874">
        <v>2013</v>
      </c>
      <c r="BD874">
        <v>2014</v>
      </c>
      <c r="BE874">
        <v>2015</v>
      </c>
      <c r="BF874">
        <v>2016</v>
      </c>
      <c r="BG874">
        <v>2017</v>
      </c>
      <c r="BH874">
        <v>2018</v>
      </c>
      <c r="BI874">
        <v>2019</v>
      </c>
      <c r="BJ874">
        <v>2020</v>
      </c>
      <c r="BK874">
        <v>2021</v>
      </c>
      <c r="BL874">
        <v>2022</v>
      </c>
      <c r="BM874">
        <v>2023</v>
      </c>
    </row>
    <row r="875" spans="1:65" ht="15" customHeight="1" x14ac:dyDescent="0.25">
      <c r="A875" t="s">
        <v>1278</v>
      </c>
      <c r="C875" s="61"/>
      <c r="D875" t="s">
        <v>2612</v>
      </c>
      <c r="E875" s="45" t="s">
        <v>2615</v>
      </c>
      <c r="G875" s="45"/>
      <c r="H875" s="45"/>
      <c r="I875">
        <f>MIN(L875:BT875)</f>
        <v>1980</v>
      </c>
      <c r="J875">
        <f t="shared" si="76"/>
        <v>2023</v>
      </c>
      <c r="K875" s="2" t="str">
        <f t="shared" si="73"/>
        <v>-</v>
      </c>
      <c r="V875">
        <v>1980</v>
      </c>
      <c r="W875">
        <v>1981</v>
      </c>
      <c r="X875">
        <v>1982</v>
      </c>
      <c r="Y875">
        <v>1983</v>
      </c>
      <c r="Z875">
        <v>1984</v>
      </c>
      <c r="AA875">
        <v>1985</v>
      </c>
      <c r="AB875">
        <v>1986</v>
      </c>
      <c r="AC875">
        <v>1987</v>
      </c>
      <c r="AD875">
        <v>1988</v>
      </c>
      <c r="AE875">
        <v>1989</v>
      </c>
      <c r="AF875">
        <v>1990</v>
      </c>
      <c r="AG875">
        <v>1991</v>
      </c>
      <c r="AH875">
        <v>1992</v>
      </c>
      <c r="AI875">
        <v>1993</v>
      </c>
      <c r="AJ875">
        <v>1994</v>
      </c>
      <c r="AK875">
        <v>1995</v>
      </c>
      <c r="AL875">
        <v>1996</v>
      </c>
      <c r="AM875">
        <v>1997</v>
      </c>
      <c r="AN875">
        <v>1998</v>
      </c>
      <c r="AO875">
        <v>1999</v>
      </c>
      <c r="AP875">
        <v>2000</v>
      </c>
      <c r="AQ875">
        <v>2001</v>
      </c>
      <c r="AR875">
        <v>2002</v>
      </c>
      <c r="AS875">
        <v>2003</v>
      </c>
      <c r="AT875">
        <v>2004</v>
      </c>
      <c r="AU875">
        <v>2005</v>
      </c>
      <c r="AV875">
        <v>2006</v>
      </c>
      <c r="AW875">
        <v>2007</v>
      </c>
      <c r="AX875">
        <v>2008</v>
      </c>
      <c r="AY875">
        <v>2009</v>
      </c>
      <c r="AZ875">
        <v>2010</v>
      </c>
      <c r="BA875">
        <v>2011</v>
      </c>
      <c r="BB875">
        <v>2012</v>
      </c>
      <c r="BC875">
        <v>2013</v>
      </c>
      <c r="BD875">
        <v>2014</v>
      </c>
      <c r="BE875">
        <v>2015</v>
      </c>
      <c r="BF875">
        <v>2016</v>
      </c>
      <c r="BG875">
        <v>2017</v>
      </c>
      <c r="BH875">
        <v>2018</v>
      </c>
      <c r="BI875">
        <v>2019</v>
      </c>
      <c r="BJ875">
        <v>2020</v>
      </c>
      <c r="BK875">
        <v>2021</v>
      </c>
      <c r="BL875">
        <v>2022</v>
      </c>
      <c r="BM875">
        <v>2023</v>
      </c>
    </row>
    <row r="876" spans="1:65" ht="15" customHeight="1" x14ac:dyDescent="0.25">
      <c r="A876" t="s">
        <v>1278</v>
      </c>
      <c r="C876" s="61"/>
      <c r="D876" t="s">
        <v>359</v>
      </c>
      <c r="E876" s="45" t="s">
        <v>360</v>
      </c>
      <c r="G876" s="45"/>
      <c r="H876" s="45"/>
      <c r="I876">
        <f t="shared" si="74"/>
        <v>1980</v>
      </c>
      <c r="J876">
        <f t="shared" si="76"/>
        <v>2023</v>
      </c>
      <c r="K876" s="2" t="str">
        <f t="shared" si="73"/>
        <v>-</v>
      </c>
      <c r="V876">
        <v>1980</v>
      </c>
      <c r="W876">
        <v>1981</v>
      </c>
      <c r="X876">
        <v>1982</v>
      </c>
      <c r="Y876">
        <v>1983</v>
      </c>
      <c r="Z876">
        <v>1984</v>
      </c>
      <c r="AA876">
        <v>1985</v>
      </c>
      <c r="AB876">
        <v>1986</v>
      </c>
      <c r="AC876">
        <v>1987</v>
      </c>
      <c r="AD876">
        <v>1988</v>
      </c>
      <c r="AE876">
        <v>1989</v>
      </c>
      <c r="AF876">
        <v>1990</v>
      </c>
      <c r="AG876">
        <v>1991</v>
      </c>
      <c r="AH876">
        <v>1992</v>
      </c>
      <c r="AI876">
        <v>1993</v>
      </c>
      <c r="AJ876">
        <v>1994</v>
      </c>
      <c r="AK876">
        <v>1995</v>
      </c>
      <c r="AL876">
        <v>1996</v>
      </c>
      <c r="AM876">
        <v>1997</v>
      </c>
      <c r="AN876">
        <v>1998</v>
      </c>
      <c r="AO876">
        <v>1999</v>
      </c>
      <c r="AP876">
        <v>2000</v>
      </c>
      <c r="AQ876">
        <v>2001</v>
      </c>
      <c r="AR876">
        <v>2002</v>
      </c>
      <c r="AS876">
        <v>2003</v>
      </c>
      <c r="AT876">
        <v>2004</v>
      </c>
      <c r="AU876">
        <v>2005</v>
      </c>
      <c r="AV876">
        <v>2006</v>
      </c>
      <c r="AW876">
        <v>2007</v>
      </c>
      <c r="AX876">
        <v>2008</v>
      </c>
      <c r="AY876">
        <v>2009</v>
      </c>
      <c r="AZ876">
        <v>2010</v>
      </c>
      <c r="BA876">
        <v>2011</v>
      </c>
      <c r="BB876">
        <v>2012</v>
      </c>
      <c r="BC876">
        <v>2013</v>
      </c>
      <c r="BD876">
        <v>2014</v>
      </c>
      <c r="BE876">
        <v>2015</v>
      </c>
      <c r="BF876">
        <v>2016</v>
      </c>
      <c r="BG876">
        <v>2017</v>
      </c>
      <c r="BH876">
        <v>2018</v>
      </c>
      <c r="BI876">
        <v>2019</v>
      </c>
      <c r="BJ876">
        <v>2020</v>
      </c>
      <c r="BK876">
        <v>2021</v>
      </c>
      <c r="BL876">
        <v>2022</v>
      </c>
      <c r="BM876">
        <v>2023</v>
      </c>
    </row>
    <row r="877" spans="1:65" ht="15" customHeight="1" x14ac:dyDescent="0.25">
      <c r="A877" t="s">
        <v>1278</v>
      </c>
      <c r="C877" s="61"/>
      <c r="D877" t="s">
        <v>407</v>
      </c>
      <c r="E877" s="45" t="s">
        <v>408</v>
      </c>
      <c r="G877" s="45"/>
      <c r="H877" s="45"/>
      <c r="I877">
        <f t="shared" si="74"/>
        <v>1995</v>
      </c>
      <c r="J877">
        <f t="shared" si="76"/>
        <v>2023</v>
      </c>
      <c r="K877" s="2" t="str">
        <f t="shared" si="73"/>
        <v>-</v>
      </c>
      <c r="AK877">
        <v>1995</v>
      </c>
      <c r="AL877">
        <v>1996</v>
      </c>
      <c r="AM877">
        <v>1997</v>
      </c>
      <c r="AN877">
        <v>1998</v>
      </c>
      <c r="AO877">
        <v>1999</v>
      </c>
      <c r="AP877">
        <v>2000</v>
      </c>
      <c r="AQ877">
        <v>2001</v>
      </c>
      <c r="AR877">
        <v>2002</v>
      </c>
      <c r="AS877">
        <v>2003</v>
      </c>
      <c r="AT877">
        <v>2004</v>
      </c>
      <c r="AU877">
        <v>2005</v>
      </c>
      <c r="AV877">
        <v>2006</v>
      </c>
      <c r="AW877">
        <v>2007</v>
      </c>
      <c r="AX877">
        <v>2008</v>
      </c>
      <c r="AY877">
        <v>2009</v>
      </c>
      <c r="AZ877">
        <v>2010</v>
      </c>
      <c r="BA877">
        <v>2011</v>
      </c>
      <c r="BB877">
        <v>2012</v>
      </c>
      <c r="BC877">
        <v>2013</v>
      </c>
      <c r="BD877">
        <v>2014</v>
      </c>
      <c r="BE877">
        <v>2015</v>
      </c>
      <c r="BF877">
        <v>2016</v>
      </c>
      <c r="BG877">
        <v>2017</v>
      </c>
      <c r="BH877">
        <v>2018</v>
      </c>
      <c r="BI877">
        <v>2019</v>
      </c>
      <c r="BJ877">
        <v>2020</v>
      </c>
      <c r="BK877">
        <v>2021</v>
      </c>
      <c r="BL877">
        <v>2022</v>
      </c>
      <c r="BM877">
        <v>2023</v>
      </c>
    </row>
    <row r="878" spans="1:65" ht="15" customHeight="1" x14ac:dyDescent="0.25">
      <c r="A878" t="s">
        <v>1278</v>
      </c>
      <c r="C878" s="61"/>
      <c r="D878" t="s">
        <v>409</v>
      </c>
      <c r="E878" s="45" t="s">
        <v>410</v>
      </c>
      <c r="G878" s="45"/>
      <c r="H878" s="45"/>
      <c r="I878">
        <f t="shared" si="74"/>
        <v>1987</v>
      </c>
      <c r="J878">
        <f t="shared" si="76"/>
        <v>2023</v>
      </c>
      <c r="K878" s="2" t="str">
        <f t="shared" si="73"/>
        <v>Yes</v>
      </c>
      <c r="AC878">
        <v>1987</v>
      </c>
      <c r="AD878">
        <v>1988</v>
      </c>
      <c r="AE878">
        <v>1989</v>
      </c>
      <c r="AF878">
        <v>1990</v>
      </c>
      <c r="AG878">
        <v>1991</v>
      </c>
      <c r="AH878">
        <v>1992</v>
      </c>
      <c r="AI878">
        <v>1993</v>
      </c>
      <c r="AK878">
        <v>1995</v>
      </c>
      <c r="AL878">
        <v>1996</v>
      </c>
      <c r="AM878">
        <v>1997</v>
      </c>
      <c r="AN878">
        <v>1998</v>
      </c>
      <c r="AO878">
        <v>1999</v>
      </c>
      <c r="AP878">
        <v>2000</v>
      </c>
      <c r="AQ878">
        <v>2001</v>
      </c>
      <c r="AR878">
        <v>2002</v>
      </c>
      <c r="AS878">
        <v>2003</v>
      </c>
      <c r="AT878">
        <v>2004</v>
      </c>
      <c r="AU878">
        <v>2005</v>
      </c>
      <c r="AV878">
        <v>2006</v>
      </c>
      <c r="AW878">
        <v>2007</v>
      </c>
      <c r="AX878">
        <v>2008</v>
      </c>
      <c r="AY878">
        <v>2009</v>
      </c>
      <c r="AZ878">
        <v>2010</v>
      </c>
      <c r="BA878">
        <v>2011</v>
      </c>
      <c r="BB878">
        <v>2012</v>
      </c>
      <c r="BC878">
        <v>2013</v>
      </c>
      <c r="BD878">
        <v>2014</v>
      </c>
      <c r="BE878">
        <v>2015</v>
      </c>
      <c r="BF878">
        <v>2016</v>
      </c>
      <c r="BG878">
        <v>2017</v>
      </c>
      <c r="BH878">
        <v>2018</v>
      </c>
      <c r="BI878">
        <v>2019</v>
      </c>
      <c r="BJ878">
        <v>2020</v>
      </c>
      <c r="BK878">
        <v>2021</v>
      </c>
      <c r="BL878">
        <v>2022</v>
      </c>
      <c r="BM878">
        <v>2023</v>
      </c>
    </row>
    <row r="879" spans="1:65" ht="15" customHeight="1" x14ac:dyDescent="0.25">
      <c r="A879" t="s">
        <v>1278</v>
      </c>
      <c r="C879" s="61"/>
      <c r="D879" t="s">
        <v>2616</v>
      </c>
      <c r="E879" s="45" t="s">
        <v>2617</v>
      </c>
      <c r="G879" s="45"/>
      <c r="H879" s="45"/>
      <c r="I879">
        <f>MIN(L879:BT879)</f>
        <v>1980</v>
      </c>
      <c r="J879">
        <f t="shared" si="76"/>
        <v>2023</v>
      </c>
      <c r="K879" s="2" t="str">
        <f t="shared" si="73"/>
        <v>-</v>
      </c>
      <c r="V879">
        <v>1980</v>
      </c>
      <c r="W879">
        <v>1981</v>
      </c>
      <c r="X879">
        <v>1982</v>
      </c>
      <c r="Y879">
        <v>1983</v>
      </c>
      <c r="Z879">
        <v>1984</v>
      </c>
      <c r="AA879">
        <v>1985</v>
      </c>
      <c r="AB879">
        <v>1986</v>
      </c>
      <c r="AC879">
        <v>1987</v>
      </c>
      <c r="AD879">
        <v>1988</v>
      </c>
      <c r="AE879">
        <v>1989</v>
      </c>
      <c r="AF879">
        <v>1990</v>
      </c>
      <c r="AG879">
        <v>1991</v>
      </c>
      <c r="AH879">
        <v>1992</v>
      </c>
      <c r="AI879">
        <v>1993</v>
      </c>
      <c r="AJ879">
        <v>1994</v>
      </c>
      <c r="AK879">
        <v>1995</v>
      </c>
      <c r="AL879">
        <v>1996</v>
      </c>
      <c r="AM879">
        <v>1997</v>
      </c>
      <c r="AN879">
        <v>1998</v>
      </c>
      <c r="AO879">
        <v>1999</v>
      </c>
      <c r="AP879">
        <v>2000</v>
      </c>
      <c r="AQ879">
        <v>2001</v>
      </c>
      <c r="AR879">
        <v>2002</v>
      </c>
      <c r="AS879">
        <v>2003</v>
      </c>
      <c r="AT879">
        <v>2004</v>
      </c>
      <c r="AU879">
        <v>2005</v>
      </c>
      <c r="AV879">
        <v>2006</v>
      </c>
      <c r="AW879">
        <v>2007</v>
      </c>
      <c r="AX879">
        <v>2008</v>
      </c>
      <c r="AY879">
        <v>2009</v>
      </c>
      <c r="AZ879">
        <v>2010</v>
      </c>
      <c r="BA879">
        <v>2011</v>
      </c>
      <c r="BB879">
        <v>2012</v>
      </c>
      <c r="BC879">
        <v>2013</v>
      </c>
      <c r="BD879">
        <v>2014</v>
      </c>
      <c r="BE879">
        <v>2015</v>
      </c>
      <c r="BF879">
        <v>2016</v>
      </c>
      <c r="BG879">
        <v>2017</v>
      </c>
      <c r="BH879">
        <v>2018</v>
      </c>
      <c r="BI879">
        <v>2019</v>
      </c>
      <c r="BJ879">
        <v>2020</v>
      </c>
      <c r="BK879">
        <v>2021</v>
      </c>
      <c r="BL879">
        <v>2022</v>
      </c>
      <c r="BM879">
        <v>2023</v>
      </c>
    </row>
    <row r="880" spans="1:65" ht="15" customHeight="1" x14ac:dyDescent="0.25">
      <c r="A880" t="s">
        <v>1278</v>
      </c>
      <c r="C880" s="61"/>
      <c r="D880" t="s">
        <v>361</v>
      </c>
      <c r="E880" s="45" t="s">
        <v>1757</v>
      </c>
      <c r="G880" s="45"/>
      <c r="H880" s="45"/>
      <c r="I880">
        <f t="shared" si="74"/>
        <v>1984</v>
      </c>
      <c r="J880">
        <f t="shared" si="76"/>
        <v>2023</v>
      </c>
      <c r="K880" s="2" t="str">
        <f t="shared" si="73"/>
        <v>-</v>
      </c>
      <c r="Z880">
        <v>1984</v>
      </c>
      <c r="AA880">
        <v>1985</v>
      </c>
      <c r="AB880">
        <v>1986</v>
      </c>
      <c r="AC880">
        <v>1987</v>
      </c>
      <c r="AD880">
        <v>1988</v>
      </c>
      <c r="AE880">
        <v>1989</v>
      </c>
      <c r="AF880">
        <v>1990</v>
      </c>
      <c r="AG880">
        <v>1991</v>
      </c>
      <c r="AH880">
        <v>1992</v>
      </c>
      <c r="AI880">
        <v>1993</v>
      </c>
      <c r="AJ880">
        <v>1994</v>
      </c>
      <c r="AK880">
        <v>1995</v>
      </c>
      <c r="AL880">
        <v>1996</v>
      </c>
      <c r="AM880">
        <v>1997</v>
      </c>
      <c r="AN880">
        <v>1998</v>
      </c>
      <c r="AO880">
        <v>1999</v>
      </c>
      <c r="AP880">
        <v>2000</v>
      </c>
      <c r="AQ880">
        <v>2001</v>
      </c>
      <c r="AR880">
        <v>2002</v>
      </c>
      <c r="AS880">
        <v>2003</v>
      </c>
      <c r="AT880">
        <v>2004</v>
      </c>
      <c r="AU880">
        <v>2005</v>
      </c>
      <c r="AV880">
        <v>2006</v>
      </c>
      <c r="AW880">
        <v>2007</v>
      </c>
      <c r="AX880">
        <v>2008</v>
      </c>
      <c r="AY880">
        <v>2009</v>
      </c>
      <c r="AZ880">
        <v>2010</v>
      </c>
      <c r="BA880">
        <v>2011</v>
      </c>
      <c r="BB880">
        <v>2012</v>
      </c>
      <c r="BC880">
        <v>2013</v>
      </c>
      <c r="BD880">
        <v>2014</v>
      </c>
      <c r="BE880">
        <v>2015</v>
      </c>
      <c r="BF880">
        <v>2016</v>
      </c>
      <c r="BG880">
        <v>2017</v>
      </c>
      <c r="BH880">
        <v>2018</v>
      </c>
      <c r="BI880">
        <v>2019</v>
      </c>
      <c r="BJ880">
        <v>2020</v>
      </c>
      <c r="BK880">
        <v>2021</v>
      </c>
      <c r="BL880">
        <v>2022</v>
      </c>
      <c r="BM880">
        <v>2023</v>
      </c>
    </row>
    <row r="881" spans="1:65" ht="15" customHeight="1" x14ac:dyDescent="0.25">
      <c r="A881" t="s">
        <v>1278</v>
      </c>
      <c r="C881" s="61"/>
      <c r="D881" t="s">
        <v>362</v>
      </c>
      <c r="E881" s="45" t="s">
        <v>2618</v>
      </c>
      <c r="G881" s="45"/>
      <c r="H881" s="45"/>
      <c r="I881">
        <f t="shared" si="74"/>
        <v>1980</v>
      </c>
      <c r="J881">
        <f t="shared" si="76"/>
        <v>2001</v>
      </c>
      <c r="K881" s="2" t="str">
        <f t="shared" si="73"/>
        <v>-</v>
      </c>
      <c r="V881">
        <v>1980</v>
      </c>
      <c r="W881">
        <v>1981</v>
      </c>
      <c r="X881">
        <v>1982</v>
      </c>
      <c r="Y881">
        <v>1983</v>
      </c>
      <c r="Z881">
        <v>1984</v>
      </c>
      <c r="AA881">
        <v>1985</v>
      </c>
      <c r="AB881">
        <v>1986</v>
      </c>
      <c r="AC881">
        <v>1987</v>
      </c>
      <c r="AD881">
        <v>1988</v>
      </c>
      <c r="AE881">
        <v>1989</v>
      </c>
      <c r="AF881">
        <v>1990</v>
      </c>
      <c r="AG881">
        <v>1991</v>
      </c>
      <c r="AH881">
        <v>1992</v>
      </c>
      <c r="AI881">
        <v>1993</v>
      </c>
      <c r="AJ881">
        <v>1994</v>
      </c>
      <c r="AK881">
        <v>1995</v>
      </c>
      <c r="AL881">
        <v>1996</v>
      </c>
      <c r="AM881">
        <v>1997</v>
      </c>
      <c r="AN881">
        <v>1998</v>
      </c>
      <c r="AO881">
        <v>1999</v>
      </c>
      <c r="AP881">
        <v>2000</v>
      </c>
      <c r="AQ881">
        <v>2001</v>
      </c>
    </row>
    <row r="882" spans="1:65" ht="15" customHeight="1" x14ac:dyDescent="0.25">
      <c r="A882" t="s">
        <v>1278</v>
      </c>
      <c r="C882" s="61"/>
      <c r="D882" t="s">
        <v>364</v>
      </c>
      <c r="E882" s="45" t="s">
        <v>2619</v>
      </c>
      <c r="G882" s="45"/>
      <c r="H882" s="45"/>
      <c r="I882">
        <f t="shared" si="74"/>
        <v>2002</v>
      </c>
      <c r="J882">
        <f t="shared" si="76"/>
        <v>2013</v>
      </c>
      <c r="K882" s="2" t="str">
        <f t="shared" si="73"/>
        <v>-</v>
      </c>
      <c r="AR882">
        <v>2002</v>
      </c>
      <c r="AS882">
        <v>2003</v>
      </c>
      <c r="AT882">
        <v>2004</v>
      </c>
      <c r="AU882">
        <v>2005</v>
      </c>
      <c r="AV882">
        <v>2006</v>
      </c>
      <c r="AW882">
        <v>2007</v>
      </c>
      <c r="AX882">
        <v>2008</v>
      </c>
      <c r="AY882">
        <v>2009</v>
      </c>
      <c r="AZ882">
        <v>2010</v>
      </c>
      <c r="BA882">
        <v>2011</v>
      </c>
      <c r="BB882">
        <v>2012</v>
      </c>
      <c r="BC882">
        <v>2013</v>
      </c>
    </row>
    <row r="883" spans="1:65" ht="15" customHeight="1" x14ac:dyDescent="0.25">
      <c r="A883" t="s">
        <v>1278</v>
      </c>
      <c r="C883" s="61"/>
      <c r="D883" t="s">
        <v>929</v>
      </c>
      <c r="E883" s="45" t="s">
        <v>2620</v>
      </c>
      <c r="G883" s="45"/>
      <c r="H883" s="45"/>
      <c r="I883">
        <f t="shared" si="74"/>
        <v>1987</v>
      </c>
      <c r="J883">
        <f t="shared" si="76"/>
        <v>2023</v>
      </c>
      <c r="K883" s="2" t="str">
        <f t="shared" si="73"/>
        <v>-</v>
      </c>
      <c r="AC883">
        <v>1987</v>
      </c>
      <c r="AD883">
        <v>1988</v>
      </c>
      <c r="AE883">
        <v>1989</v>
      </c>
      <c r="AF883">
        <v>1990</v>
      </c>
      <c r="AG883">
        <v>1991</v>
      </c>
      <c r="AH883">
        <v>1992</v>
      </c>
      <c r="AI883">
        <v>1993</v>
      </c>
      <c r="AJ883">
        <v>1994</v>
      </c>
      <c r="AK883">
        <v>1995</v>
      </c>
      <c r="AL883">
        <v>1996</v>
      </c>
      <c r="AM883">
        <v>1997</v>
      </c>
      <c r="AN883">
        <v>1998</v>
      </c>
      <c r="AO883">
        <v>1999</v>
      </c>
      <c r="AP883">
        <v>2000</v>
      </c>
      <c r="AQ883">
        <v>2001</v>
      </c>
      <c r="AR883">
        <v>2002</v>
      </c>
      <c r="AS883">
        <v>2003</v>
      </c>
      <c r="AT883">
        <v>2004</v>
      </c>
      <c r="AU883">
        <v>2005</v>
      </c>
      <c r="AV883">
        <v>2006</v>
      </c>
      <c r="AW883">
        <v>2007</v>
      </c>
      <c r="AX883">
        <v>2008</v>
      </c>
      <c r="AY883">
        <v>2009</v>
      </c>
      <c r="AZ883">
        <v>2010</v>
      </c>
      <c r="BA883">
        <v>2011</v>
      </c>
      <c r="BB883">
        <v>2012</v>
      </c>
      <c r="BC883">
        <v>2013</v>
      </c>
      <c r="BD883">
        <v>2014</v>
      </c>
      <c r="BE883">
        <v>2015</v>
      </c>
      <c r="BF883">
        <v>2016</v>
      </c>
      <c r="BG883">
        <v>2017</v>
      </c>
      <c r="BH883">
        <v>2018</v>
      </c>
      <c r="BI883">
        <v>2019</v>
      </c>
      <c r="BJ883">
        <v>2020</v>
      </c>
      <c r="BK883">
        <v>2021</v>
      </c>
      <c r="BL883">
        <v>2022</v>
      </c>
      <c r="BM883">
        <v>2023</v>
      </c>
    </row>
    <row r="884" spans="1:65" ht="15" customHeight="1" x14ac:dyDescent="0.25">
      <c r="A884" t="s">
        <v>1278</v>
      </c>
      <c r="C884" s="61"/>
      <c r="D884" t="s">
        <v>2621</v>
      </c>
      <c r="E884" s="45" t="s">
        <v>2622</v>
      </c>
      <c r="G884" s="45"/>
      <c r="H884" s="45"/>
      <c r="I884">
        <f>MIN(L884:BT884)</f>
        <v>2002</v>
      </c>
      <c r="J884">
        <f t="shared" si="76"/>
        <v>2023</v>
      </c>
      <c r="K884" s="2" t="str">
        <f t="shared" si="73"/>
        <v>-</v>
      </c>
      <c r="AR884">
        <v>2002</v>
      </c>
      <c r="AS884">
        <v>2003</v>
      </c>
      <c r="AT884">
        <v>2004</v>
      </c>
      <c r="AU884">
        <v>2005</v>
      </c>
      <c r="AV884">
        <v>2006</v>
      </c>
      <c r="AW884">
        <v>2007</v>
      </c>
      <c r="AX884">
        <v>2008</v>
      </c>
      <c r="AY884">
        <v>2009</v>
      </c>
      <c r="AZ884">
        <v>2010</v>
      </c>
      <c r="BA884">
        <v>2011</v>
      </c>
      <c r="BB884">
        <v>2012</v>
      </c>
      <c r="BC884">
        <v>2013</v>
      </c>
      <c r="BD884">
        <v>2014</v>
      </c>
      <c r="BE884">
        <v>2015</v>
      </c>
      <c r="BF884">
        <v>2016</v>
      </c>
      <c r="BG884">
        <v>2017</v>
      </c>
      <c r="BH884">
        <v>2018</v>
      </c>
      <c r="BI884">
        <v>2019</v>
      </c>
      <c r="BJ884">
        <v>2020</v>
      </c>
      <c r="BK884">
        <v>2021</v>
      </c>
      <c r="BL884">
        <v>2022</v>
      </c>
      <c r="BM884">
        <v>2023</v>
      </c>
    </row>
    <row r="885" spans="1:65" ht="15" customHeight="1" x14ac:dyDescent="0.25">
      <c r="A885" t="s">
        <v>1278</v>
      </c>
      <c r="C885" s="61"/>
      <c r="D885" t="s">
        <v>366</v>
      </c>
      <c r="E885" s="45" t="s">
        <v>367</v>
      </c>
      <c r="G885" s="45"/>
      <c r="H885" s="45"/>
      <c r="I885">
        <f t="shared" si="74"/>
        <v>1980</v>
      </c>
      <c r="J885">
        <f t="shared" si="76"/>
        <v>2013</v>
      </c>
      <c r="K885" s="2" t="str">
        <f t="shared" si="73"/>
        <v>-</v>
      </c>
      <c r="V885">
        <v>1980</v>
      </c>
      <c r="W885">
        <v>1981</v>
      </c>
      <c r="X885">
        <v>1982</v>
      </c>
      <c r="Y885">
        <v>1983</v>
      </c>
      <c r="Z885">
        <v>1984</v>
      </c>
      <c r="AA885">
        <v>1985</v>
      </c>
      <c r="AB885">
        <v>1986</v>
      </c>
      <c r="AC885">
        <v>1987</v>
      </c>
      <c r="AD885">
        <v>1988</v>
      </c>
      <c r="AE885">
        <v>1989</v>
      </c>
      <c r="AF885">
        <v>1990</v>
      </c>
      <c r="AG885">
        <v>1991</v>
      </c>
      <c r="AH885">
        <v>1992</v>
      </c>
      <c r="AI885">
        <v>1993</v>
      </c>
      <c r="AJ885">
        <v>1994</v>
      </c>
      <c r="AK885">
        <v>1995</v>
      </c>
      <c r="AL885">
        <v>1996</v>
      </c>
      <c r="AM885">
        <v>1997</v>
      </c>
      <c r="AN885">
        <v>1998</v>
      </c>
      <c r="AO885">
        <v>1999</v>
      </c>
      <c r="AP885">
        <v>2000</v>
      </c>
      <c r="AQ885">
        <v>2001</v>
      </c>
      <c r="AR885">
        <v>2002</v>
      </c>
      <c r="AS885">
        <v>2003</v>
      </c>
      <c r="AT885">
        <v>2004</v>
      </c>
      <c r="AU885">
        <v>2005</v>
      </c>
      <c r="AV885">
        <v>2006</v>
      </c>
      <c r="AW885">
        <v>2007</v>
      </c>
      <c r="AX885">
        <v>2008</v>
      </c>
      <c r="AY885">
        <v>2009</v>
      </c>
      <c r="AZ885">
        <v>2010</v>
      </c>
      <c r="BA885">
        <v>2011</v>
      </c>
      <c r="BB885">
        <v>2012</v>
      </c>
      <c r="BC885">
        <v>2013</v>
      </c>
    </row>
    <row r="886" spans="1:65" ht="15" customHeight="1" x14ac:dyDescent="0.25">
      <c r="A886" t="s">
        <v>1278</v>
      </c>
      <c r="C886" s="61"/>
      <c r="D886" t="s">
        <v>810</v>
      </c>
      <c r="E886" s="45" t="s">
        <v>2625</v>
      </c>
      <c r="G886" s="45"/>
      <c r="H886" s="45"/>
      <c r="I886">
        <f>MIN(L886:BT886)</f>
        <v>1994</v>
      </c>
      <c r="J886">
        <f t="shared" si="76"/>
        <v>2023</v>
      </c>
      <c r="K886" s="2" t="str">
        <f t="shared" si="73"/>
        <v>-</v>
      </c>
      <c r="AJ886">
        <v>1994</v>
      </c>
      <c r="AK886">
        <v>1995</v>
      </c>
      <c r="AL886">
        <v>1996</v>
      </c>
      <c r="AM886">
        <v>1997</v>
      </c>
      <c r="AN886">
        <v>1998</v>
      </c>
      <c r="AO886">
        <v>1999</v>
      </c>
      <c r="AP886">
        <v>2000</v>
      </c>
      <c r="AQ886">
        <v>2001</v>
      </c>
      <c r="AR886">
        <v>2002</v>
      </c>
      <c r="AS886">
        <v>2003</v>
      </c>
      <c r="AT886">
        <v>2004</v>
      </c>
      <c r="AU886">
        <v>2005</v>
      </c>
      <c r="AV886">
        <v>2006</v>
      </c>
      <c r="AW886">
        <v>2007</v>
      </c>
      <c r="AX886">
        <v>2008</v>
      </c>
      <c r="AY886">
        <v>2009</v>
      </c>
      <c r="AZ886">
        <v>2010</v>
      </c>
      <c r="BA886">
        <v>2011</v>
      </c>
      <c r="BB886">
        <v>2012</v>
      </c>
      <c r="BC886">
        <v>2013</v>
      </c>
      <c r="BD886">
        <v>2014</v>
      </c>
      <c r="BE886">
        <v>2015</v>
      </c>
      <c r="BF886">
        <v>2016</v>
      </c>
      <c r="BG886">
        <v>2017</v>
      </c>
      <c r="BH886">
        <v>2018</v>
      </c>
      <c r="BI886">
        <v>2019</v>
      </c>
      <c r="BJ886">
        <v>2020</v>
      </c>
      <c r="BK886">
        <v>2021</v>
      </c>
      <c r="BL886">
        <v>2022</v>
      </c>
      <c r="BM886">
        <v>2023</v>
      </c>
    </row>
    <row r="887" spans="1:65" ht="15" customHeight="1" x14ac:dyDescent="0.25">
      <c r="A887" t="s">
        <v>1278</v>
      </c>
      <c r="C887" s="61"/>
      <c r="D887" t="s">
        <v>811</v>
      </c>
      <c r="E887" s="45" t="s">
        <v>2626</v>
      </c>
      <c r="G887" s="45"/>
      <c r="H887" s="45"/>
      <c r="I887">
        <f>MIN(L887:BT887)</f>
        <v>1993</v>
      </c>
      <c r="J887">
        <f t="shared" si="76"/>
        <v>2023</v>
      </c>
      <c r="K887" s="2" t="str">
        <f t="shared" si="73"/>
        <v>-</v>
      </c>
      <c r="AI887">
        <v>1993</v>
      </c>
      <c r="AJ887">
        <v>1994</v>
      </c>
      <c r="AK887">
        <v>1995</v>
      </c>
      <c r="AL887">
        <v>1996</v>
      </c>
      <c r="AM887">
        <v>1997</v>
      </c>
      <c r="AN887">
        <v>1998</v>
      </c>
      <c r="AO887">
        <v>1999</v>
      </c>
      <c r="AP887">
        <v>2000</v>
      </c>
      <c r="AQ887">
        <v>2001</v>
      </c>
      <c r="AR887">
        <v>2002</v>
      </c>
      <c r="AS887">
        <v>2003</v>
      </c>
      <c r="AT887">
        <v>2004</v>
      </c>
      <c r="AU887">
        <v>2005</v>
      </c>
      <c r="AV887">
        <v>2006</v>
      </c>
      <c r="AW887">
        <v>2007</v>
      </c>
      <c r="AX887">
        <v>2008</v>
      </c>
      <c r="AY887">
        <v>2009</v>
      </c>
      <c r="AZ887">
        <v>2010</v>
      </c>
      <c r="BA887">
        <v>2011</v>
      </c>
      <c r="BB887">
        <v>2012</v>
      </c>
      <c r="BC887">
        <v>2013</v>
      </c>
      <c r="BD887">
        <v>2014</v>
      </c>
      <c r="BE887">
        <v>2015</v>
      </c>
      <c r="BF887">
        <v>2016</v>
      </c>
      <c r="BG887">
        <v>2017</v>
      </c>
      <c r="BH887">
        <v>2018</v>
      </c>
      <c r="BI887">
        <v>2019</v>
      </c>
      <c r="BJ887">
        <v>2020</v>
      </c>
      <c r="BK887">
        <v>2021</v>
      </c>
      <c r="BL887">
        <v>2022</v>
      </c>
      <c r="BM887">
        <v>2023</v>
      </c>
    </row>
    <row r="888" spans="1:65" ht="15" customHeight="1" x14ac:dyDescent="0.25">
      <c r="A888" t="s">
        <v>1278</v>
      </c>
      <c r="C888" s="61"/>
      <c r="D888" t="s">
        <v>2623</v>
      </c>
      <c r="E888" s="45" t="s">
        <v>2627</v>
      </c>
      <c r="G888" s="45"/>
      <c r="H888" s="45"/>
      <c r="I888">
        <f>MIN(L888:BT888)</f>
        <v>2002</v>
      </c>
      <c r="J888">
        <f t="shared" si="76"/>
        <v>2023</v>
      </c>
      <c r="K888" s="2" t="str">
        <f t="shared" si="73"/>
        <v>-</v>
      </c>
      <c r="AR888">
        <v>2002</v>
      </c>
      <c r="AS888">
        <v>2003</v>
      </c>
      <c r="AT888">
        <v>2004</v>
      </c>
      <c r="AU888">
        <v>2005</v>
      </c>
      <c r="AV888">
        <v>2006</v>
      </c>
      <c r="AW888">
        <v>2007</v>
      </c>
      <c r="AX888">
        <v>2008</v>
      </c>
      <c r="AY888">
        <v>2009</v>
      </c>
      <c r="AZ888">
        <v>2010</v>
      </c>
      <c r="BA888">
        <v>2011</v>
      </c>
      <c r="BB888">
        <v>2012</v>
      </c>
      <c r="BC888">
        <v>2013</v>
      </c>
      <c r="BD888">
        <v>2014</v>
      </c>
      <c r="BE888">
        <v>2015</v>
      </c>
      <c r="BF888">
        <v>2016</v>
      </c>
      <c r="BG888">
        <v>2017</v>
      </c>
      <c r="BH888">
        <v>2018</v>
      </c>
      <c r="BI888">
        <v>2019</v>
      </c>
      <c r="BJ888">
        <v>2020</v>
      </c>
      <c r="BK888">
        <v>2021</v>
      </c>
      <c r="BL888">
        <v>2022</v>
      </c>
      <c r="BM888">
        <v>2023</v>
      </c>
    </row>
    <row r="889" spans="1:65" ht="15" customHeight="1" x14ac:dyDescent="0.25">
      <c r="A889" t="s">
        <v>1278</v>
      </c>
      <c r="C889" s="61"/>
      <c r="D889" t="s">
        <v>2624</v>
      </c>
      <c r="E889" s="45" t="s">
        <v>2628</v>
      </c>
      <c r="G889" s="45"/>
      <c r="H889" s="45"/>
      <c r="I889">
        <f>MIN(L889:BT889)</f>
        <v>1987</v>
      </c>
      <c r="J889">
        <f t="shared" si="76"/>
        <v>2023</v>
      </c>
      <c r="K889" s="2" t="str">
        <f t="shared" si="73"/>
        <v>-</v>
      </c>
      <c r="AC889">
        <v>1987</v>
      </c>
      <c r="AD889">
        <v>1988</v>
      </c>
      <c r="AE889">
        <v>1989</v>
      </c>
      <c r="AF889">
        <v>1990</v>
      </c>
      <c r="AG889">
        <v>1991</v>
      </c>
      <c r="AH889">
        <v>1992</v>
      </c>
      <c r="AI889">
        <v>1993</v>
      </c>
      <c r="AJ889">
        <v>1994</v>
      </c>
      <c r="AK889">
        <v>1995</v>
      </c>
      <c r="AL889">
        <v>1996</v>
      </c>
      <c r="AM889">
        <v>1997</v>
      </c>
      <c r="AN889">
        <v>1998</v>
      </c>
      <c r="AO889">
        <v>1999</v>
      </c>
      <c r="AP889">
        <v>2000</v>
      </c>
      <c r="AQ889">
        <v>2001</v>
      </c>
      <c r="AR889">
        <v>2002</v>
      </c>
      <c r="AS889">
        <v>2003</v>
      </c>
      <c r="AT889">
        <v>2004</v>
      </c>
      <c r="AU889">
        <v>2005</v>
      </c>
      <c r="AV889">
        <v>2006</v>
      </c>
      <c r="AW889">
        <v>2007</v>
      </c>
      <c r="AX889">
        <v>2008</v>
      </c>
      <c r="AY889">
        <v>2009</v>
      </c>
      <c r="AZ889">
        <v>2010</v>
      </c>
      <c r="BA889">
        <v>2011</v>
      </c>
      <c r="BB889">
        <v>2012</v>
      </c>
      <c r="BC889">
        <v>2013</v>
      </c>
      <c r="BD889">
        <v>2014</v>
      </c>
      <c r="BE889">
        <v>2015</v>
      </c>
      <c r="BF889">
        <v>2016</v>
      </c>
      <c r="BG889">
        <v>2017</v>
      </c>
      <c r="BH889">
        <v>2018</v>
      </c>
      <c r="BI889">
        <v>2019</v>
      </c>
      <c r="BJ889">
        <v>2020</v>
      </c>
      <c r="BK889">
        <v>2021</v>
      </c>
      <c r="BL889">
        <v>2022</v>
      </c>
      <c r="BM889">
        <v>2023</v>
      </c>
    </row>
    <row r="890" spans="1:65" ht="15" customHeight="1" x14ac:dyDescent="0.25">
      <c r="A890" t="s">
        <v>1278</v>
      </c>
      <c r="C890" s="61"/>
      <c r="D890" t="s">
        <v>1066</v>
      </c>
      <c r="E890" s="45" t="s">
        <v>1067</v>
      </c>
      <c r="G890" s="45"/>
      <c r="H890" s="45"/>
      <c r="I890">
        <f t="shared" si="74"/>
        <v>1987</v>
      </c>
      <c r="J890">
        <f t="shared" si="76"/>
        <v>2023</v>
      </c>
      <c r="K890" s="2" t="str">
        <f t="shared" si="73"/>
        <v>-</v>
      </c>
      <c r="AC890">
        <v>1987</v>
      </c>
      <c r="AD890">
        <v>1988</v>
      </c>
      <c r="AE890">
        <v>1989</v>
      </c>
      <c r="AF890">
        <v>1990</v>
      </c>
      <c r="AG890">
        <v>1991</v>
      </c>
      <c r="AH890">
        <v>1992</v>
      </c>
      <c r="AI890">
        <v>1993</v>
      </c>
      <c r="AJ890">
        <v>1994</v>
      </c>
      <c r="AK890">
        <v>1995</v>
      </c>
      <c r="AL890">
        <v>1996</v>
      </c>
      <c r="AM890">
        <v>1997</v>
      </c>
      <c r="AN890">
        <v>1998</v>
      </c>
      <c r="AO890">
        <v>1999</v>
      </c>
      <c r="AP890">
        <v>2000</v>
      </c>
      <c r="AQ890">
        <v>2001</v>
      </c>
      <c r="AR890">
        <v>2002</v>
      </c>
      <c r="AS890">
        <v>2003</v>
      </c>
      <c r="AT890">
        <v>2004</v>
      </c>
      <c r="AU890">
        <v>2005</v>
      </c>
      <c r="AV890">
        <v>2006</v>
      </c>
      <c r="AW890">
        <v>2007</v>
      </c>
      <c r="AX890">
        <v>2008</v>
      </c>
      <c r="AY890">
        <v>2009</v>
      </c>
      <c r="AZ890">
        <v>2010</v>
      </c>
      <c r="BA890">
        <v>2011</v>
      </c>
      <c r="BB890">
        <v>2012</v>
      </c>
      <c r="BC890">
        <v>2013</v>
      </c>
      <c r="BD890">
        <v>2014</v>
      </c>
      <c r="BE890">
        <v>2015</v>
      </c>
      <c r="BF890">
        <v>2016</v>
      </c>
      <c r="BG890">
        <v>2017</v>
      </c>
      <c r="BH890">
        <v>2018</v>
      </c>
      <c r="BI890">
        <v>2019</v>
      </c>
      <c r="BJ890">
        <v>2020</v>
      </c>
      <c r="BK890">
        <v>2021</v>
      </c>
      <c r="BL890">
        <v>2022</v>
      </c>
      <c r="BM890">
        <v>2023</v>
      </c>
    </row>
    <row r="891" spans="1:65" ht="15" customHeight="1" x14ac:dyDescent="0.25">
      <c r="A891" t="s">
        <v>1278</v>
      </c>
      <c r="C891" s="61"/>
      <c r="D891" t="s">
        <v>371</v>
      </c>
      <c r="E891" s="45" t="s">
        <v>372</v>
      </c>
      <c r="G891" s="45"/>
      <c r="H891" s="45"/>
      <c r="I891">
        <f t="shared" si="74"/>
        <v>1980</v>
      </c>
      <c r="J891">
        <f t="shared" si="76"/>
        <v>2013</v>
      </c>
      <c r="K891" s="2" t="str">
        <f t="shared" si="73"/>
        <v>-</v>
      </c>
      <c r="V891">
        <v>1980</v>
      </c>
      <c r="W891">
        <v>1981</v>
      </c>
      <c r="X891">
        <v>1982</v>
      </c>
      <c r="Y891">
        <v>1983</v>
      </c>
      <c r="Z891">
        <v>1984</v>
      </c>
      <c r="AA891">
        <v>1985</v>
      </c>
      <c r="AB891">
        <v>1986</v>
      </c>
      <c r="AC891">
        <v>1987</v>
      </c>
      <c r="AD891">
        <v>1988</v>
      </c>
      <c r="AE891">
        <v>1989</v>
      </c>
      <c r="AF891">
        <v>1990</v>
      </c>
      <c r="AG891">
        <v>1991</v>
      </c>
      <c r="AH891">
        <v>1992</v>
      </c>
      <c r="AI891">
        <v>1993</v>
      </c>
      <c r="AJ891">
        <v>1994</v>
      </c>
      <c r="AK891">
        <v>1995</v>
      </c>
      <c r="AL891">
        <v>1996</v>
      </c>
      <c r="AM891">
        <v>1997</v>
      </c>
      <c r="AN891">
        <v>1998</v>
      </c>
      <c r="AO891">
        <v>1999</v>
      </c>
      <c r="AP891">
        <v>2000</v>
      </c>
      <c r="AQ891">
        <v>2001</v>
      </c>
      <c r="AR891">
        <v>2002</v>
      </c>
      <c r="AS891">
        <v>2003</v>
      </c>
      <c r="AT891">
        <v>2004</v>
      </c>
      <c r="AU891">
        <v>2005</v>
      </c>
      <c r="AV891">
        <v>2006</v>
      </c>
      <c r="AW891">
        <v>2007</v>
      </c>
      <c r="AX891">
        <v>2008</v>
      </c>
      <c r="AY891">
        <v>2009</v>
      </c>
      <c r="AZ891">
        <v>2010</v>
      </c>
      <c r="BA891">
        <v>2011</v>
      </c>
      <c r="BB891">
        <v>2012</v>
      </c>
      <c r="BC891">
        <v>2013</v>
      </c>
    </row>
    <row r="892" spans="1:65" ht="15" customHeight="1" x14ac:dyDescent="0.25">
      <c r="A892" t="s">
        <v>1278</v>
      </c>
      <c r="C892" s="61"/>
      <c r="D892" t="s">
        <v>373</v>
      </c>
      <c r="E892" s="45" t="s">
        <v>374</v>
      </c>
      <c r="G892" s="45"/>
      <c r="H892" s="45"/>
      <c r="I892">
        <f t="shared" si="74"/>
        <v>1998</v>
      </c>
      <c r="J892">
        <f t="shared" si="76"/>
        <v>2008</v>
      </c>
      <c r="K892" s="2" t="str">
        <f t="shared" si="73"/>
        <v>-</v>
      </c>
      <c r="AN892">
        <v>1998</v>
      </c>
      <c r="AO892">
        <v>1999</v>
      </c>
      <c r="AP892">
        <v>2000</v>
      </c>
      <c r="AQ892">
        <v>2001</v>
      </c>
      <c r="AR892">
        <v>2002</v>
      </c>
      <c r="AS892">
        <v>2003</v>
      </c>
      <c r="AT892">
        <v>2004</v>
      </c>
      <c r="AU892">
        <v>2005</v>
      </c>
      <c r="AV892">
        <v>2006</v>
      </c>
      <c r="AW892">
        <v>2007</v>
      </c>
      <c r="AX892">
        <v>2008</v>
      </c>
    </row>
    <row r="893" spans="1:65" ht="15" customHeight="1" x14ac:dyDescent="0.25">
      <c r="A893" t="s">
        <v>1278</v>
      </c>
      <c r="C893" s="61"/>
      <c r="D893" t="s">
        <v>813</v>
      </c>
      <c r="E893" s="45" t="s">
        <v>814</v>
      </c>
      <c r="G893" s="45"/>
      <c r="H893" s="45"/>
      <c r="I893">
        <f>MIN(L893:BT893)</f>
        <v>1980</v>
      </c>
      <c r="J893">
        <f t="shared" si="76"/>
        <v>2023</v>
      </c>
      <c r="K893" s="2" t="str">
        <f t="shared" si="73"/>
        <v>-</v>
      </c>
      <c r="V893">
        <v>1980</v>
      </c>
      <c r="W893">
        <v>1981</v>
      </c>
      <c r="X893">
        <v>1982</v>
      </c>
      <c r="Y893">
        <v>1983</v>
      </c>
      <c r="Z893">
        <v>1984</v>
      </c>
      <c r="AA893">
        <v>1985</v>
      </c>
      <c r="AB893">
        <v>1986</v>
      </c>
      <c r="AC893">
        <v>1987</v>
      </c>
      <c r="AD893">
        <v>1988</v>
      </c>
      <c r="AE893">
        <v>1989</v>
      </c>
      <c r="AF893">
        <v>1990</v>
      </c>
      <c r="AG893">
        <v>1991</v>
      </c>
      <c r="AH893">
        <v>1992</v>
      </c>
      <c r="AI893">
        <v>1993</v>
      </c>
      <c r="AJ893">
        <v>1994</v>
      </c>
      <c r="AK893">
        <v>1995</v>
      </c>
      <c r="AL893">
        <v>1996</v>
      </c>
      <c r="AM893">
        <v>1997</v>
      </c>
      <c r="AN893">
        <v>1998</v>
      </c>
      <c r="AO893">
        <v>1999</v>
      </c>
      <c r="AP893">
        <v>2000</v>
      </c>
      <c r="AQ893">
        <v>2001</v>
      </c>
      <c r="AR893">
        <v>2002</v>
      </c>
      <c r="AS893">
        <v>2003</v>
      </c>
      <c r="AT893">
        <v>2004</v>
      </c>
      <c r="AU893">
        <v>2005</v>
      </c>
      <c r="AV893">
        <v>2006</v>
      </c>
      <c r="AW893">
        <v>2007</v>
      </c>
      <c r="AX893">
        <v>2008</v>
      </c>
      <c r="AY893">
        <v>2009</v>
      </c>
      <c r="AZ893">
        <v>2010</v>
      </c>
      <c r="BA893">
        <v>2011</v>
      </c>
      <c r="BB893">
        <v>2012</v>
      </c>
      <c r="BC893">
        <v>2013</v>
      </c>
      <c r="BD893">
        <v>2014</v>
      </c>
      <c r="BE893">
        <v>2015</v>
      </c>
      <c r="BF893">
        <v>2016</v>
      </c>
      <c r="BG893">
        <v>2017</v>
      </c>
      <c r="BH893">
        <v>2018</v>
      </c>
      <c r="BI893">
        <v>2019</v>
      </c>
      <c r="BJ893">
        <v>2020</v>
      </c>
      <c r="BK893">
        <v>2021</v>
      </c>
      <c r="BL893">
        <v>2022</v>
      </c>
      <c r="BM893">
        <v>2023</v>
      </c>
    </row>
    <row r="894" spans="1:65" ht="15" customHeight="1" x14ac:dyDescent="0.25">
      <c r="A894" t="s">
        <v>1278</v>
      </c>
      <c r="C894" s="61"/>
      <c r="D894" t="s">
        <v>2629</v>
      </c>
      <c r="E894" s="45" t="s">
        <v>2631</v>
      </c>
      <c r="G894" s="45"/>
      <c r="H894" s="45"/>
      <c r="I894">
        <f>MIN(L894:BT894)</f>
        <v>2010</v>
      </c>
      <c r="J894">
        <f t="shared" si="76"/>
        <v>2023</v>
      </c>
      <c r="K894" s="2" t="str">
        <f t="shared" si="73"/>
        <v>-</v>
      </c>
      <c r="AZ894">
        <v>2010</v>
      </c>
      <c r="BA894">
        <v>2011</v>
      </c>
      <c r="BB894">
        <v>2012</v>
      </c>
      <c r="BC894">
        <v>2013</v>
      </c>
      <c r="BD894">
        <v>2014</v>
      </c>
      <c r="BE894">
        <v>2015</v>
      </c>
      <c r="BF894">
        <v>2016</v>
      </c>
      <c r="BG894">
        <v>2017</v>
      </c>
      <c r="BH894">
        <v>2018</v>
      </c>
      <c r="BI894">
        <v>2019</v>
      </c>
      <c r="BJ894">
        <v>2020</v>
      </c>
      <c r="BK894">
        <v>2021</v>
      </c>
      <c r="BL894">
        <v>2022</v>
      </c>
      <c r="BM894">
        <v>2023</v>
      </c>
    </row>
    <row r="895" spans="1:65" ht="15" customHeight="1" x14ac:dyDescent="0.25">
      <c r="A895" t="s">
        <v>1278</v>
      </c>
      <c r="C895" s="61"/>
      <c r="D895" t="s">
        <v>2630</v>
      </c>
      <c r="E895" s="45" t="s">
        <v>2632</v>
      </c>
      <c r="G895" s="45"/>
      <c r="H895" s="45"/>
      <c r="I895">
        <f>MIN(L895:BT895)</f>
        <v>2010</v>
      </c>
      <c r="J895">
        <f t="shared" si="76"/>
        <v>2023</v>
      </c>
      <c r="K895" s="2" t="str">
        <f t="shared" si="73"/>
        <v>-</v>
      </c>
      <c r="AZ895">
        <v>2010</v>
      </c>
      <c r="BA895">
        <v>2011</v>
      </c>
      <c r="BB895">
        <v>2012</v>
      </c>
      <c r="BC895">
        <v>2013</v>
      </c>
      <c r="BD895">
        <v>2014</v>
      </c>
      <c r="BE895">
        <v>2015</v>
      </c>
      <c r="BF895">
        <v>2016</v>
      </c>
      <c r="BG895">
        <v>2017</v>
      </c>
      <c r="BH895">
        <v>2018</v>
      </c>
      <c r="BI895">
        <v>2019</v>
      </c>
      <c r="BJ895">
        <v>2020</v>
      </c>
      <c r="BK895">
        <v>2021</v>
      </c>
      <c r="BL895">
        <v>2022</v>
      </c>
      <c r="BM895">
        <v>2023</v>
      </c>
    </row>
    <row r="896" spans="1:65" ht="15" customHeight="1" x14ac:dyDescent="0.25">
      <c r="A896" t="s">
        <v>1278</v>
      </c>
      <c r="C896" s="61"/>
      <c r="D896" t="s">
        <v>375</v>
      </c>
      <c r="E896" s="45" t="s">
        <v>815</v>
      </c>
      <c r="G896" s="45"/>
      <c r="H896" s="45"/>
      <c r="I896">
        <f t="shared" si="74"/>
        <v>1994</v>
      </c>
      <c r="J896">
        <f t="shared" si="76"/>
        <v>2023</v>
      </c>
      <c r="K896" s="2" t="str">
        <f t="shared" si="73"/>
        <v>-</v>
      </c>
      <c r="AJ896">
        <v>1994</v>
      </c>
      <c r="AK896">
        <v>1995</v>
      </c>
      <c r="AL896">
        <v>1996</v>
      </c>
      <c r="AM896">
        <v>1997</v>
      </c>
      <c r="AN896">
        <v>1998</v>
      </c>
      <c r="AO896">
        <v>1999</v>
      </c>
      <c r="AP896">
        <v>2000</v>
      </c>
      <c r="AQ896">
        <v>2001</v>
      </c>
      <c r="AR896">
        <v>2002</v>
      </c>
      <c r="AS896">
        <v>2003</v>
      </c>
      <c r="AT896">
        <v>2004</v>
      </c>
      <c r="AU896">
        <v>2005</v>
      </c>
      <c r="AV896">
        <v>2006</v>
      </c>
      <c r="AW896">
        <v>2007</v>
      </c>
      <c r="AX896">
        <v>2008</v>
      </c>
      <c r="AY896">
        <v>2009</v>
      </c>
      <c r="AZ896">
        <v>2010</v>
      </c>
      <c r="BA896">
        <v>2011</v>
      </c>
      <c r="BB896">
        <v>2012</v>
      </c>
      <c r="BC896">
        <v>2013</v>
      </c>
      <c r="BD896">
        <v>2014</v>
      </c>
      <c r="BE896">
        <v>2015</v>
      </c>
      <c r="BF896">
        <v>2016</v>
      </c>
      <c r="BG896">
        <v>2017</v>
      </c>
      <c r="BH896">
        <v>2018</v>
      </c>
      <c r="BI896">
        <v>2019</v>
      </c>
      <c r="BJ896">
        <v>2020</v>
      </c>
      <c r="BK896">
        <v>2021</v>
      </c>
      <c r="BL896">
        <v>2022</v>
      </c>
      <c r="BM896">
        <v>2023</v>
      </c>
    </row>
    <row r="897" spans="1:65" ht="15" customHeight="1" x14ac:dyDescent="0.25">
      <c r="A897" t="s">
        <v>1278</v>
      </c>
      <c r="C897" s="61"/>
      <c r="D897" t="s">
        <v>816</v>
      </c>
      <c r="E897" s="45" t="s">
        <v>2639</v>
      </c>
      <c r="G897" s="45"/>
      <c r="H897" s="45"/>
      <c r="I897">
        <f t="shared" ref="I897:I902" si="77">MIN(L897:BT897)</f>
        <v>2000</v>
      </c>
      <c r="J897">
        <f t="shared" ref="J897:J902" si="78">MAX(L897:BT897)</f>
        <v>2023</v>
      </c>
      <c r="K897" s="2" t="str">
        <f t="shared" si="73"/>
        <v>-</v>
      </c>
      <c r="AP897">
        <v>2000</v>
      </c>
      <c r="AQ897">
        <v>2001</v>
      </c>
      <c r="AR897">
        <v>2002</v>
      </c>
      <c r="AS897">
        <v>2003</v>
      </c>
      <c r="AT897">
        <v>2004</v>
      </c>
      <c r="AU897">
        <v>2005</v>
      </c>
      <c r="AV897">
        <v>2006</v>
      </c>
      <c r="AW897">
        <v>2007</v>
      </c>
      <c r="AX897">
        <v>2008</v>
      </c>
      <c r="AY897">
        <v>2009</v>
      </c>
      <c r="AZ897">
        <v>2010</v>
      </c>
      <c r="BA897">
        <v>2011</v>
      </c>
      <c r="BB897">
        <v>2012</v>
      </c>
      <c r="BC897">
        <v>2013</v>
      </c>
      <c r="BD897">
        <v>2014</v>
      </c>
      <c r="BE897">
        <v>2015</v>
      </c>
      <c r="BF897">
        <v>2016</v>
      </c>
      <c r="BG897">
        <v>2017</v>
      </c>
      <c r="BH897">
        <v>2018</v>
      </c>
      <c r="BI897">
        <v>2019</v>
      </c>
      <c r="BJ897">
        <v>2020</v>
      </c>
      <c r="BK897">
        <v>2021</v>
      </c>
      <c r="BL897">
        <v>2022</v>
      </c>
      <c r="BM897">
        <v>2023</v>
      </c>
    </row>
    <row r="898" spans="1:65" ht="15" customHeight="1" x14ac:dyDescent="0.25">
      <c r="A898" t="s">
        <v>1278</v>
      </c>
      <c r="C898" s="61"/>
      <c r="D898" t="s">
        <v>817</v>
      </c>
      <c r="E898" s="45" t="s">
        <v>2638</v>
      </c>
      <c r="G898" s="45"/>
      <c r="H898" s="45"/>
      <c r="I898">
        <f t="shared" si="77"/>
        <v>1994</v>
      </c>
      <c r="J898">
        <f t="shared" si="78"/>
        <v>2013</v>
      </c>
      <c r="K898" s="2" t="str">
        <f t="shared" si="73"/>
        <v>-</v>
      </c>
      <c r="AJ898">
        <v>1994</v>
      </c>
      <c r="AK898">
        <v>1995</v>
      </c>
      <c r="AL898">
        <v>1996</v>
      </c>
      <c r="AM898">
        <v>1997</v>
      </c>
      <c r="AN898">
        <v>1998</v>
      </c>
      <c r="AO898">
        <v>1999</v>
      </c>
      <c r="AP898">
        <v>2000</v>
      </c>
      <c r="AQ898">
        <v>2001</v>
      </c>
      <c r="AR898">
        <v>2002</v>
      </c>
      <c r="AS898">
        <v>2003</v>
      </c>
      <c r="AT898">
        <v>2004</v>
      </c>
      <c r="AU898">
        <v>2005</v>
      </c>
      <c r="AV898">
        <v>2006</v>
      </c>
      <c r="AW898">
        <v>2007</v>
      </c>
      <c r="AX898">
        <v>2008</v>
      </c>
      <c r="AY898">
        <v>2009</v>
      </c>
      <c r="AZ898">
        <v>2010</v>
      </c>
      <c r="BA898">
        <v>2011</v>
      </c>
      <c r="BB898">
        <v>2012</v>
      </c>
      <c r="BC898">
        <v>2013</v>
      </c>
    </row>
    <row r="899" spans="1:65" ht="15" customHeight="1" x14ac:dyDescent="0.25">
      <c r="A899" t="s">
        <v>1278</v>
      </c>
      <c r="C899" s="61"/>
      <c r="D899" t="s">
        <v>2633</v>
      </c>
      <c r="E899" s="45" t="s">
        <v>2638</v>
      </c>
      <c r="G899" s="45"/>
      <c r="H899" s="45"/>
      <c r="I899">
        <f t="shared" si="77"/>
        <v>1987</v>
      </c>
      <c r="J899">
        <f t="shared" si="78"/>
        <v>2023</v>
      </c>
      <c r="K899" s="2" t="str">
        <f t="shared" si="73"/>
        <v>-</v>
      </c>
      <c r="AC899">
        <v>1987</v>
      </c>
      <c r="AD899">
        <v>1988</v>
      </c>
      <c r="AE899">
        <v>1989</v>
      </c>
      <c r="AF899">
        <v>1990</v>
      </c>
      <c r="AG899">
        <v>1991</v>
      </c>
      <c r="AH899">
        <v>1992</v>
      </c>
      <c r="AI899">
        <v>1993</v>
      </c>
      <c r="AJ899">
        <v>1994</v>
      </c>
      <c r="AK899">
        <v>1995</v>
      </c>
      <c r="AL899">
        <v>1996</v>
      </c>
      <c r="AM899">
        <v>1997</v>
      </c>
      <c r="AN899">
        <v>1998</v>
      </c>
      <c r="AO899">
        <v>1999</v>
      </c>
      <c r="AP899">
        <v>2000</v>
      </c>
      <c r="AQ899">
        <v>2001</v>
      </c>
      <c r="AR899">
        <v>2002</v>
      </c>
      <c r="AS899">
        <v>2003</v>
      </c>
      <c r="AT899">
        <v>2004</v>
      </c>
      <c r="AU899">
        <v>2005</v>
      </c>
      <c r="AV899">
        <v>2006</v>
      </c>
      <c r="AW899">
        <v>2007</v>
      </c>
      <c r="AX899">
        <v>2008</v>
      </c>
      <c r="AY899">
        <v>2009</v>
      </c>
      <c r="AZ899">
        <v>2010</v>
      </c>
      <c r="BA899">
        <v>2011</v>
      </c>
      <c r="BB899">
        <v>2012</v>
      </c>
      <c r="BC899">
        <v>2013</v>
      </c>
      <c r="BD899">
        <v>2014</v>
      </c>
      <c r="BE899">
        <v>2015</v>
      </c>
      <c r="BF899">
        <v>2016</v>
      </c>
      <c r="BG899">
        <v>2017</v>
      </c>
      <c r="BH899">
        <v>2018</v>
      </c>
      <c r="BI899">
        <v>2019</v>
      </c>
      <c r="BJ899">
        <v>2020</v>
      </c>
      <c r="BK899">
        <v>2021</v>
      </c>
      <c r="BL899">
        <v>2022</v>
      </c>
      <c r="BM899">
        <v>2023</v>
      </c>
    </row>
    <row r="900" spans="1:65" ht="15" customHeight="1" x14ac:dyDescent="0.25">
      <c r="A900" t="s">
        <v>1278</v>
      </c>
      <c r="C900" s="61"/>
      <c r="D900" t="s">
        <v>818</v>
      </c>
      <c r="E900" s="45" t="s">
        <v>819</v>
      </c>
      <c r="G900" s="45"/>
      <c r="H900" s="45"/>
      <c r="I900">
        <f t="shared" si="77"/>
        <v>1980</v>
      </c>
      <c r="J900">
        <f t="shared" si="78"/>
        <v>2013</v>
      </c>
      <c r="K900" s="2" t="str">
        <f t="shared" si="73"/>
        <v>-</v>
      </c>
      <c r="V900">
        <v>1980</v>
      </c>
      <c r="W900">
        <v>1981</v>
      </c>
      <c r="X900">
        <v>1982</v>
      </c>
      <c r="Y900">
        <v>1983</v>
      </c>
      <c r="Z900">
        <v>1984</v>
      </c>
      <c r="AA900">
        <v>1985</v>
      </c>
      <c r="AB900">
        <v>1986</v>
      </c>
      <c r="AC900">
        <v>1987</v>
      </c>
      <c r="AD900">
        <v>1988</v>
      </c>
      <c r="AE900">
        <v>1989</v>
      </c>
      <c r="AF900">
        <v>1990</v>
      </c>
      <c r="AG900">
        <v>1991</v>
      </c>
      <c r="AH900">
        <v>1992</v>
      </c>
      <c r="AI900">
        <v>1993</v>
      </c>
      <c r="AJ900">
        <v>1994</v>
      </c>
      <c r="AK900">
        <v>1995</v>
      </c>
      <c r="AL900">
        <v>1996</v>
      </c>
      <c r="AM900">
        <v>1997</v>
      </c>
      <c r="AN900">
        <v>1998</v>
      </c>
      <c r="AO900">
        <v>1999</v>
      </c>
      <c r="AP900">
        <v>2000</v>
      </c>
      <c r="AQ900">
        <v>2001</v>
      </c>
      <c r="AR900">
        <v>2002</v>
      </c>
      <c r="AS900">
        <v>2003</v>
      </c>
      <c r="AT900">
        <v>2004</v>
      </c>
      <c r="AU900">
        <v>2005</v>
      </c>
      <c r="AV900">
        <v>2006</v>
      </c>
      <c r="AW900">
        <v>2007</v>
      </c>
      <c r="AX900">
        <v>2008</v>
      </c>
      <c r="AY900">
        <v>2009</v>
      </c>
      <c r="AZ900">
        <v>2010</v>
      </c>
      <c r="BA900">
        <v>2011</v>
      </c>
      <c r="BB900">
        <v>2012</v>
      </c>
      <c r="BC900">
        <v>2013</v>
      </c>
    </row>
    <row r="901" spans="1:65" ht="15" customHeight="1" x14ac:dyDescent="0.25">
      <c r="A901" t="s">
        <v>1278</v>
      </c>
      <c r="C901" s="61"/>
      <c r="D901" t="s">
        <v>2634</v>
      </c>
      <c r="E901" s="45" t="s">
        <v>2637</v>
      </c>
      <c r="G901" s="45"/>
      <c r="H901" s="45"/>
      <c r="I901">
        <f t="shared" si="77"/>
        <v>1993</v>
      </c>
      <c r="J901">
        <f t="shared" si="78"/>
        <v>2023</v>
      </c>
      <c r="K901" s="2" t="str">
        <f t="shared" si="73"/>
        <v>-</v>
      </c>
      <c r="AI901">
        <v>1993</v>
      </c>
      <c r="AJ901">
        <v>1994</v>
      </c>
      <c r="AK901">
        <v>1995</v>
      </c>
      <c r="AL901">
        <v>1996</v>
      </c>
      <c r="AM901">
        <v>1997</v>
      </c>
      <c r="AN901">
        <v>1998</v>
      </c>
      <c r="AO901">
        <v>1999</v>
      </c>
      <c r="AP901">
        <v>2000</v>
      </c>
      <c r="AQ901">
        <v>2001</v>
      </c>
      <c r="AR901">
        <v>2002</v>
      </c>
      <c r="AS901">
        <v>2003</v>
      </c>
      <c r="AT901">
        <v>2004</v>
      </c>
      <c r="AU901">
        <v>2005</v>
      </c>
      <c r="AV901">
        <v>2006</v>
      </c>
      <c r="AW901">
        <v>2007</v>
      </c>
      <c r="AX901">
        <v>2008</v>
      </c>
      <c r="AY901">
        <v>2009</v>
      </c>
      <c r="AZ901">
        <v>2010</v>
      </c>
      <c r="BA901">
        <v>2011</v>
      </c>
      <c r="BB901">
        <v>2012</v>
      </c>
      <c r="BC901">
        <v>2013</v>
      </c>
      <c r="BD901">
        <v>2014</v>
      </c>
      <c r="BE901">
        <v>2015</v>
      </c>
      <c r="BF901">
        <v>2016</v>
      </c>
      <c r="BG901">
        <v>2017</v>
      </c>
      <c r="BH901">
        <v>2018</v>
      </c>
      <c r="BI901">
        <v>2019</v>
      </c>
      <c r="BJ901">
        <v>2020</v>
      </c>
      <c r="BK901">
        <v>2021</v>
      </c>
      <c r="BL901">
        <v>2022</v>
      </c>
      <c r="BM901">
        <v>2023</v>
      </c>
    </row>
    <row r="902" spans="1:65" ht="15" customHeight="1" x14ac:dyDescent="0.25">
      <c r="A902" t="s">
        <v>1278</v>
      </c>
      <c r="C902" s="61"/>
      <c r="D902" t="s">
        <v>2635</v>
      </c>
      <c r="E902" s="45" t="s">
        <v>2636</v>
      </c>
      <c r="G902" s="45"/>
      <c r="H902" s="45"/>
      <c r="I902">
        <f t="shared" si="77"/>
        <v>1987</v>
      </c>
      <c r="J902">
        <f t="shared" si="78"/>
        <v>2023</v>
      </c>
      <c r="K902" s="2" t="str">
        <f t="shared" si="73"/>
        <v>-</v>
      </c>
      <c r="AC902">
        <v>1987</v>
      </c>
      <c r="AD902">
        <v>1988</v>
      </c>
      <c r="AE902">
        <v>1989</v>
      </c>
      <c r="AF902">
        <v>1990</v>
      </c>
      <c r="AG902">
        <v>1991</v>
      </c>
      <c r="AH902">
        <v>1992</v>
      </c>
      <c r="AI902">
        <v>1993</v>
      </c>
      <c r="AJ902">
        <v>1994</v>
      </c>
      <c r="AK902">
        <v>1995</v>
      </c>
      <c r="AL902">
        <v>1996</v>
      </c>
      <c r="AM902">
        <v>1997</v>
      </c>
      <c r="AN902">
        <v>1998</v>
      </c>
      <c r="AO902">
        <v>1999</v>
      </c>
      <c r="AP902">
        <v>2000</v>
      </c>
      <c r="AQ902">
        <v>2001</v>
      </c>
      <c r="AR902">
        <v>2002</v>
      </c>
      <c r="AS902">
        <v>2003</v>
      </c>
      <c r="AT902">
        <v>2004</v>
      </c>
      <c r="AU902">
        <v>2005</v>
      </c>
      <c r="AV902">
        <v>2006</v>
      </c>
      <c r="AW902">
        <v>2007</v>
      </c>
      <c r="AX902">
        <v>2008</v>
      </c>
      <c r="AY902">
        <v>2009</v>
      </c>
      <c r="AZ902">
        <v>2010</v>
      </c>
      <c r="BA902">
        <v>2011</v>
      </c>
      <c r="BB902">
        <v>2012</v>
      </c>
      <c r="BC902">
        <v>2013</v>
      </c>
      <c r="BD902">
        <v>2014</v>
      </c>
      <c r="BE902">
        <v>2015</v>
      </c>
      <c r="BF902">
        <v>2016</v>
      </c>
      <c r="BG902">
        <v>2017</v>
      </c>
      <c r="BH902">
        <v>2018</v>
      </c>
      <c r="BI902">
        <v>2019</v>
      </c>
      <c r="BJ902">
        <v>2020</v>
      </c>
      <c r="BK902">
        <v>2021</v>
      </c>
      <c r="BL902">
        <v>2022</v>
      </c>
      <c r="BM902">
        <v>2023</v>
      </c>
    </row>
    <row r="903" spans="1:65" ht="15" customHeight="1" x14ac:dyDescent="0.25">
      <c r="A903" t="s">
        <v>1278</v>
      </c>
      <c r="C903" s="61"/>
      <c r="D903" t="s">
        <v>376</v>
      </c>
      <c r="E903" s="45" t="s">
        <v>377</v>
      </c>
      <c r="G903" s="45"/>
      <c r="H903" s="45"/>
      <c r="I903">
        <f t="shared" si="74"/>
        <v>1980</v>
      </c>
      <c r="J903">
        <f t="shared" ref="J903:J934" si="79">MAX(L903:BT903)</f>
        <v>1997</v>
      </c>
      <c r="K903" s="2" t="str">
        <f t="shared" ref="K903:K962" si="80">IF(J903-I903+1-COUNTA(L903:BT903)=0, "-", "Yes")</f>
        <v>-</v>
      </c>
      <c r="V903">
        <v>1980</v>
      </c>
      <c r="W903">
        <v>1981</v>
      </c>
      <c r="X903">
        <v>1982</v>
      </c>
      <c r="Y903">
        <v>1983</v>
      </c>
      <c r="Z903">
        <v>1984</v>
      </c>
      <c r="AA903">
        <v>1985</v>
      </c>
      <c r="AB903">
        <v>1986</v>
      </c>
      <c r="AC903">
        <v>1987</v>
      </c>
      <c r="AD903">
        <v>1988</v>
      </c>
      <c r="AE903">
        <v>1989</v>
      </c>
      <c r="AF903">
        <v>1990</v>
      </c>
      <c r="AG903">
        <v>1991</v>
      </c>
      <c r="AH903">
        <v>1992</v>
      </c>
      <c r="AI903">
        <v>1993</v>
      </c>
      <c r="AJ903">
        <v>1994</v>
      </c>
      <c r="AK903">
        <v>1995</v>
      </c>
      <c r="AL903">
        <v>1996</v>
      </c>
      <c r="AM903">
        <v>1997</v>
      </c>
    </row>
    <row r="904" spans="1:65" ht="15" customHeight="1" x14ac:dyDescent="0.25">
      <c r="A904" t="s">
        <v>1278</v>
      </c>
      <c r="C904" s="61"/>
      <c r="D904" t="s">
        <v>378</v>
      </c>
      <c r="E904" s="45" t="s">
        <v>379</v>
      </c>
      <c r="G904" s="45"/>
      <c r="H904" s="45"/>
      <c r="I904">
        <f t="shared" si="74"/>
        <v>1997</v>
      </c>
      <c r="J904">
        <f t="shared" si="79"/>
        <v>2023</v>
      </c>
      <c r="K904" s="2" t="str">
        <f t="shared" si="80"/>
        <v>-</v>
      </c>
      <c r="AM904">
        <v>1997</v>
      </c>
      <c r="AN904">
        <v>1998</v>
      </c>
      <c r="AO904">
        <v>1999</v>
      </c>
      <c r="AP904">
        <v>2000</v>
      </c>
      <c r="AQ904">
        <v>2001</v>
      </c>
      <c r="AR904">
        <v>2002</v>
      </c>
      <c r="AS904">
        <v>2003</v>
      </c>
      <c r="AT904">
        <v>2004</v>
      </c>
      <c r="AU904">
        <v>2005</v>
      </c>
      <c r="AV904">
        <v>2006</v>
      </c>
      <c r="AW904">
        <v>2007</v>
      </c>
      <c r="AX904">
        <v>2008</v>
      </c>
      <c r="AY904">
        <v>2009</v>
      </c>
      <c r="AZ904">
        <v>2010</v>
      </c>
      <c r="BA904">
        <v>2011</v>
      </c>
      <c r="BB904">
        <v>2012</v>
      </c>
      <c r="BC904">
        <v>2013</v>
      </c>
      <c r="BD904">
        <v>2014</v>
      </c>
      <c r="BE904">
        <v>2015</v>
      </c>
      <c r="BF904">
        <v>2016</v>
      </c>
      <c r="BG904">
        <v>2017</v>
      </c>
      <c r="BH904">
        <v>2018</v>
      </c>
      <c r="BI904">
        <v>2019</v>
      </c>
      <c r="BJ904">
        <v>2020</v>
      </c>
      <c r="BK904">
        <v>2021</v>
      </c>
      <c r="BL904">
        <v>2022</v>
      </c>
      <c r="BM904">
        <v>2023</v>
      </c>
    </row>
    <row r="905" spans="1:65" ht="15" customHeight="1" x14ac:dyDescent="0.25">
      <c r="A905" t="s">
        <v>1278</v>
      </c>
      <c r="C905" s="61"/>
      <c r="D905" t="s">
        <v>2640</v>
      </c>
      <c r="E905" s="45" t="s">
        <v>2641</v>
      </c>
      <c r="G905" s="45"/>
      <c r="H905" s="45"/>
      <c r="I905">
        <f>MIN(L905:BT905)</f>
        <v>1987</v>
      </c>
      <c r="J905">
        <f t="shared" si="79"/>
        <v>2023</v>
      </c>
      <c r="K905" s="2" t="str">
        <f t="shared" si="80"/>
        <v>-</v>
      </c>
      <c r="AC905">
        <v>1987</v>
      </c>
      <c r="AD905">
        <v>1988</v>
      </c>
      <c r="AE905">
        <v>1989</v>
      </c>
      <c r="AF905">
        <v>1990</v>
      </c>
      <c r="AG905">
        <v>1991</v>
      </c>
      <c r="AH905">
        <v>1992</v>
      </c>
      <c r="AI905">
        <v>1993</v>
      </c>
      <c r="AJ905">
        <v>1994</v>
      </c>
      <c r="AK905">
        <v>1995</v>
      </c>
      <c r="AL905">
        <v>1996</v>
      </c>
      <c r="AM905">
        <v>1997</v>
      </c>
      <c r="AN905">
        <v>1998</v>
      </c>
      <c r="AO905">
        <v>1999</v>
      </c>
      <c r="AP905">
        <v>2000</v>
      </c>
      <c r="AQ905">
        <v>2001</v>
      </c>
      <c r="AR905">
        <v>2002</v>
      </c>
      <c r="AS905">
        <v>2003</v>
      </c>
      <c r="AT905">
        <v>2004</v>
      </c>
      <c r="AU905">
        <v>2005</v>
      </c>
      <c r="AV905">
        <v>2006</v>
      </c>
      <c r="AW905">
        <v>2007</v>
      </c>
      <c r="AX905">
        <v>2008</v>
      </c>
      <c r="AY905">
        <v>2009</v>
      </c>
      <c r="AZ905">
        <v>2010</v>
      </c>
      <c r="BA905">
        <v>2011</v>
      </c>
      <c r="BB905">
        <v>2012</v>
      </c>
      <c r="BC905">
        <v>2013</v>
      </c>
      <c r="BD905">
        <v>2014</v>
      </c>
      <c r="BE905">
        <v>2015</v>
      </c>
      <c r="BF905">
        <v>2016</v>
      </c>
      <c r="BG905">
        <v>2017</v>
      </c>
      <c r="BH905">
        <v>2018</v>
      </c>
      <c r="BI905">
        <v>2019</v>
      </c>
      <c r="BJ905">
        <v>2020</v>
      </c>
      <c r="BK905">
        <v>2021</v>
      </c>
      <c r="BL905">
        <v>2022</v>
      </c>
      <c r="BM905">
        <v>2023</v>
      </c>
    </row>
    <row r="906" spans="1:65" ht="15" customHeight="1" x14ac:dyDescent="0.25">
      <c r="A906" t="s">
        <v>1278</v>
      </c>
      <c r="C906" s="61"/>
      <c r="D906" t="s">
        <v>380</v>
      </c>
      <c r="E906" s="45" t="s">
        <v>381</v>
      </c>
      <c r="G906" s="45"/>
      <c r="H906" s="45"/>
      <c r="I906">
        <f t="shared" si="74"/>
        <v>1980</v>
      </c>
      <c r="J906">
        <f t="shared" si="79"/>
        <v>2013</v>
      </c>
      <c r="K906" s="2" t="str">
        <f t="shared" si="80"/>
        <v>-</v>
      </c>
      <c r="V906">
        <v>1980</v>
      </c>
      <c r="W906">
        <v>1981</v>
      </c>
      <c r="X906">
        <v>1982</v>
      </c>
      <c r="Y906">
        <v>1983</v>
      </c>
      <c r="Z906">
        <v>1984</v>
      </c>
      <c r="AA906">
        <v>1985</v>
      </c>
      <c r="AB906">
        <v>1986</v>
      </c>
      <c r="AC906">
        <v>1987</v>
      </c>
      <c r="AD906">
        <v>1988</v>
      </c>
      <c r="AE906">
        <v>1989</v>
      </c>
      <c r="AF906">
        <v>1990</v>
      </c>
      <c r="AG906">
        <v>1991</v>
      </c>
      <c r="AH906">
        <v>1992</v>
      </c>
      <c r="AI906">
        <v>1993</v>
      </c>
      <c r="AJ906">
        <v>1994</v>
      </c>
      <c r="AK906">
        <v>1995</v>
      </c>
      <c r="AL906">
        <v>1996</v>
      </c>
      <c r="AM906">
        <v>1997</v>
      </c>
      <c r="AN906">
        <v>1998</v>
      </c>
      <c r="AO906">
        <v>1999</v>
      </c>
      <c r="AP906">
        <v>2000</v>
      </c>
      <c r="AQ906">
        <v>2001</v>
      </c>
      <c r="AR906">
        <v>2002</v>
      </c>
      <c r="AS906">
        <v>2003</v>
      </c>
      <c r="AT906">
        <v>2004</v>
      </c>
      <c r="AU906">
        <v>2005</v>
      </c>
      <c r="AV906">
        <v>2006</v>
      </c>
      <c r="AW906">
        <v>2007</v>
      </c>
      <c r="AX906">
        <v>2008</v>
      </c>
      <c r="AY906">
        <v>2009</v>
      </c>
      <c r="AZ906">
        <v>2010</v>
      </c>
      <c r="BA906">
        <v>2011</v>
      </c>
      <c r="BB906">
        <v>2012</v>
      </c>
      <c r="BC906">
        <v>2013</v>
      </c>
    </row>
    <row r="907" spans="1:65" ht="15" customHeight="1" x14ac:dyDescent="0.25">
      <c r="A907" t="s">
        <v>1278</v>
      </c>
      <c r="C907" s="61"/>
      <c r="D907" t="s">
        <v>2642</v>
      </c>
      <c r="E907" s="45" t="s">
        <v>2643</v>
      </c>
      <c r="G907" s="45"/>
      <c r="H907" s="45"/>
      <c r="I907">
        <f>MIN(L907:BT907)</f>
        <v>1996</v>
      </c>
      <c r="J907">
        <f t="shared" si="79"/>
        <v>2023</v>
      </c>
      <c r="K907" s="2" t="str">
        <f t="shared" si="80"/>
        <v>-</v>
      </c>
      <c r="AL907">
        <v>1996</v>
      </c>
      <c r="AM907">
        <v>1997</v>
      </c>
      <c r="AN907">
        <v>1998</v>
      </c>
      <c r="AO907">
        <v>1999</v>
      </c>
      <c r="AP907">
        <v>2000</v>
      </c>
      <c r="AQ907">
        <v>2001</v>
      </c>
      <c r="AR907">
        <v>2002</v>
      </c>
      <c r="AS907">
        <v>2003</v>
      </c>
      <c r="AT907">
        <v>2004</v>
      </c>
      <c r="AU907">
        <v>2005</v>
      </c>
      <c r="AV907">
        <v>2006</v>
      </c>
      <c r="AW907">
        <v>2007</v>
      </c>
      <c r="AX907">
        <v>2008</v>
      </c>
      <c r="AY907">
        <v>2009</v>
      </c>
      <c r="AZ907">
        <v>2010</v>
      </c>
      <c r="BA907">
        <v>2011</v>
      </c>
      <c r="BB907">
        <v>2012</v>
      </c>
      <c r="BC907">
        <v>2013</v>
      </c>
      <c r="BD907">
        <v>2014</v>
      </c>
      <c r="BE907">
        <v>2015</v>
      </c>
      <c r="BF907">
        <v>2016</v>
      </c>
      <c r="BG907">
        <v>2017</v>
      </c>
      <c r="BH907">
        <v>2018</v>
      </c>
      <c r="BI907">
        <v>2019</v>
      </c>
      <c r="BJ907">
        <v>2020</v>
      </c>
      <c r="BK907">
        <v>2021</v>
      </c>
      <c r="BL907">
        <v>2022</v>
      </c>
      <c r="BM907">
        <v>2023</v>
      </c>
    </row>
    <row r="908" spans="1:65" ht="15" customHeight="1" x14ac:dyDescent="0.25">
      <c r="A908" t="s">
        <v>1278</v>
      </c>
      <c r="C908" s="61"/>
      <c r="D908" t="s">
        <v>411</v>
      </c>
      <c r="E908" s="45" t="s">
        <v>1068</v>
      </c>
      <c r="G908" s="45"/>
      <c r="H908" s="45"/>
      <c r="I908">
        <f t="shared" si="74"/>
        <v>1983</v>
      </c>
      <c r="J908">
        <f t="shared" si="79"/>
        <v>2023</v>
      </c>
      <c r="K908" s="2" t="str">
        <f t="shared" si="80"/>
        <v>-</v>
      </c>
      <c r="Y908">
        <v>1983</v>
      </c>
      <c r="Z908">
        <v>1984</v>
      </c>
      <c r="AA908">
        <v>1985</v>
      </c>
      <c r="AB908">
        <v>1986</v>
      </c>
      <c r="AC908">
        <v>1987</v>
      </c>
      <c r="AD908">
        <v>1988</v>
      </c>
      <c r="AE908">
        <v>1989</v>
      </c>
      <c r="AF908">
        <v>1990</v>
      </c>
      <c r="AG908">
        <v>1991</v>
      </c>
      <c r="AH908">
        <v>1992</v>
      </c>
      <c r="AI908">
        <v>1993</v>
      </c>
      <c r="AJ908">
        <v>1994</v>
      </c>
      <c r="AK908">
        <v>1995</v>
      </c>
      <c r="AL908">
        <v>1996</v>
      </c>
      <c r="AM908">
        <v>1997</v>
      </c>
      <c r="AN908">
        <v>1998</v>
      </c>
      <c r="AO908">
        <v>1999</v>
      </c>
      <c r="AP908">
        <v>2000</v>
      </c>
      <c r="AQ908">
        <v>2001</v>
      </c>
      <c r="AR908">
        <v>2002</v>
      </c>
      <c r="AS908">
        <v>2003</v>
      </c>
      <c r="AT908">
        <v>2004</v>
      </c>
      <c r="AU908">
        <v>2005</v>
      </c>
      <c r="AV908">
        <v>2006</v>
      </c>
      <c r="AW908">
        <v>2007</v>
      </c>
      <c r="AX908">
        <v>2008</v>
      </c>
      <c r="AY908">
        <v>2009</v>
      </c>
      <c r="AZ908">
        <v>2010</v>
      </c>
      <c r="BA908">
        <v>2011</v>
      </c>
      <c r="BB908">
        <v>2012</v>
      </c>
      <c r="BC908">
        <v>2013</v>
      </c>
      <c r="BD908">
        <v>2014</v>
      </c>
      <c r="BE908">
        <v>2015</v>
      </c>
      <c r="BF908">
        <v>2016</v>
      </c>
      <c r="BG908">
        <v>2017</v>
      </c>
      <c r="BH908">
        <v>2018</v>
      </c>
      <c r="BI908">
        <v>2019</v>
      </c>
      <c r="BJ908">
        <v>2020</v>
      </c>
      <c r="BK908" s="40">
        <v>2021</v>
      </c>
      <c r="BL908">
        <v>2022</v>
      </c>
      <c r="BM908">
        <v>2023</v>
      </c>
    </row>
    <row r="909" spans="1:65" ht="15" customHeight="1" x14ac:dyDescent="0.25">
      <c r="A909" t="s">
        <v>1278</v>
      </c>
      <c r="C909" s="61"/>
      <c r="D909" t="s">
        <v>2644</v>
      </c>
      <c r="E909" s="45" t="s">
        <v>2645</v>
      </c>
      <c r="G909" s="45"/>
      <c r="H909" s="45"/>
      <c r="I909">
        <f>MIN(L909:BT909)</f>
        <v>1999</v>
      </c>
      <c r="J909">
        <f t="shared" si="79"/>
        <v>2023</v>
      </c>
      <c r="K909" s="2" t="str">
        <f t="shared" si="80"/>
        <v>Yes</v>
      </c>
      <c r="L909">
        <f>MIN(O909:BW909)</f>
        <v>1999</v>
      </c>
      <c r="M909">
        <f>MAX(O909:BW909)</f>
        <v>2023</v>
      </c>
      <c r="N909" s="2" t="str">
        <f>IF(M909-L909+1-COUNTA(O827:BW827)=0, "-", "Yes")</f>
        <v>Yes</v>
      </c>
      <c r="O909">
        <f>MIN(R909:BZ909)</f>
        <v>1999</v>
      </c>
      <c r="P909">
        <f>MAX(R909:BZ909)</f>
        <v>2023</v>
      </c>
      <c r="Q909" s="2" t="str">
        <f>IF(P909-O909+1-COUNTA(R827:BZ827)=0, "-", "Yes")</f>
        <v>Yes</v>
      </c>
      <c r="R909">
        <f>MIN(U909:CC909)</f>
        <v>1999</v>
      </c>
      <c r="S909">
        <f>MAX(U909:CC909)</f>
        <v>2023</v>
      </c>
      <c r="T909" s="2" t="str">
        <f>IF(S909-R909+1-COUNTA(U827:CC827)=0, "-", "Yes")</f>
        <v>Yes</v>
      </c>
      <c r="U909">
        <f>MIN(X909:CF909)</f>
        <v>1999</v>
      </c>
      <c r="V909">
        <f>MAX(X909:CF909)</f>
        <v>2023</v>
      </c>
      <c r="W909" s="2" t="str">
        <f>IF(V909-U909+1-COUNTA(X827:CF827)=0, "-", "Yes")</f>
        <v>Yes</v>
      </c>
      <c r="X909">
        <f>MIN(AA909:CI909)</f>
        <v>1999</v>
      </c>
      <c r="Y909">
        <f>MAX(AA909:CI909)</f>
        <v>2023</v>
      </c>
      <c r="Z909" s="2" t="str">
        <f>IF(Y909-X909+1-COUNTA(AA827:CI827)=0, "-", "Yes")</f>
        <v>Yes</v>
      </c>
      <c r="AA909">
        <f>MIN(AD909:CL909)</f>
        <v>1999</v>
      </c>
      <c r="AO909">
        <v>1999</v>
      </c>
      <c r="AP909">
        <v>2000</v>
      </c>
      <c r="AQ909">
        <v>2001</v>
      </c>
      <c r="AR909">
        <v>2002</v>
      </c>
      <c r="AS909">
        <v>2003</v>
      </c>
      <c r="AT909">
        <v>2004</v>
      </c>
      <c r="AU909">
        <v>2005</v>
      </c>
      <c r="AV909">
        <v>2006</v>
      </c>
      <c r="AW909">
        <v>2007</v>
      </c>
      <c r="AX909">
        <v>2008</v>
      </c>
      <c r="AY909">
        <v>2009</v>
      </c>
      <c r="AZ909">
        <v>2010</v>
      </c>
      <c r="BA909">
        <v>2011</v>
      </c>
      <c r="BB909">
        <v>2012</v>
      </c>
      <c r="BC909">
        <v>2013</v>
      </c>
      <c r="BD909">
        <v>2014</v>
      </c>
      <c r="BE909">
        <v>2015</v>
      </c>
      <c r="BF909">
        <v>2016</v>
      </c>
      <c r="BG909">
        <v>2017</v>
      </c>
      <c r="BH909">
        <v>2018</v>
      </c>
      <c r="BI909">
        <v>2019</v>
      </c>
      <c r="BJ909">
        <v>2020</v>
      </c>
      <c r="BK909" s="40">
        <v>2021</v>
      </c>
      <c r="BL909">
        <v>2022</v>
      </c>
      <c r="BM909">
        <v>2023</v>
      </c>
    </row>
    <row r="910" spans="1:65" ht="15" customHeight="1" x14ac:dyDescent="0.25">
      <c r="A910" t="s">
        <v>1278</v>
      </c>
      <c r="C910" s="61"/>
      <c r="D910" t="s">
        <v>2646</v>
      </c>
      <c r="E910" s="45" t="s">
        <v>2649</v>
      </c>
      <c r="G910" s="45"/>
      <c r="H910" s="45"/>
      <c r="I910">
        <f>MIN(L910:BT910)</f>
        <v>1987</v>
      </c>
      <c r="J910">
        <f t="shared" si="79"/>
        <v>2023</v>
      </c>
      <c r="K910" s="2" t="str">
        <f t="shared" si="80"/>
        <v>-</v>
      </c>
      <c r="AC910">
        <v>1987</v>
      </c>
      <c r="AD910">
        <v>1988</v>
      </c>
      <c r="AE910">
        <v>1989</v>
      </c>
      <c r="AF910">
        <v>1990</v>
      </c>
      <c r="AG910">
        <v>1991</v>
      </c>
      <c r="AH910">
        <v>1992</v>
      </c>
      <c r="AI910">
        <v>1993</v>
      </c>
      <c r="AJ910">
        <v>1994</v>
      </c>
      <c r="AK910">
        <v>1995</v>
      </c>
      <c r="AL910">
        <v>1996</v>
      </c>
      <c r="AM910">
        <v>1997</v>
      </c>
      <c r="AN910">
        <v>1998</v>
      </c>
      <c r="AO910">
        <v>1999</v>
      </c>
      <c r="AP910">
        <v>2000</v>
      </c>
      <c r="AQ910">
        <v>2001</v>
      </c>
      <c r="AR910">
        <v>2002</v>
      </c>
      <c r="AS910">
        <v>2003</v>
      </c>
      <c r="AT910">
        <v>2004</v>
      </c>
      <c r="AU910">
        <v>2005</v>
      </c>
      <c r="AV910">
        <v>2006</v>
      </c>
      <c r="AW910">
        <v>2007</v>
      </c>
      <c r="AX910">
        <v>2008</v>
      </c>
      <c r="AY910">
        <v>2009</v>
      </c>
      <c r="AZ910">
        <v>2010</v>
      </c>
      <c r="BA910">
        <v>2011</v>
      </c>
      <c r="BB910">
        <v>2012</v>
      </c>
      <c r="BC910">
        <v>2013</v>
      </c>
      <c r="BD910">
        <v>2014</v>
      </c>
      <c r="BE910">
        <v>2015</v>
      </c>
      <c r="BF910">
        <v>2016</v>
      </c>
      <c r="BG910">
        <v>2017</v>
      </c>
      <c r="BH910">
        <v>2018</v>
      </c>
      <c r="BI910">
        <v>2019</v>
      </c>
      <c r="BJ910">
        <v>2020</v>
      </c>
      <c r="BK910" s="40">
        <v>2021</v>
      </c>
      <c r="BL910">
        <v>2022</v>
      </c>
      <c r="BM910">
        <v>2023</v>
      </c>
    </row>
    <row r="911" spans="1:65" ht="15" customHeight="1" x14ac:dyDescent="0.25">
      <c r="A911" t="s">
        <v>1278</v>
      </c>
      <c r="C911" s="61"/>
      <c r="D911" t="s">
        <v>2647</v>
      </c>
      <c r="E911" s="45" t="s">
        <v>2648</v>
      </c>
      <c r="G911" s="45"/>
      <c r="H911" s="45"/>
      <c r="I911">
        <f>MIN(L911:BT911)</f>
        <v>1994</v>
      </c>
      <c r="J911">
        <f t="shared" si="79"/>
        <v>2023</v>
      </c>
      <c r="K911" s="2" t="str">
        <f t="shared" si="80"/>
        <v>-</v>
      </c>
      <c r="AJ911">
        <v>1994</v>
      </c>
      <c r="AK911">
        <v>1995</v>
      </c>
      <c r="AL911">
        <v>1996</v>
      </c>
      <c r="AM911">
        <v>1997</v>
      </c>
      <c r="AN911">
        <v>1998</v>
      </c>
      <c r="AO911">
        <v>1999</v>
      </c>
      <c r="AP911">
        <v>2000</v>
      </c>
      <c r="AQ911">
        <v>2001</v>
      </c>
      <c r="AR911">
        <v>2002</v>
      </c>
      <c r="AS911">
        <v>2003</v>
      </c>
      <c r="AT911">
        <v>2004</v>
      </c>
      <c r="AU911">
        <v>2005</v>
      </c>
      <c r="AV911">
        <v>2006</v>
      </c>
      <c r="AW911">
        <v>2007</v>
      </c>
      <c r="AX911">
        <v>2008</v>
      </c>
      <c r="AY911">
        <v>2009</v>
      </c>
      <c r="AZ911">
        <v>2010</v>
      </c>
      <c r="BA911">
        <v>2011</v>
      </c>
      <c r="BB911">
        <v>2012</v>
      </c>
      <c r="BC911">
        <v>2013</v>
      </c>
      <c r="BD911">
        <v>2014</v>
      </c>
      <c r="BE911">
        <v>2015</v>
      </c>
      <c r="BF911">
        <v>2016</v>
      </c>
      <c r="BG911">
        <v>2017</v>
      </c>
      <c r="BH911">
        <v>2018</v>
      </c>
      <c r="BI911">
        <v>2019</v>
      </c>
      <c r="BJ911">
        <v>2020</v>
      </c>
      <c r="BK911" s="40">
        <v>2021</v>
      </c>
      <c r="BL911">
        <v>2022</v>
      </c>
      <c r="BM911">
        <v>2023</v>
      </c>
    </row>
    <row r="912" spans="1:65" ht="15" customHeight="1" x14ac:dyDescent="0.25">
      <c r="A912" t="s">
        <v>1278</v>
      </c>
      <c r="C912" s="61"/>
      <c r="D912" t="s">
        <v>382</v>
      </c>
      <c r="E912" s="45" t="s">
        <v>383</v>
      </c>
      <c r="G912" s="45"/>
      <c r="H912" s="45"/>
      <c r="I912">
        <f t="shared" si="74"/>
        <v>1980</v>
      </c>
      <c r="J912">
        <f t="shared" si="79"/>
        <v>2023</v>
      </c>
      <c r="K912" s="2" t="str">
        <f t="shared" si="80"/>
        <v>-</v>
      </c>
      <c r="V912">
        <v>1980</v>
      </c>
      <c r="W912">
        <v>1981</v>
      </c>
      <c r="X912">
        <v>1982</v>
      </c>
      <c r="Y912">
        <v>1983</v>
      </c>
      <c r="Z912">
        <v>1984</v>
      </c>
      <c r="AA912">
        <v>1985</v>
      </c>
      <c r="AB912">
        <v>1986</v>
      </c>
      <c r="AC912">
        <v>1987</v>
      </c>
      <c r="AD912">
        <v>1988</v>
      </c>
      <c r="AE912">
        <v>1989</v>
      </c>
      <c r="AF912">
        <v>1990</v>
      </c>
      <c r="AG912">
        <v>1991</v>
      </c>
      <c r="AH912">
        <v>1992</v>
      </c>
      <c r="AI912">
        <v>1993</v>
      </c>
      <c r="AJ912">
        <v>1994</v>
      </c>
      <c r="AK912">
        <v>1995</v>
      </c>
      <c r="AL912">
        <v>1996</v>
      </c>
      <c r="AM912">
        <v>1997</v>
      </c>
      <c r="AN912">
        <v>1998</v>
      </c>
      <c r="AO912">
        <v>1999</v>
      </c>
      <c r="AP912">
        <v>2000</v>
      </c>
      <c r="AQ912">
        <v>2001</v>
      </c>
      <c r="AR912">
        <v>2002</v>
      </c>
      <c r="AS912">
        <v>2003</v>
      </c>
      <c r="AT912">
        <v>2004</v>
      </c>
      <c r="AU912">
        <v>2005</v>
      </c>
      <c r="AV912">
        <v>2006</v>
      </c>
      <c r="AW912">
        <v>2007</v>
      </c>
      <c r="AX912">
        <v>2008</v>
      </c>
      <c r="AY912">
        <v>2009</v>
      </c>
      <c r="AZ912">
        <v>2010</v>
      </c>
      <c r="BA912">
        <v>2011</v>
      </c>
      <c r="BB912">
        <v>2012</v>
      </c>
      <c r="BC912">
        <v>2013</v>
      </c>
      <c r="BD912">
        <v>2014</v>
      </c>
      <c r="BE912">
        <v>2015</v>
      </c>
      <c r="BF912">
        <v>2016</v>
      </c>
      <c r="BG912">
        <v>2017</v>
      </c>
      <c r="BH912">
        <v>2018</v>
      </c>
      <c r="BI912">
        <v>2019</v>
      </c>
      <c r="BJ912">
        <v>2020</v>
      </c>
      <c r="BK912" s="40">
        <v>2021</v>
      </c>
      <c r="BL912">
        <v>2022</v>
      </c>
      <c r="BM912">
        <v>2023</v>
      </c>
    </row>
    <row r="913" spans="1:65" ht="15" customHeight="1" x14ac:dyDescent="0.25">
      <c r="A913" t="s">
        <v>1278</v>
      </c>
      <c r="C913" s="61"/>
      <c r="D913" t="s">
        <v>384</v>
      </c>
      <c r="E913" s="45" t="s">
        <v>412</v>
      </c>
      <c r="G913" s="45"/>
      <c r="H913" s="45"/>
      <c r="I913">
        <f t="shared" si="74"/>
        <v>1983</v>
      </c>
      <c r="J913">
        <f t="shared" si="79"/>
        <v>2023</v>
      </c>
      <c r="K913" s="2" t="str">
        <f t="shared" si="80"/>
        <v>-</v>
      </c>
      <c r="Y913">
        <v>1983</v>
      </c>
      <c r="Z913">
        <v>1984</v>
      </c>
      <c r="AA913">
        <v>1985</v>
      </c>
      <c r="AB913">
        <v>1986</v>
      </c>
      <c r="AC913">
        <v>1987</v>
      </c>
      <c r="AD913">
        <v>1988</v>
      </c>
      <c r="AE913">
        <v>1989</v>
      </c>
      <c r="AF913">
        <v>1990</v>
      </c>
      <c r="AG913">
        <v>1991</v>
      </c>
      <c r="AH913">
        <v>1992</v>
      </c>
      <c r="AI913">
        <v>1993</v>
      </c>
      <c r="AJ913">
        <v>1994</v>
      </c>
      <c r="AK913">
        <v>1995</v>
      </c>
      <c r="AL913">
        <v>1996</v>
      </c>
      <c r="AM913">
        <v>1997</v>
      </c>
      <c r="AN913">
        <v>1998</v>
      </c>
      <c r="AO913">
        <v>1999</v>
      </c>
      <c r="AP913">
        <v>2000</v>
      </c>
      <c r="AQ913">
        <v>2001</v>
      </c>
      <c r="AR913">
        <v>2002</v>
      </c>
      <c r="AS913">
        <v>2003</v>
      </c>
      <c r="AT913">
        <v>2004</v>
      </c>
      <c r="AU913">
        <v>2005</v>
      </c>
      <c r="AV913">
        <v>2006</v>
      </c>
      <c r="AW913">
        <v>2007</v>
      </c>
      <c r="AX913">
        <v>2008</v>
      </c>
      <c r="AY913">
        <v>2009</v>
      </c>
      <c r="AZ913">
        <v>2010</v>
      </c>
      <c r="BA913">
        <v>2011</v>
      </c>
      <c r="BB913">
        <v>2012</v>
      </c>
      <c r="BC913">
        <v>2013</v>
      </c>
      <c r="BD913">
        <v>2014</v>
      </c>
      <c r="BE913">
        <v>2015</v>
      </c>
      <c r="BF913">
        <v>2016</v>
      </c>
      <c r="BG913">
        <v>2017</v>
      </c>
      <c r="BH913">
        <v>2018</v>
      </c>
      <c r="BI913">
        <v>2019</v>
      </c>
      <c r="BJ913">
        <v>2020</v>
      </c>
      <c r="BK913" s="40">
        <v>2021</v>
      </c>
      <c r="BL913">
        <v>2022</v>
      </c>
      <c r="BM913">
        <v>2023</v>
      </c>
    </row>
    <row r="914" spans="1:65" ht="15" customHeight="1" x14ac:dyDescent="0.25">
      <c r="A914" t="s">
        <v>1278</v>
      </c>
      <c r="C914" s="61"/>
      <c r="D914" t="s">
        <v>2650</v>
      </c>
      <c r="E914" s="45" t="s">
        <v>2651</v>
      </c>
      <c r="G914" s="45"/>
      <c r="H914" s="45"/>
      <c r="I914">
        <f>MIN(L914:BT914)</f>
        <v>1994</v>
      </c>
      <c r="J914">
        <f t="shared" si="79"/>
        <v>2023</v>
      </c>
      <c r="K914" s="2" t="str">
        <f t="shared" si="80"/>
        <v>-</v>
      </c>
      <c r="AJ914" s="40">
        <v>1994</v>
      </c>
      <c r="AK914" s="40">
        <v>1995</v>
      </c>
      <c r="AL914" s="40">
        <v>1996</v>
      </c>
      <c r="AM914" s="40">
        <v>1997</v>
      </c>
      <c r="AN914" s="40">
        <v>1998</v>
      </c>
      <c r="AO914" s="40">
        <v>1999</v>
      </c>
      <c r="AP914" s="40">
        <v>2000</v>
      </c>
      <c r="AQ914" s="40">
        <v>2001</v>
      </c>
      <c r="AR914" s="40">
        <v>2002</v>
      </c>
      <c r="AS914" s="40">
        <v>2003</v>
      </c>
      <c r="AT914" s="40">
        <v>2004</v>
      </c>
      <c r="AU914" s="40">
        <v>2005</v>
      </c>
      <c r="AV914" s="40">
        <v>2006</v>
      </c>
      <c r="AW914" s="40">
        <v>2007</v>
      </c>
      <c r="AX914" s="40">
        <v>2008</v>
      </c>
      <c r="AY914" s="40">
        <v>2009</v>
      </c>
      <c r="AZ914" s="40">
        <v>2010</v>
      </c>
      <c r="BA914" s="40">
        <v>2011</v>
      </c>
      <c r="BB914" s="40">
        <v>2012</v>
      </c>
      <c r="BC914" s="40">
        <v>2013</v>
      </c>
      <c r="BD914" s="40">
        <v>2014</v>
      </c>
      <c r="BE914" s="40">
        <v>2015</v>
      </c>
      <c r="BF914" s="40">
        <v>2016</v>
      </c>
      <c r="BG914" s="40">
        <v>2017</v>
      </c>
      <c r="BH914">
        <v>2018</v>
      </c>
      <c r="BI914" s="40">
        <v>2019</v>
      </c>
      <c r="BJ914">
        <v>2020</v>
      </c>
      <c r="BK914" s="40">
        <v>2021</v>
      </c>
      <c r="BL914">
        <v>2022</v>
      </c>
      <c r="BM914">
        <v>2023</v>
      </c>
    </row>
    <row r="915" spans="1:65" ht="15" customHeight="1" x14ac:dyDescent="0.25">
      <c r="A915" t="s">
        <v>1278</v>
      </c>
      <c r="C915" s="61"/>
      <c r="D915" t="s">
        <v>820</v>
      </c>
      <c r="E915" s="47" t="s">
        <v>821</v>
      </c>
      <c r="G915" s="45"/>
      <c r="H915" s="45"/>
      <c r="I915">
        <f>MIN(L915:BT915)</f>
        <v>1994</v>
      </c>
      <c r="J915">
        <f t="shared" si="79"/>
        <v>2023</v>
      </c>
      <c r="K915" s="2" t="str">
        <f t="shared" si="80"/>
        <v>-</v>
      </c>
      <c r="AJ915" s="40">
        <v>1994</v>
      </c>
      <c r="AK915" s="40">
        <v>1995</v>
      </c>
      <c r="AL915" s="40">
        <v>1996</v>
      </c>
      <c r="AM915" s="40">
        <v>1997</v>
      </c>
      <c r="AN915" s="40">
        <v>1998</v>
      </c>
      <c r="AO915" s="40">
        <v>1999</v>
      </c>
      <c r="AP915" s="40">
        <v>2000</v>
      </c>
      <c r="AQ915" s="40">
        <v>2001</v>
      </c>
      <c r="AR915" s="40">
        <v>2002</v>
      </c>
      <c r="AS915" s="40">
        <v>2003</v>
      </c>
      <c r="AT915" s="40">
        <v>2004</v>
      </c>
      <c r="AU915" s="40">
        <v>2005</v>
      </c>
      <c r="AV915" s="40">
        <v>2006</v>
      </c>
      <c r="AW915" s="40">
        <v>2007</v>
      </c>
      <c r="AX915" s="40">
        <v>2008</v>
      </c>
      <c r="AY915" s="40">
        <v>2009</v>
      </c>
      <c r="AZ915" s="40">
        <v>2010</v>
      </c>
      <c r="BA915" s="40">
        <v>2011</v>
      </c>
      <c r="BB915" s="40">
        <v>2012</v>
      </c>
      <c r="BC915" s="40">
        <v>2013</v>
      </c>
      <c r="BD915" s="40">
        <v>2014</v>
      </c>
      <c r="BE915" s="40">
        <v>2015</v>
      </c>
      <c r="BF915" s="40">
        <v>2016</v>
      </c>
      <c r="BG915" s="40">
        <v>2017</v>
      </c>
      <c r="BH915">
        <v>2018</v>
      </c>
      <c r="BI915" s="40">
        <v>2019</v>
      </c>
      <c r="BJ915">
        <v>2020</v>
      </c>
      <c r="BK915" s="40">
        <v>2021</v>
      </c>
      <c r="BL915">
        <v>2022</v>
      </c>
      <c r="BM915">
        <v>2023</v>
      </c>
    </row>
    <row r="916" spans="1:65" ht="15" customHeight="1" x14ac:dyDescent="0.25">
      <c r="A916" t="s">
        <v>1278</v>
      </c>
      <c r="C916" s="61"/>
      <c r="D916" t="s">
        <v>822</v>
      </c>
      <c r="E916" s="45" t="s">
        <v>2652</v>
      </c>
      <c r="G916" s="45"/>
      <c r="H916" s="45"/>
      <c r="I916">
        <f>MIN(L916:BT916)</f>
        <v>1984</v>
      </c>
      <c r="J916">
        <f t="shared" si="79"/>
        <v>2023</v>
      </c>
      <c r="K916" s="2" t="str">
        <f t="shared" si="80"/>
        <v>-</v>
      </c>
      <c r="Z916" s="40">
        <v>1984</v>
      </c>
      <c r="AA916" s="40">
        <v>1985</v>
      </c>
      <c r="AB916" s="40">
        <v>1986</v>
      </c>
      <c r="AC916" s="40">
        <v>1987</v>
      </c>
      <c r="AD916" s="40">
        <v>1988</v>
      </c>
      <c r="AE916" s="40">
        <v>1989</v>
      </c>
      <c r="AF916" s="40">
        <v>1990</v>
      </c>
      <c r="AG916" s="40">
        <v>1991</v>
      </c>
      <c r="AH916" s="40">
        <v>1992</v>
      </c>
      <c r="AI916" s="40">
        <v>1993</v>
      </c>
      <c r="AJ916" s="40">
        <v>1994</v>
      </c>
      <c r="AK916" s="40">
        <v>1995</v>
      </c>
      <c r="AL916" s="40">
        <v>1996</v>
      </c>
      <c r="AM916" s="40">
        <v>1997</v>
      </c>
      <c r="AN916" s="40">
        <v>1998</v>
      </c>
      <c r="AO916" s="40">
        <v>1999</v>
      </c>
      <c r="AP916" s="40">
        <v>2000</v>
      </c>
      <c r="AQ916" s="40">
        <v>2001</v>
      </c>
      <c r="AR916" s="40">
        <v>2002</v>
      </c>
      <c r="AS916" s="40">
        <v>2003</v>
      </c>
      <c r="AT916" s="40">
        <v>2004</v>
      </c>
      <c r="AU916" s="40">
        <v>2005</v>
      </c>
      <c r="AV916" s="40">
        <v>2006</v>
      </c>
      <c r="AW916" s="40">
        <v>2007</v>
      </c>
      <c r="AX916" s="40">
        <v>2008</v>
      </c>
      <c r="AY916" s="40">
        <v>2009</v>
      </c>
      <c r="AZ916" s="40">
        <v>2010</v>
      </c>
      <c r="BA916" s="40">
        <v>2011</v>
      </c>
      <c r="BB916" s="40">
        <v>2012</v>
      </c>
      <c r="BC916" s="40">
        <v>2013</v>
      </c>
      <c r="BD916" s="40">
        <v>2014</v>
      </c>
      <c r="BE916" s="40">
        <v>2015</v>
      </c>
      <c r="BF916" s="40">
        <v>2016</v>
      </c>
      <c r="BG916" s="40">
        <v>2017</v>
      </c>
      <c r="BH916">
        <v>2018</v>
      </c>
      <c r="BI916" s="40">
        <v>2019</v>
      </c>
      <c r="BJ916">
        <v>2020</v>
      </c>
      <c r="BK916" s="40">
        <v>2021</v>
      </c>
      <c r="BL916">
        <v>2022</v>
      </c>
      <c r="BM916">
        <v>2023</v>
      </c>
    </row>
    <row r="917" spans="1:65" ht="15" customHeight="1" x14ac:dyDescent="0.25">
      <c r="A917" t="s">
        <v>1278</v>
      </c>
      <c r="C917" s="61"/>
      <c r="D917" t="s">
        <v>823</v>
      </c>
      <c r="E917" s="45" t="s">
        <v>2653</v>
      </c>
      <c r="G917" s="45"/>
      <c r="H917" s="45"/>
      <c r="I917">
        <f>MIN(L917:BT917)</f>
        <v>1984</v>
      </c>
      <c r="J917">
        <f t="shared" si="79"/>
        <v>2023</v>
      </c>
      <c r="K917" s="2" t="str">
        <f t="shared" si="80"/>
        <v>-</v>
      </c>
      <c r="Z917" s="40">
        <v>1984</v>
      </c>
      <c r="AA917" s="40">
        <v>1985</v>
      </c>
      <c r="AB917" s="40">
        <v>1986</v>
      </c>
      <c r="AC917" s="40">
        <v>1987</v>
      </c>
      <c r="AD917" s="40">
        <v>1988</v>
      </c>
      <c r="AE917" s="40">
        <v>1989</v>
      </c>
      <c r="AF917" s="40">
        <v>1990</v>
      </c>
      <c r="AG917" s="40">
        <v>1991</v>
      </c>
      <c r="AH917" s="40">
        <v>1992</v>
      </c>
      <c r="AI917" s="40">
        <v>1993</v>
      </c>
      <c r="AJ917" s="40">
        <v>1994</v>
      </c>
      <c r="AK917" s="40">
        <v>1995</v>
      </c>
      <c r="AL917" s="40">
        <v>1996</v>
      </c>
      <c r="AM917" s="40">
        <v>1997</v>
      </c>
      <c r="AN917" s="40">
        <v>1998</v>
      </c>
      <c r="AO917" s="40">
        <v>1999</v>
      </c>
      <c r="AP917" s="40">
        <v>2000</v>
      </c>
      <c r="AQ917" s="40">
        <v>2001</v>
      </c>
      <c r="AR917" s="40">
        <v>2002</v>
      </c>
      <c r="AS917" s="40">
        <v>2003</v>
      </c>
      <c r="AT917" s="40">
        <v>2004</v>
      </c>
      <c r="AU917" s="40">
        <v>2005</v>
      </c>
      <c r="AV917" s="40">
        <v>2006</v>
      </c>
      <c r="AW917" s="40">
        <v>2007</v>
      </c>
      <c r="AX917" s="40">
        <v>2008</v>
      </c>
      <c r="AY917" s="40">
        <v>2009</v>
      </c>
      <c r="AZ917" s="40">
        <v>2010</v>
      </c>
      <c r="BA917" s="40">
        <v>2011</v>
      </c>
      <c r="BB917" s="40">
        <v>2012</v>
      </c>
      <c r="BC917" s="40">
        <v>2013</v>
      </c>
      <c r="BD917" s="40">
        <v>2014</v>
      </c>
      <c r="BE917" s="40">
        <v>2015</v>
      </c>
      <c r="BF917" s="40">
        <v>2016</v>
      </c>
      <c r="BG917" s="40">
        <v>2017</v>
      </c>
      <c r="BH917">
        <v>2018</v>
      </c>
      <c r="BI917" s="40">
        <v>2019</v>
      </c>
      <c r="BJ917">
        <v>2020</v>
      </c>
      <c r="BK917" s="40">
        <v>2021</v>
      </c>
      <c r="BL917">
        <v>2022</v>
      </c>
      <c r="BM917">
        <v>2023</v>
      </c>
    </row>
    <row r="918" spans="1:65" ht="15" customHeight="1" x14ac:dyDescent="0.25">
      <c r="A918" t="s">
        <v>1278</v>
      </c>
      <c r="C918" s="61"/>
      <c r="D918" t="s">
        <v>413</v>
      </c>
      <c r="E918" s="45" t="s">
        <v>1069</v>
      </c>
      <c r="G918" s="45"/>
      <c r="H918" s="45"/>
      <c r="I918">
        <f t="shared" si="74"/>
        <v>1984</v>
      </c>
      <c r="J918">
        <f t="shared" si="79"/>
        <v>2023</v>
      </c>
      <c r="K918" s="2" t="str">
        <f t="shared" si="80"/>
        <v>-</v>
      </c>
      <c r="Z918">
        <v>1984</v>
      </c>
      <c r="AA918">
        <v>1985</v>
      </c>
      <c r="AB918">
        <v>1986</v>
      </c>
      <c r="AC918">
        <v>1987</v>
      </c>
      <c r="AD918">
        <v>1988</v>
      </c>
      <c r="AE918">
        <v>1989</v>
      </c>
      <c r="AF918">
        <v>1990</v>
      </c>
      <c r="AG918">
        <v>1991</v>
      </c>
      <c r="AH918">
        <v>1992</v>
      </c>
      <c r="AI918">
        <v>1993</v>
      </c>
      <c r="AJ918">
        <v>1994</v>
      </c>
      <c r="AK918">
        <v>1995</v>
      </c>
      <c r="AL918">
        <v>1996</v>
      </c>
      <c r="AM918">
        <v>1997</v>
      </c>
      <c r="AN918">
        <v>1998</v>
      </c>
      <c r="AO918">
        <v>1999</v>
      </c>
      <c r="AP918">
        <v>2000</v>
      </c>
      <c r="AQ918">
        <v>2001</v>
      </c>
      <c r="AR918">
        <v>2002</v>
      </c>
      <c r="AS918">
        <v>2003</v>
      </c>
      <c r="AT918">
        <v>2004</v>
      </c>
      <c r="AU918">
        <v>2005</v>
      </c>
      <c r="AV918">
        <v>2006</v>
      </c>
      <c r="AW918">
        <v>2007</v>
      </c>
      <c r="AX918">
        <v>2008</v>
      </c>
      <c r="AY918">
        <v>2009</v>
      </c>
      <c r="AZ918">
        <v>2010</v>
      </c>
      <c r="BA918">
        <v>2011</v>
      </c>
      <c r="BB918">
        <v>2012</v>
      </c>
      <c r="BC918">
        <v>2013</v>
      </c>
      <c r="BD918">
        <v>2014</v>
      </c>
      <c r="BE918">
        <v>2015</v>
      </c>
      <c r="BF918">
        <v>2016</v>
      </c>
      <c r="BG918">
        <v>2017</v>
      </c>
      <c r="BH918">
        <v>2018</v>
      </c>
      <c r="BI918">
        <v>2019</v>
      </c>
      <c r="BJ918">
        <v>2020</v>
      </c>
      <c r="BK918" s="40">
        <v>2021</v>
      </c>
      <c r="BL918">
        <v>2022</v>
      </c>
      <c r="BM918">
        <v>2023</v>
      </c>
    </row>
    <row r="919" spans="1:65" ht="15" customHeight="1" x14ac:dyDescent="0.25">
      <c r="A919" t="s">
        <v>1278</v>
      </c>
      <c r="C919" s="61"/>
      <c r="D919" t="s">
        <v>2654</v>
      </c>
      <c r="E919" s="45" t="s">
        <v>827</v>
      </c>
      <c r="G919" s="45"/>
      <c r="H919" s="45"/>
      <c r="I919">
        <f>MIN(L919:BT919)</f>
        <v>1987</v>
      </c>
      <c r="J919">
        <f t="shared" si="79"/>
        <v>2023</v>
      </c>
      <c r="K919" s="2" t="str">
        <f t="shared" si="80"/>
        <v>-</v>
      </c>
      <c r="AC919" s="40">
        <v>1987</v>
      </c>
      <c r="AD919" s="40">
        <v>1988</v>
      </c>
      <c r="AE919" s="40">
        <v>1989</v>
      </c>
      <c r="AF919" s="40">
        <v>1990</v>
      </c>
      <c r="AG919" s="40">
        <v>1991</v>
      </c>
      <c r="AH919" s="40">
        <v>1992</v>
      </c>
      <c r="AI919" s="40">
        <v>1993</v>
      </c>
      <c r="AJ919" s="40">
        <v>1994</v>
      </c>
      <c r="AK919" s="40">
        <v>1995</v>
      </c>
      <c r="AL919" s="40">
        <v>1996</v>
      </c>
      <c r="AM919" s="40">
        <v>1997</v>
      </c>
      <c r="AN919" s="40">
        <v>1998</v>
      </c>
      <c r="AO919" s="40">
        <v>1999</v>
      </c>
      <c r="AP919" s="40">
        <v>2000</v>
      </c>
      <c r="AQ919" s="40">
        <v>2001</v>
      </c>
      <c r="AR919" s="40">
        <v>2002</v>
      </c>
      <c r="AS919" s="40">
        <v>2003</v>
      </c>
      <c r="AT919" s="40">
        <v>2004</v>
      </c>
      <c r="AU919" s="40">
        <v>2005</v>
      </c>
      <c r="AV919" s="40">
        <v>2006</v>
      </c>
      <c r="AW919" s="40">
        <v>2007</v>
      </c>
      <c r="AX919" s="40">
        <v>2008</v>
      </c>
      <c r="AY919" s="40">
        <v>2009</v>
      </c>
      <c r="AZ919" s="40">
        <v>2010</v>
      </c>
      <c r="BA919" s="40">
        <v>2011</v>
      </c>
      <c r="BB919" s="40">
        <v>2012</v>
      </c>
      <c r="BC919" s="40">
        <v>2013</v>
      </c>
      <c r="BD919" s="40">
        <v>2014</v>
      </c>
      <c r="BE919" s="40">
        <v>2015</v>
      </c>
      <c r="BF919" s="40">
        <v>2016</v>
      </c>
      <c r="BG919" s="40">
        <v>2017</v>
      </c>
      <c r="BH919">
        <v>2018</v>
      </c>
      <c r="BI919" s="40">
        <v>2019</v>
      </c>
      <c r="BJ919">
        <v>2020</v>
      </c>
      <c r="BK919" s="40">
        <v>2021</v>
      </c>
      <c r="BL919">
        <v>2022</v>
      </c>
      <c r="BM919">
        <v>2023</v>
      </c>
    </row>
    <row r="920" spans="1:65" ht="15" customHeight="1" x14ac:dyDescent="0.25">
      <c r="A920" t="s">
        <v>1278</v>
      </c>
      <c r="C920" s="61"/>
      <c r="D920" t="s">
        <v>385</v>
      </c>
      <c r="E920" s="45" t="s">
        <v>386</v>
      </c>
      <c r="G920" s="45"/>
      <c r="H920" s="45"/>
      <c r="I920">
        <f t="shared" si="74"/>
        <v>1980</v>
      </c>
      <c r="J920">
        <f t="shared" si="79"/>
        <v>2013</v>
      </c>
      <c r="K920" s="2" t="str">
        <f t="shared" si="80"/>
        <v>-</v>
      </c>
      <c r="V920">
        <v>1980</v>
      </c>
      <c r="W920">
        <v>1981</v>
      </c>
      <c r="X920">
        <v>1982</v>
      </c>
      <c r="Y920">
        <v>1983</v>
      </c>
      <c r="Z920">
        <v>1984</v>
      </c>
      <c r="AA920">
        <v>1985</v>
      </c>
      <c r="AB920">
        <v>1986</v>
      </c>
      <c r="AC920">
        <v>1987</v>
      </c>
      <c r="AD920">
        <v>1988</v>
      </c>
      <c r="AE920">
        <v>1989</v>
      </c>
      <c r="AF920">
        <v>1990</v>
      </c>
      <c r="AG920">
        <v>1991</v>
      </c>
      <c r="AH920">
        <v>1992</v>
      </c>
      <c r="AI920">
        <v>1993</v>
      </c>
      <c r="AJ920">
        <v>1994</v>
      </c>
      <c r="AK920">
        <v>1995</v>
      </c>
      <c r="AL920">
        <v>1996</v>
      </c>
      <c r="AM920">
        <v>1997</v>
      </c>
      <c r="AN920">
        <v>1998</v>
      </c>
      <c r="AO920">
        <v>1999</v>
      </c>
      <c r="AP920">
        <v>2000</v>
      </c>
      <c r="AQ920">
        <v>2001</v>
      </c>
      <c r="AR920">
        <v>2002</v>
      </c>
      <c r="AS920">
        <v>2003</v>
      </c>
      <c r="AT920">
        <v>2004</v>
      </c>
      <c r="AU920">
        <v>2005</v>
      </c>
      <c r="AV920">
        <v>2006</v>
      </c>
      <c r="AW920">
        <v>2007</v>
      </c>
      <c r="AX920">
        <v>2008</v>
      </c>
      <c r="AY920">
        <v>2009</v>
      </c>
      <c r="AZ920">
        <v>2010</v>
      </c>
      <c r="BA920">
        <v>2011</v>
      </c>
      <c r="BB920">
        <v>2012</v>
      </c>
      <c r="BC920">
        <v>2013</v>
      </c>
    </row>
    <row r="921" spans="1:65" ht="15" customHeight="1" x14ac:dyDescent="0.25">
      <c r="A921" t="s">
        <v>1278</v>
      </c>
      <c r="C921" s="61"/>
      <c r="D921" t="s">
        <v>1070</v>
      </c>
      <c r="E921" s="45" t="s">
        <v>386</v>
      </c>
      <c r="G921" s="45"/>
      <c r="H921" s="45"/>
      <c r="I921">
        <f t="shared" si="74"/>
        <v>1987</v>
      </c>
      <c r="J921">
        <f t="shared" si="79"/>
        <v>2023</v>
      </c>
      <c r="K921" s="2" t="str">
        <f t="shared" si="80"/>
        <v>-</v>
      </c>
      <c r="AC921">
        <v>1987</v>
      </c>
      <c r="AD921">
        <v>1988</v>
      </c>
      <c r="AE921">
        <v>1989</v>
      </c>
      <c r="AF921">
        <v>1990</v>
      </c>
      <c r="AG921">
        <v>1991</v>
      </c>
      <c r="AH921">
        <v>1992</v>
      </c>
      <c r="AI921">
        <v>1993</v>
      </c>
      <c r="AJ921">
        <v>1994</v>
      </c>
      <c r="AK921">
        <v>1995</v>
      </c>
      <c r="AL921">
        <v>1996</v>
      </c>
      <c r="AM921">
        <v>1997</v>
      </c>
      <c r="AN921">
        <v>1998</v>
      </c>
      <c r="AO921">
        <v>1999</v>
      </c>
      <c r="AP921">
        <v>2000</v>
      </c>
      <c r="AQ921">
        <v>2001</v>
      </c>
      <c r="AR921">
        <v>2002</v>
      </c>
      <c r="AS921">
        <v>2003</v>
      </c>
      <c r="AT921">
        <v>2004</v>
      </c>
      <c r="AU921">
        <v>2005</v>
      </c>
      <c r="AV921">
        <v>2006</v>
      </c>
      <c r="AW921">
        <v>2007</v>
      </c>
      <c r="AX921">
        <v>2008</v>
      </c>
      <c r="AY921">
        <v>2009</v>
      </c>
      <c r="AZ921">
        <v>2010</v>
      </c>
      <c r="BA921">
        <v>2011</v>
      </c>
      <c r="BB921">
        <v>2012</v>
      </c>
      <c r="BC921">
        <v>2013</v>
      </c>
      <c r="BD921">
        <v>2014</v>
      </c>
      <c r="BE921">
        <v>2015</v>
      </c>
      <c r="BF921">
        <v>2016</v>
      </c>
      <c r="BG921">
        <v>2017</v>
      </c>
      <c r="BH921">
        <v>2018</v>
      </c>
      <c r="BI921">
        <v>2019</v>
      </c>
      <c r="BJ921">
        <v>2020</v>
      </c>
      <c r="BK921" s="40">
        <v>2021</v>
      </c>
      <c r="BL921">
        <v>2022</v>
      </c>
      <c r="BM921">
        <v>2023</v>
      </c>
    </row>
    <row r="922" spans="1:65" ht="15" customHeight="1" x14ac:dyDescent="0.25">
      <c r="A922" t="s">
        <v>1278</v>
      </c>
      <c r="C922" s="61"/>
      <c r="D922" t="s">
        <v>2655</v>
      </c>
      <c r="E922" s="45" t="s">
        <v>2656</v>
      </c>
      <c r="G922" s="45"/>
      <c r="H922" s="45"/>
      <c r="I922">
        <f>MIN(L922:BT922)</f>
        <v>2002</v>
      </c>
      <c r="J922">
        <f t="shared" si="79"/>
        <v>2023</v>
      </c>
      <c r="K922" s="2" t="str">
        <f t="shared" si="80"/>
        <v>-</v>
      </c>
      <c r="AR922" s="40">
        <v>2002</v>
      </c>
      <c r="AS922" s="40">
        <v>2003</v>
      </c>
      <c r="AT922" s="40">
        <v>2004</v>
      </c>
      <c r="AU922" s="40">
        <v>2005</v>
      </c>
      <c r="AV922" s="40">
        <v>2006</v>
      </c>
      <c r="AW922" s="40">
        <v>2007</v>
      </c>
      <c r="AX922" s="40">
        <v>2008</v>
      </c>
      <c r="AY922" s="40">
        <v>2009</v>
      </c>
      <c r="AZ922" s="40">
        <v>2010</v>
      </c>
      <c r="BA922" s="40">
        <v>2011</v>
      </c>
      <c r="BB922" s="40">
        <v>2012</v>
      </c>
      <c r="BC922" s="40">
        <v>2013</v>
      </c>
      <c r="BD922" s="40">
        <v>2014</v>
      </c>
      <c r="BE922" s="40">
        <v>2015</v>
      </c>
      <c r="BF922" s="40">
        <v>2016</v>
      </c>
      <c r="BG922" s="40">
        <v>2017</v>
      </c>
      <c r="BH922">
        <v>2018</v>
      </c>
      <c r="BI922" s="40">
        <v>2019</v>
      </c>
      <c r="BJ922">
        <v>2020</v>
      </c>
      <c r="BK922" s="40">
        <v>2021</v>
      </c>
      <c r="BL922">
        <v>2022</v>
      </c>
      <c r="BM922">
        <v>2023</v>
      </c>
    </row>
    <row r="923" spans="1:65" ht="15" customHeight="1" x14ac:dyDescent="0.25">
      <c r="A923" t="s">
        <v>1278</v>
      </c>
      <c r="C923" s="61"/>
      <c r="D923" t="s">
        <v>2657</v>
      </c>
      <c r="E923" s="45" t="s">
        <v>2658</v>
      </c>
      <c r="G923" s="45"/>
      <c r="H923" s="45"/>
      <c r="I923">
        <f>MIN(L923:BT923)</f>
        <v>1987</v>
      </c>
      <c r="J923">
        <f t="shared" si="79"/>
        <v>2023</v>
      </c>
      <c r="K923" s="2" t="str">
        <f t="shared" si="80"/>
        <v>-</v>
      </c>
      <c r="AC923" s="40">
        <v>1987</v>
      </c>
      <c r="AD923" s="40">
        <v>1988</v>
      </c>
      <c r="AE923" s="40">
        <v>1989</v>
      </c>
      <c r="AF923" s="40">
        <v>1990</v>
      </c>
      <c r="AG923" s="40">
        <v>1991</v>
      </c>
      <c r="AH923" s="40">
        <v>1992</v>
      </c>
      <c r="AI923" s="40">
        <v>1993</v>
      </c>
      <c r="AJ923" s="40">
        <v>1994</v>
      </c>
      <c r="AK923" s="40">
        <v>1995</v>
      </c>
      <c r="AL923" s="40">
        <v>1996</v>
      </c>
      <c r="AM923" s="40">
        <v>1997</v>
      </c>
      <c r="AN923" s="40">
        <v>1998</v>
      </c>
      <c r="AO923" s="40">
        <v>1999</v>
      </c>
      <c r="AP923" s="40">
        <v>2000</v>
      </c>
      <c r="AQ923" s="40">
        <v>2001</v>
      </c>
      <c r="AR923" s="40">
        <v>2002</v>
      </c>
      <c r="AS923" s="40">
        <v>2003</v>
      </c>
      <c r="AT923" s="40">
        <v>2004</v>
      </c>
      <c r="AU923" s="40">
        <v>2005</v>
      </c>
      <c r="AV923" s="40">
        <v>2006</v>
      </c>
      <c r="AW923" s="40">
        <v>2007</v>
      </c>
      <c r="AX923" s="40">
        <v>2008</v>
      </c>
      <c r="AY923" s="40">
        <v>2009</v>
      </c>
      <c r="AZ923" s="40">
        <v>2010</v>
      </c>
      <c r="BA923" s="40">
        <v>2011</v>
      </c>
      <c r="BB923" s="40">
        <v>2012</v>
      </c>
      <c r="BC923" s="40">
        <v>2013</v>
      </c>
      <c r="BD923" s="40">
        <v>2014</v>
      </c>
      <c r="BE923" s="40">
        <v>2015</v>
      </c>
      <c r="BF923" s="40">
        <v>2016</v>
      </c>
      <c r="BG923" s="40">
        <v>2017</v>
      </c>
      <c r="BH923">
        <v>2018</v>
      </c>
      <c r="BI923" s="40">
        <v>2019</v>
      </c>
      <c r="BJ923">
        <v>2020</v>
      </c>
      <c r="BK923" s="40">
        <v>2021</v>
      </c>
      <c r="BL923">
        <v>2022</v>
      </c>
      <c r="BM923">
        <v>2023</v>
      </c>
    </row>
    <row r="924" spans="1:65" ht="15" customHeight="1" x14ac:dyDescent="0.25">
      <c r="A924" t="s">
        <v>1278</v>
      </c>
      <c r="C924" s="61"/>
      <c r="D924" t="s">
        <v>391</v>
      </c>
      <c r="E924" s="45" t="s">
        <v>392</v>
      </c>
      <c r="G924" s="45"/>
      <c r="H924" s="45"/>
      <c r="I924">
        <f t="shared" si="74"/>
        <v>1980</v>
      </c>
      <c r="J924">
        <f t="shared" si="79"/>
        <v>1995</v>
      </c>
      <c r="K924" s="2" t="str">
        <f t="shared" si="80"/>
        <v>-</v>
      </c>
      <c r="V924">
        <v>1980</v>
      </c>
      <c r="W924">
        <v>1981</v>
      </c>
      <c r="X924">
        <v>1982</v>
      </c>
      <c r="Y924">
        <v>1983</v>
      </c>
      <c r="Z924">
        <v>1984</v>
      </c>
      <c r="AA924">
        <v>1985</v>
      </c>
      <c r="AB924">
        <v>1986</v>
      </c>
      <c r="AC924">
        <v>1987</v>
      </c>
      <c r="AD924">
        <v>1988</v>
      </c>
      <c r="AE924">
        <v>1989</v>
      </c>
      <c r="AF924">
        <v>1990</v>
      </c>
      <c r="AG924">
        <v>1991</v>
      </c>
      <c r="AH924">
        <v>1992</v>
      </c>
      <c r="AI924">
        <v>1993</v>
      </c>
      <c r="AJ924">
        <v>1994</v>
      </c>
      <c r="AK924">
        <v>1995</v>
      </c>
    </row>
    <row r="925" spans="1:65" ht="15" customHeight="1" x14ac:dyDescent="0.25">
      <c r="A925" t="s">
        <v>1278</v>
      </c>
      <c r="C925" s="61"/>
      <c r="D925" t="s">
        <v>414</v>
      </c>
      <c r="E925" s="45" t="s">
        <v>415</v>
      </c>
      <c r="G925" s="45"/>
      <c r="H925" s="45"/>
      <c r="I925">
        <f t="shared" si="74"/>
        <v>1995</v>
      </c>
      <c r="J925">
        <f t="shared" si="79"/>
        <v>2023</v>
      </c>
      <c r="K925" s="2" t="str">
        <f t="shared" si="80"/>
        <v>-</v>
      </c>
      <c r="AK925">
        <v>1995</v>
      </c>
      <c r="AL925">
        <v>1996</v>
      </c>
      <c r="AM925">
        <v>1997</v>
      </c>
      <c r="AN925">
        <v>1998</v>
      </c>
      <c r="AO925">
        <v>1999</v>
      </c>
      <c r="AP925">
        <v>2000</v>
      </c>
      <c r="AQ925">
        <v>2001</v>
      </c>
      <c r="AR925">
        <v>2002</v>
      </c>
      <c r="AS925">
        <v>2003</v>
      </c>
      <c r="AT925">
        <v>2004</v>
      </c>
      <c r="AU925">
        <v>2005</v>
      </c>
      <c r="AV925">
        <v>2006</v>
      </c>
      <c r="AW925">
        <v>2007</v>
      </c>
      <c r="AX925">
        <v>2008</v>
      </c>
      <c r="AY925">
        <v>2009</v>
      </c>
      <c r="AZ925">
        <v>2010</v>
      </c>
      <c r="BA925">
        <v>2011</v>
      </c>
      <c r="BB925">
        <v>2012</v>
      </c>
      <c r="BC925">
        <v>2013</v>
      </c>
      <c r="BD925">
        <v>2014</v>
      </c>
      <c r="BE925">
        <v>2015</v>
      </c>
      <c r="BF925">
        <v>2016</v>
      </c>
      <c r="BG925">
        <v>2017</v>
      </c>
      <c r="BH925">
        <v>2018</v>
      </c>
      <c r="BI925">
        <v>2019</v>
      </c>
      <c r="BJ925">
        <v>2020</v>
      </c>
      <c r="BK925" s="40">
        <v>2021</v>
      </c>
      <c r="BL925">
        <v>2022</v>
      </c>
      <c r="BM925">
        <v>2023</v>
      </c>
    </row>
    <row r="926" spans="1:65" ht="15" customHeight="1" x14ac:dyDescent="0.25">
      <c r="A926" t="s">
        <v>1278</v>
      </c>
      <c r="C926" s="61"/>
      <c r="D926" t="s">
        <v>416</v>
      </c>
      <c r="E926" s="45" t="s">
        <v>417</v>
      </c>
      <c r="G926" s="45"/>
      <c r="H926" s="45"/>
      <c r="I926">
        <f t="shared" si="74"/>
        <v>1995</v>
      </c>
      <c r="J926">
        <f t="shared" si="79"/>
        <v>2023</v>
      </c>
      <c r="K926" s="2" t="str">
        <f t="shared" si="80"/>
        <v>-</v>
      </c>
      <c r="AK926">
        <v>1995</v>
      </c>
      <c r="AL926">
        <v>1996</v>
      </c>
      <c r="AM926">
        <v>1997</v>
      </c>
      <c r="AN926">
        <v>1998</v>
      </c>
      <c r="AO926">
        <v>1999</v>
      </c>
      <c r="AP926">
        <v>2000</v>
      </c>
      <c r="AQ926">
        <v>2001</v>
      </c>
      <c r="AR926">
        <v>2002</v>
      </c>
      <c r="AS926">
        <v>2003</v>
      </c>
      <c r="AT926">
        <v>2004</v>
      </c>
      <c r="AU926">
        <v>2005</v>
      </c>
      <c r="AV926">
        <v>2006</v>
      </c>
      <c r="AW926">
        <v>2007</v>
      </c>
      <c r="AX926">
        <v>2008</v>
      </c>
      <c r="AY926">
        <v>2009</v>
      </c>
      <c r="AZ926">
        <v>2010</v>
      </c>
      <c r="BA926">
        <v>2011</v>
      </c>
      <c r="BB926">
        <v>2012</v>
      </c>
      <c r="BC926">
        <v>2013</v>
      </c>
      <c r="BD926">
        <v>2014</v>
      </c>
      <c r="BE926">
        <v>2015</v>
      </c>
      <c r="BF926">
        <v>2016</v>
      </c>
      <c r="BG926">
        <v>2017</v>
      </c>
      <c r="BH926">
        <v>2018</v>
      </c>
      <c r="BI926">
        <v>2019</v>
      </c>
      <c r="BJ926">
        <v>2020</v>
      </c>
      <c r="BK926" s="40">
        <v>2021</v>
      </c>
      <c r="BL926">
        <v>2022</v>
      </c>
      <c r="BM926">
        <v>2023</v>
      </c>
    </row>
    <row r="927" spans="1:65" ht="15" customHeight="1" x14ac:dyDescent="0.25">
      <c r="A927" t="s">
        <v>1278</v>
      </c>
      <c r="C927" s="61"/>
      <c r="D927" t="s">
        <v>2663</v>
      </c>
      <c r="E927" s="45" t="s">
        <v>2666</v>
      </c>
      <c r="G927" s="45"/>
      <c r="H927" s="45"/>
      <c r="I927">
        <f>MIN(L927:BT927)</f>
        <v>1987</v>
      </c>
      <c r="J927">
        <f t="shared" si="79"/>
        <v>2023</v>
      </c>
      <c r="K927" s="2" t="str">
        <f t="shared" si="80"/>
        <v>-</v>
      </c>
      <c r="AC927" s="40">
        <v>1987</v>
      </c>
      <c r="AD927" s="40">
        <v>1988</v>
      </c>
      <c r="AE927" s="40">
        <v>1989</v>
      </c>
      <c r="AF927" s="40">
        <v>1990</v>
      </c>
      <c r="AG927" s="40">
        <v>1991</v>
      </c>
      <c r="AH927" s="40">
        <v>1992</v>
      </c>
      <c r="AI927" s="40">
        <v>1993</v>
      </c>
      <c r="AJ927" s="40">
        <v>1994</v>
      </c>
      <c r="AK927" s="40">
        <v>1995</v>
      </c>
      <c r="AL927" s="40">
        <v>1996</v>
      </c>
      <c r="AM927" s="40">
        <v>1997</v>
      </c>
      <c r="AN927" s="40">
        <v>1998</v>
      </c>
      <c r="AO927" s="40">
        <v>1999</v>
      </c>
      <c r="AP927" s="40">
        <v>2000</v>
      </c>
      <c r="AQ927" s="40">
        <v>2001</v>
      </c>
      <c r="AR927" s="40">
        <v>2002</v>
      </c>
      <c r="AS927" s="40">
        <v>2003</v>
      </c>
      <c r="AT927" s="40">
        <v>2004</v>
      </c>
      <c r="AU927" s="40">
        <v>2005</v>
      </c>
      <c r="AV927" s="40">
        <v>2006</v>
      </c>
      <c r="AW927" s="40">
        <v>2007</v>
      </c>
      <c r="AX927" s="40">
        <v>2008</v>
      </c>
      <c r="AY927" s="40">
        <v>2009</v>
      </c>
      <c r="AZ927" s="40">
        <v>2010</v>
      </c>
      <c r="BA927" s="40">
        <v>2011</v>
      </c>
      <c r="BB927" s="40">
        <v>2012</v>
      </c>
      <c r="BC927" s="40">
        <v>2013</v>
      </c>
      <c r="BD927" s="40">
        <v>2014</v>
      </c>
      <c r="BE927" s="40">
        <v>2015</v>
      </c>
      <c r="BF927" s="40">
        <v>2016</v>
      </c>
      <c r="BG927" s="40">
        <v>2017</v>
      </c>
      <c r="BH927">
        <v>2018</v>
      </c>
      <c r="BI927" s="40">
        <v>2019</v>
      </c>
      <c r="BJ927">
        <v>2020</v>
      </c>
      <c r="BK927" s="40">
        <v>2021</v>
      </c>
      <c r="BL927">
        <v>2022</v>
      </c>
      <c r="BM927">
        <v>2023</v>
      </c>
    </row>
    <row r="928" spans="1:65" ht="15" customHeight="1" x14ac:dyDescent="0.25">
      <c r="A928" t="s">
        <v>1278</v>
      </c>
      <c r="C928" s="61"/>
      <c r="D928" t="s">
        <v>2664</v>
      </c>
      <c r="E928" s="45" t="s">
        <v>2665</v>
      </c>
      <c r="G928" s="45"/>
      <c r="H928" s="45"/>
      <c r="I928">
        <f>MIN(L928:BT928)</f>
        <v>1980</v>
      </c>
      <c r="J928">
        <f t="shared" si="79"/>
        <v>2023</v>
      </c>
      <c r="K928" s="2" t="str">
        <f t="shared" si="80"/>
        <v>-</v>
      </c>
      <c r="V928" s="40">
        <v>1980</v>
      </c>
      <c r="W928" s="40">
        <v>1981</v>
      </c>
      <c r="X928" s="40">
        <v>1982</v>
      </c>
      <c r="Y928" s="40">
        <v>1983</v>
      </c>
      <c r="Z928" s="40">
        <v>1984</v>
      </c>
      <c r="AA928" s="40">
        <v>1985</v>
      </c>
      <c r="AB928" s="40">
        <v>1986</v>
      </c>
      <c r="AC928" s="40">
        <v>1987</v>
      </c>
      <c r="AD928" s="40">
        <v>1988</v>
      </c>
      <c r="AE928" s="40">
        <v>1989</v>
      </c>
      <c r="AF928" s="40">
        <v>1990</v>
      </c>
      <c r="AG928" s="40">
        <v>1991</v>
      </c>
      <c r="AH928" s="40">
        <v>1992</v>
      </c>
      <c r="AI928" s="40">
        <v>1993</v>
      </c>
      <c r="AJ928" s="40">
        <v>1994</v>
      </c>
      <c r="AK928" s="40">
        <v>1995</v>
      </c>
      <c r="AL928" s="40">
        <v>1996</v>
      </c>
      <c r="AM928" s="40">
        <v>1997</v>
      </c>
      <c r="AN928" s="40">
        <v>1998</v>
      </c>
      <c r="AO928" s="40">
        <v>1999</v>
      </c>
      <c r="AP928" s="40">
        <v>2000</v>
      </c>
      <c r="AQ928" s="40">
        <v>2001</v>
      </c>
      <c r="AR928" s="40">
        <v>2002</v>
      </c>
      <c r="AS928" s="40">
        <v>2003</v>
      </c>
      <c r="AT928" s="40">
        <v>2004</v>
      </c>
      <c r="AU928" s="40">
        <v>2005</v>
      </c>
      <c r="AV928" s="40">
        <v>2006</v>
      </c>
      <c r="AW928" s="40">
        <v>2007</v>
      </c>
      <c r="AX928" s="40">
        <v>2008</v>
      </c>
      <c r="AY928" s="40">
        <v>2009</v>
      </c>
      <c r="AZ928" s="40">
        <v>2010</v>
      </c>
      <c r="BA928" s="40">
        <v>2011</v>
      </c>
      <c r="BB928" s="40">
        <v>2012</v>
      </c>
      <c r="BC928" s="40">
        <v>2013</v>
      </c>
      <c r="BD928" s="40">
        <v>2014</v>
      </c>
      <c r="BE928" s="40">
        <v>2015</v>
      </c>
      <c r="BF928" s="40">
        <v>2016</v>
      </c>
      <c r="BG928" s="40">
        <v>2017</v>
      </c>
      <c r="BH928">
        <v>2018</v>
      </c>
      <c r="BI928" s="40">
        <v>2019</v>
      </c>
      <c r="BJ928">
        <v>2020</v>
      </c>
      <c r="BK928" s="40">
        <v>2021</v>
      </c>
      <c r="BL928">
        <v>2022</v>
      </c>
      <c r="BM928">
        <v>2023</v>
      </c>
    </row>
    <row r="929" spans="1:65" ht="15" customHeight="1" x14ac:dyDescent="0.25">
      <c r="A929" t="s">
        <v>1278</v>
      </c>
      <c r="C929" s="61"/>
      <c r="D929" t="s">
        <v>2667</v>
      </c>
      <c r="E929" s="45" t="s">
        <v>2668</v>
      </c>
      <c r="G929" s="45"/>
      <c r="H929" s="45"/>
      <c r="I929">
        <f>MIN(L929:BT929)</f>
        <v>1987</v>
      </c>
      <c r="J929">
        <f t="shared" si="79"/>
        <v>2023</v>
      </c>
      <c r="K929" s="2" t="str">
        <f t="shared" si="80"/>
        <v>-</v>
      </c>
      <c r="AC929" s="40">
        <v>1987</v>
      </c>
      <c r="AD929" s="40">
        <v>1988</v>
      </c>
      <c r="AE929" s="40">
        <v>1989</v>
      </c>
      <c r="AF929" s="40">
        <v>1990</v>
      </c>
      <c r="AG929" s="40">
        <v>1991</v>
      </c>
      <c r="AH929" s="40">
        <v>1992</v>
      </c>
      <c r="AI929" s="40">
        <v>1993</v>
      </c>
      <c r="AJ929" s="40">
        <v>1994</v>
      </c>
      <c r="AK929" s="40">
        <v>1995</v>
      </c>
      <c r="AL929" s="40">
        <v>1996</v>
      </c>
      <c r="AM929" s="40">
        <v>1997</v>
      </c>
      <c r="AN929" s="40">
        <v>1998</v>
      </c>
      <c r="AO929" s="40">
        <v>1999</v>
      </c>
      <c r="AP929" s="40">
        <v>2000</v>
      </c>
      <c r="AQ929" s="40">
        <v>2001</v>
      </c>
      <c r="AR929" s="40">
        <v>2002</v>
      </c>
      <c r="AS929" s="40">
        <v>2003</v>
      </c>
      <c r="AT929" s="40">
        <v>2004</v>
      </c>
      <c r="AU929" s="40">
        <v>2005</v>
      </c>
      <c r="AV929" s="40">
        <v>2006</v>
      </c>
      <c r="AW929" s="40">
        <v>2007</v>
      </c>
      <c r="AX929" s="40">
        <v>2008</v>
      </c>
      <c r="AY929" s="40">
        <v>2009</v>
      </c>
      <c r="AZ929" s="40">
        <v>2010</v>
      </c>
      <c r="BA929" s="40">
        <v>2011</v>
      </c>
      <c r="BB929" s="40">
        <v>2012</v>
      </c>
      <c r="BC929" s="40">
        <v>2013</v>
      </c>
      <c r="BD929" s="40">
        <v>2014</v>
      </c>
      <c r="BE929" s="40">
        <v>2015</v>
      </c>
      <c r="BF929" s="40">
        <v>2016</v>
      </c>
      <c r="BG929" s="40">
        <v>2017</v>
      </c>
      <c r="BH929">
        <v>2018</v>
      </c>
      <c r="BI929" s="40">
        <v>2019</v>
      </c>
      <c r="BJ929">
        <v>2020</v>
      </c>
      <c r="BK929" s="40">
        <v>2021</v>
      </c>
      <c r="BL929">
        <v>2022</v>
      </c>
      <c r="BM929">
        <v>2023</v>
      </c>
    </row>
    <row r="930" spans="1:65" ht="15" customHeight="1" x14ac:dyDescent="0.25">
      <c r="A930" t="s">
        <v>1278</v>
      </c>
      <c r="C930" s="61"/>
      <c r="D930" t="s">
        <v>826</v>
      </c>
      <c r="E930" s="45" t="s">
        <v>2669</v>
      </c>
      <c r="G930" s="45"/>
      <c r="H930" s="45"/>
      <c r="I930">
        <f>MIN(L930:BT930)</f>
        <v>1980</v>
      </c>
      <c r="J930">
        <f t="shared" si="79"/>
        <v>2013</v>
      </c>
      <c r="K930" s="2" t="str">
        <f t="shared" si="80"/>
        <v>-</v>
      </c>
      <c r="V930" s="40">
        <v>1980</v>
      </c>
      <c r="W930" s="40">
        <v>1981</v>
      </c>
      <c r="X930" s="40">
        <v>1982</v>
      </c>
      <c r="Y930" s="40">
        <v>1983</v>
      </c>
      <c r="Z930" s="40">
        <v>1984</v>
      </c>
      <c r="AA930" s="40">
        <v>1985</v>
      </c>
      <c r="AB930" s="40">
        <v>1986</v>
      </c>
      <c r="AC930" s="40">
        <v>1987</v>
      </c>
      <c r="AD930" s="40">
        <v>1988</v>
      </c>
      <c r="AE930" s="40">
        <v>1989</v>
      </c>
      <c r="AF930" s="40">
        <v>1990</v>
      </c>
      <c r="AG930" s="40">
        <v>1991</v>
      </c>
      <c r="AH930" s="40">
        <v>1992</v>
      </c>
      <c r="AI930" s="40">
        <v>1993</v>
      </c>
      <c r="AJ930" s="40">
        <v>1994</v>
      </c>
      <c r="AK930" s="40">
        <v>1995</v>
      </c>
      <c r="AL930" s="40">
        <v>1996</v>
      </c>
      <c r="AM930" s="40">
        <v>1997</v>
      </c>
      <c r="AN930" s="40">
        <v>1998</v>
      </c>
      <c r="AO930" s="40">
        <v>1999</v>
      </c>
      <c r="AP930" s="40">
        <v>2000</v>
      </c>
      <c r="AQ930" s="40">
        <v>2001</v>
      </c>
      <c r="AR930" s="40">
        <v>2002</v>
      </c>
      <c r="AS930" s="40">
        <v>2003</v>
      </c>
      <c r="AT930" s="40">
        <v>2004</v>
      </c>
      <c r="AU930" s="40">
        <v>2005</v>
      </c>
      <c r="AV930" s="40">
        <v>2006</v>
      </c>
      <c r="AW930" s="40">
        <v>2007</v>
      </c>
      <c r="AX930" s="40">
        <v>2008</v>
      </c>
      <c r="AY930" s="40">
        <v>2009</v>
      </c>
      <c r="AZ930" s="40">
        <v>2010</v>
      </c>
      <c r="BA930" s="40">
        <v>2011</v>
      </c>
      <c r="BB930" s="40">
        <v>2012</v>
      </c>
      <c r="BC930" s="40">
        <v>2013</v>
      </c>
      <c r="BD930" s="40"/>
    </row>
    <row r="931" spans="1:65" ht="15" customHeight="1" x14ac:dyDescent="0.25">
      <c r="A931" t="s">
        <v>1278</v>
      </c>
      <c r="C931" s="61"/>
      <c r="D931" t="s">
        <v>2670</v>
      </c>
      <c r="E931" s="45" t="s">
        <v>2671</v>
      </c>
      <c r="G931" s="45"/>
      <c r="H931" s="45"/>
      <c r="I931">
        <f>MIN(L931:BT931)</f>
        <v>1987</v>
      </c>
      <c r="J931">
        <f t="shared" si="79"/>
        <v>2023</v>
      </c>
      <c r="K931" s="2" t="str">
        <f t="shared" si="80"/>
        <v>-</v>
      </c>
      <c r="AC931" s="40">
        <v>1987</v>
      </c>
      <c r="AD931" s="40">
        <v>1988</v>
      </c>
      <c r="AE931" s="40">
        <v>1989</v>
      </c>
      <c r="AF931" s="40">
        <v>1990</v>
      </c>
      <c r="AG931" s="40">
        <v>1991</v>
      </c>
      <c r="AH931" s="40">
        <v>1992</v>
      </c>
      <c r="AI931" s="40">
        <v>1993</v>
      </c>
      <c r="AJ931" s="40">
        <v>1994</v>
      </c>
      <c r="AK931" s="40">
        <v>1995</v>
      </c>
      <c r="AL931" s="40">
        <v>1996</v>
      </c>
      <c r="AM931" s="40">
        <v>1997</v>
      </c>
      <c r="AN931" s="40">
        <v>1998</v>
      </c>
      <c r="AO931" s="40">
        <v>1999</v>
      </c>
      <c r="AP931" s="40">
        <v>2000</v>
      </c>
      <c r="AQ931" s="40">
        <v>2001</v>
      </c>
      <c r="AR931" s="40">
        <v>2002</v>
      </c>
      <c r="AS931" s="40">
        <v>2003</v>
      </c>
      <c r="AT931" s="40">
        <v>2004</v>
      </c>
      <c r="AU931" s="40">
        <v>2005</v>
      </c>
      <c r="AV931" s="40">
        <v>2006</v>
      </c>
      <c r="AW931" s="40">
        <v>2007</v>
      </c>
      <c r="AX931" s="40">
        <v>2008</v>
      </c>
      <c r="AY931" s="40">
        <v>2009</v>
      </c>
      <c r="AZ931" s="40">
        <v>2010</v>
      </c>
      <c r="BA931" s="40">
        <v>2011</v>
      </c>
      <c r="BB931" s="40">
        <v>2012</v>
      </c>
      <c r="BC931" s="40">
        <v>2013</v>
      </c>
      <c r="BD931" s="40">
        <v>2014</v>
      </c>
      <c r="BE931" s="40">
        <v>2015</v>
      </c>
      <c r="BF931" s="40">
        <v>2016</v>
      </c>
      <c r="BG931" s="40">
        <v>2017</v>
      </c>
      <c r="BH931">
        <v>2018</v>
      </c>
      <c r="BI931" s="40">
        <v>2019</v>
      </c>
      <c r="BJ931">
        <v>2020</v>
      </c>
      <c r="BK931" s="40">
        <v>2021</v>
      </c>
      <c r="BL931">
        <v>2022</v>
      </c>
      <c r="BM931">
        <v>2023</v>
      </c>
    </row>
    <row r="932" spans="1:65" ht="15" customHeight="1" x14ac:dyDescent="0.25">
      <c r="A932" t="s">
        <v>1278</v>
      </c>
      <c r="C932" s="61"/>
      <c r="D932" t="s">
        <v>418</v>
      </c>
      <c r="E932" s="45" t="s">
        <v>1071</v>
      </c>
      <c r="G932" s="45"/>
      <c r="H932" s="45"/>
      <c r="I932">
        <f t="shared" si="74"/>
        <v>1995</v>
      </c>
      <c r="J932">
        <f t="shared" si="79"/>
        <v>2023</v>
      </c>
      <c r="K932" s="2" t="str">
        <f t="shared" si="80"/>
        <v>-</v>
      </c>
      <c r="AK932">
        <v>1995</v>
      </c>
      <c r="AL932">
        <v>1996</v>
      </c>
      <c r="AM932">
        <v>1997</v>
      </c>
      <c r="AN932">
        <v>1998</v>
      </c>
      <c r="AO932">
        <v>1999</v>
      </c>
      <c r="AP932">
        <v>2000</v>
      </c>
      <c r="AQ932">
        <v>2001</v>
      </c>
      <c r="AR932">
        <v>2002</v>
      </c>
      <c r="AS932">
        <v>2003</v>
      </c>
      <c r="AT932">
        <v>2004</v>
      </c>
      <c r="AU932">
        <v>2005</v>
      </c>
      <c r="AV932">
        <v>2006</v>
      </c>
      <c r="AW932">
        <v>2007</v>
      </c>
      <c r="AX932">
        <v>2008</v>
      </c>
      <c r="AY932">
        <v>2009</v>
      </c>
      <c r="AZ932">
        <v>2010</v>
      </c>
      <c r="BA932">
        <v>2011</v>
      </c>
      <c r="BB932">
        <v>2012</v>
      </c>
      <c r="BC932">
        <v>2013</v>
      </c>
      <c r="BD932">
        <v>2014</v>
      </c>
      <c r="BE932">
        <v>2015</v>
      </c>
      <c r="BF932">
        <v>2016</v>
      </c>
      <c r="BG932">
        <v>2017</v>
      </c>
      <c r="BH932">
        <v>2018</v>
      </c>
      <c r="BI932">
        <v>2019</v>
      </c>
      <c r="BJ932">
        <v>2020</v>
      </c>
      <c r="BK932" s="40">
        <v>2021</v>
      </c>
      <c r="BL932">
        <v>2022</v>
      </c>
      <c r="BM932">
        <v>2023</v>
      </c>
    </row>
    <row r="933" spans="1:65" ht="15" customHeight="1" x14ac:dyDescent="0.25">
      <c r="A933" t="s">
        <v>1278</v>
      </c>
      <c r="C933" s="61"/>
      <c r="D933" t="s">
        <v>419</v>
      </c>
      <c r="E933" s="45" t="s">
        <v>420</v>
      </c>
      <c r="G933" s="45"/>
      <c r="H933" s="45"/>
      <c r="I933">
        <f t="shared" si="74"/>
        <v>1987</v>
      </c>
      <c r="J933">
        <f t="shared" si="79"/>
        <v>2023</v>
      </c>
      <c r="K933" s="2" t="str">
        <f t="shared" si="80"/>
        <v>Yes</v>
      </c>
      <c r="AC933">
        <v>1987</v>
      </c>
      <c r="AD933">
        <v>1988</v>
      </c>
      <c r="AE933">
        <v>1989</v>
      </c>
      <c r="AF933">
        <v>1990</v>
      </c>
      <c r="AG933">
        <v>1991</v>
      </c>
      <c r="AH933">
        <v>1992</v>
      </c>
      <c r="AI933">
        <v>1993</v>
      </c>
      <c r="AK933">
        <v>1995</v>
      </c>
      <c r="AL933">
        <v>1996</v>
      </c>
      <c r="AM933">
        <v>1997</v>
      </c>
      <c r="AN933">
        <v>1998</v>
      </c>
      <c r="AO933">
        <v>1999</v>
      </c>
      <c r="AP933">
        <v>2000</v>
      </c>
      <c r="AQ933">
        <v>2001</v>
      </c>
      <c r="AR933">
        <v>2002</v>
      </c>
      <c r="AS933">
        <v>2003</v>
      </c>
      <c r="AT933">
        <v>2004</v>
      </c>
      <c r="AU933">
        <v>2005</v>
      </c>
      <c r="AV933">
        <v>2006</v>
      </c>
      <c r="AW933">
        <v>2007</v>
      </c>
      <c r="AX933">
        <v>2008</v>
      </c>
      <c r="AY933">
        <v>2009</v>
      </c>
      <c r="AZ933">
        <v>2010</v>
      </c>
      <c r="BA933">
        <v>2011</v>
      </c>
      <c r="BB933">
        <v>2012</v>
      </c>
      <c r="BC933">
        <v>2013</v>
      </c>
      <c r="BD933">
        <v>2014</v>
      </c>
      <c r="BE933">
        <v>2015</v>
      </c>
      <c r="BF933">
        <v>2016</v>
      </c>
      <c r="BG933">
        <v>2017</v>
      </c>
      <c r="BH933">
        <v>2018</v>
      </c>
      <c r="BI933">
        <v>2019</v>
      </c>
      <c r="BJ933">
        <v>2020</v>
      </c>
      <c r="BK933" s="40">
        <v>2021</v>
      </c>
      <c r="BL933">
        <v>2022</v>
      </c>
      <c r="BM933">
        <v>2023</v>
      </c>
    </row>
    <row r="934" spans="1:65" ht="15" customHeight="1" x14ac:dyDescent="0.25">
      <c r="A934" t="s">
        <v>1278</v>
      </c>
      <c r="C934" s="61"/>
      <c r="D934" t="s">
        <v>393</v>
      </c>
      <c r="E934" s="45" t="s">
        <v>394</v>
      </c>
      <c r="G934" s="45"/>
      <c r="H934" s="45"/>
      <c r="I934">
        <f t="shared" si="74"/>
        <v>1980</v>
      </c>
      <c r="J934">
        <f t="shared" si="79"/>
        <v>2013</v>
      </c>
      <c r="K934" s="2" t="str">
        <f t="shared" si="80"/>
        <v>-</v>
      </c>
      <c r="V934">
        <v>1980</v>
      </c>
      <c r="W934">
        <v>1981</v>
      </c>
      <c r="X934">
        <v>1982</v>
      </c>
      <c r="Y934">
        <v>1983</v>
      </c>
      <c r="Z934">
        <v>1984</v>
      </c>
      <c r="AA934">
        <v>1985</v>
      </c>
      <c r="AB934">
        <v>1986</v>
      </c>
      <c r="AC934">
        <v>1987</v>
      </c>
      <c r="AD934">
        <v>1988</v>
      </c>
      <c r="AE934">
        <v>1989</v>
      </c>
      <c r="AF934">
        <v>1990</v>
      </c>
      <c r="AG934">
        <v>1991</v>
      </c>
      <c r="AH934">
        <v>1992</v>
      </c>
      <c r="AI934">
        <v>1993</v>
      </c>
      <c r="AJ934">
        <v>1994</v>
      </c>
      <c r="AK934">
        <v>1995</v>
      </c>
      <c r="AL934">
        <v>1996</v>
      </c>
      <c r="AM934">
        <v>1997</v>
      </c>
      <c r="AN934">
        <v>1998</v>
      </c>
      <c r="AO934">
        <v>1999</v>
      </c>
      <c r="AP934">
        <v>2000</v>
      </c>
      <c r="AQ934">
        <v>2001</v>
      </c>
      <c r="AR934">
        <v>2002</v>
      </c>
      <c r="AS934">
        <v>2003</v>
      </c>
      <c r="AT934">
        <v>2004</v>
      </c>
      <c r="AU934">
        <v>2005</v>
      </c>
      <c r="AV934">
        <v>2006</v>
      </c>
      <c r="AW934">
        <v>2007</v>
      </c>
      <c r="AX934">
        <v>2008</v>
      </c>
      <c r="AY934">
        <v>2009</v>
      </c>
      <c r="AZ934">
        <v>2010</v>
      </c>
      <c r="BA934">
        <v>2011</v>
      </c>
      <c r="BB934">
        <v>2012</v>
      </c>
      <c r="BC934">
        <v>2013</v>
      </c>
    </row>
    <row r="935" spans="1:65" ht="15" customHeight="1" x14ac:dyDescent="0.25">
      <c r="A935" t="s">
        <v>1278</v>
      </c>
      <c r="C935" s="61"/>
      <c r="D935" t="s">
        <v>1072</v>
      </c>
      <c r="E935" s="45" t="s">
        <v>394</v>
      </c>
      <c r="G935" s="45"/>
      <c r="H935" s="45"/>
      <c r="I935">
        <f t="shared" si="74"/>
        <v>1987</v>
      </c>
      <c r="J935">
        <f t="shared" ref="J935:J962" si="81">MAX(L935:BT935)</f>
        <v>2023</v>
      </c>
      <c r="K935" s="2" t="str">
        <f t="shared" si="80"/>
        <v>-</v>
      </c>
      <c r="AC935">
        <v>1987</v>
      </c>
      <c r="AD935">
        <v>1988</v>
      </c>
      <c r="AE935">
        <v>1989</v>
      </c>
      <c r="AF935">
        <v>1990</v>
      </c>
      <c r="AG935">
        <v>1991</v>
      </c>
      <c r="AH935">
        <v>1992</v>
      </c>
      <c r="AI935">
        <v>1993</v>
      </c>
      <c r="AJ935">
        <v>1994</v>
      </c>
      <c r="AK935">
        <v>1995</v>
      </c>
      <c r="AL935">
        <v>1996</v>
      </c>
      <c r="AM935">
        <v>1997</v>
      </c>
      <c r="AN935">
        <v>1998</v>
      </c>
      <c r="AO935">
        <v>1999</v>
      </c>
      <c r="AP935">
        <v>2000</v>
      </c>
      <c r="AQ935">
        <v>2001</v>
      </c>
      <c r="AR935">
        <v>2002</v>
      </c>
      <c r="AS935">
        <v>2003</v>
      </c>
      <c r="AT935">
        <v>2004</v>
      </c>
      <c r="AU935">
        <v>2005</v>
      </c>
      <c r="AV935">
        <v>2006</v>
      </c>
      <c r="AW935">
        <v>2007</v>
      </c>
      <c r="AX935">
        <v>2008</v>
      </c>
      <c r="AY935">
        <v>2009</v>
      </c>
      <c r="AZ935">
        <v>2010</v>
      </c>
      <c r="BA935">
        <v>2011</v>
      </c>
      <c r="BB935">
        <v>2012</v>
      </c>
      <c r="BC935">
        <v>2013</v>
      </c>
      <c r="BD935">
        <v>2014</v>
      </c>
      <c r="BE935">
        <v>2015</v>
      </c>
      <c r="BF935">
        <v>2016</v>
      </c>
      <c r="BG935">
        <v>2017</v>
      </c>
      <c r="BH935">
        <v>2018</v>
      </c>
      <c r="BI935">
        <v>2019</v>
      </c>
      <c r="BJ935">
        <v>2020</v>
      </c>
      <c r="BK935" s="40">
        <v>2021</v>
      </c>
      <c r="BL935">
        <v>2022</v>
      </c>
      <c r="BM935">
        <v>2023</v>
      </c>
    </row>
    <row r="936" spans="1:65" ht="15" customHeight="1" x14ac:dyDescent="0.25">
      <c r="A936" t="s">
        <v>1278</v>
      </c>
      <c r="C936" s="61"/>
      <c r="D936" t="s">
        <v>2672</v>
      </c>
      <c r="E936" s="45" t="s">
        <v>2673</v>
      </c>
      <c r="G936" s="45"/>
      <c r="H936" s="45"/>
      <c r="I936">
        <f>MIN(L936:BT936)</f>
        <v>1987</v>
      </c>
      <c r="J936">
        <f t="shared" si="81"/>
        <v>2023</v>
      </c>
      <c r="K936" s="2" t="str">
        <f t="shared" si="80"/>
        <v>-</v>
      </c>
      <c r="AC936" s="40">
        <v>1987</v>
      </c>
      <c r="AD936" s="40">
        <v>1988</v>
      </c>
      <c r="AE936" s="40">
        <v>1989</v>
      </c>
      <c r="AF936" s="40">
        <v>1990</v>
      </c>
      <c r="AG936" s="40">
        <v>1991</v>
      </c>
      <c r="AH936" s="40">
        <v>1992</v>
      </c>
      <c r="AI936" s="40">
        <v>1993</v>
      </c>
      <c r="AJ936" s="40">
        <v>1994</v>
      </c>
      <c r="AK936" s="40">
        <v>1995</v>
      </c>
      <c r="AL936" s="40">
        <v>1996</v>
      </c>
      <c r="AM936" s="40">
        <v>1997</v>
      </c>
      <c r="AN936" s="40">
        <v>1998</v>
      </c>
      <c r="AO936" s="40">
        <v>1999</v>
      </c>
      <c r="AP936" s="40">
        <v>2000</v>
      </c>
      <c r="AQ936" s="40">
        <v>2001</v>
      </c>
      <c r="AR936" s="40">
        <v>2002</v>
      </c>
      <c r="AS936" s="40">
        <v>2003</v>
      </c>
      <c r="AT936" s="40">
        <v>2004</v>
      </c>
      <c r="AU936" s="40">
        <v>2005</v>
      </c>
      <c r="AV936" s="40">
        <v>2006</v>
      </c>
      <c r="AW936" s="40">
        <v>2007</v>
      </c>
      <c r="AX936" s="40">
        <v>2008</v>
      </c>
      <c r="AY936" s="40">
        <v>2009</v>
      </c>
      <c r="AZ936" s="40">
        <v>2010</v>
      </c>
      <c r="BA936" s="40">
        <v>2011</v>
      </c>
      <c r="BB936" s="40">
        <v>2012</v>
      </c>
      <c r="BC936" s="40">
        <v>2013</v>
      </c>
      <c r="BD936" s="40">
        <v>2014</v>
      </c>
      <c r="BE936" s="40">
        <v>2015</v>
      </c>
      <c r="BF936" s="40">
        <v>2016</v>
      </c>
      <c r="BG936" s="40">
        <v>2017</v>
      </c>
      <c r="BH936">
        <v>2018</v>
      </c>
      <c r="BI936" s="40">
        <v>2019</v>
      </c>
      <c r="BJ936">
        <v>2020</v>
      </c>
      <c r="BK936" s="40">
        <v>2021</v>
      </c>
      <c r="BL936">
        <v>2022</v>
      </c>
      <c r="BM936">
        <v>2023</v>
      </c>
    </row>
    <row r="937" spans="1:65" ht="15" customHeight="1" x14ac:dyDescent="0.25">
      <c r="A937" t="s">
        <v>1278</v>
      </c>
      <c r="C937" s="61"/>
      <c r="D937" t="s">
        <v>395</v>
      </c>
      <c r="E937" s="45" t="s">
        <v>396</v>
      </c>
      <c r="G937" s="45"/>
      <c r="H937" s="45"/>
      <c r="I937">
        <f t="shared" si="74"/>
        <v>1980</v>
      </c>
      <c r="J937">
        <f t="shared" si="81"/>
        <v>2013</v>
      </c>
      <c r="K937" s="2" t="str">
        <f t="shared" si="80"/>
        <v>-</v>
      </c>
      <c r="V937">
        <v>1980</v>
      </c>
      <c r="W937">
        <v>1981</v>
      </c>
      <c r="X937">
        <v>1982</v>
      </c>
      <c r="Y937">
        <v>1983</v>
      </c>
      <c r="Z937">
        <v>1984</v>
      </c>
      <c r="AA937">
        <v>1985</v>
      </c>
      <c r="AB937">
        <v>1986</v>
      </c>
      <c r="AC937">
        <v>1987</v>
      </c>
      <c r="AD937">
        <v>1988</v>
      </c>
      <c r="AE937">
        <v>1989</v>
      </c>
      <c r="AF937">
        <v>1990</v>
      </c>
      <c r="AG937">
        <v>1991</v>
      </c>
      <c r="AH937">
        <v>1992</v>
      </c>
      <c r="AI937">
        <v>1993</v>
      </c>
      <c r="AJ937">
        <v>1994</v>
      </c>
      <c r="AK937">
        <v>1995</v>
      </c>
      <c r="AL937">
        <v>1996</v>
      </c>
      <c r="AM937">
        <v>1997</v>
      </c>
      <c r="AN937">
        <v>1998</v>
      </c>
      <c r="AO937">
        <v>1999</v>
      </c>
      <c r="AP937">
        <v>2000</v>
      </c>
      <c r="AQ937">
        <v>2001</v>
      </c>
      <c r="AR937">
        <v>2002</v>
      </c>
      <c r="AS937">
        <v>2003</v>
      </c>
      <c r="AT937">
        <v>2004</v>
      </c>
      <c r="AU937">
        <v>2005</v>
      </c>
      <c r="AV937">
        <v>2006</v>
      </c>
      <c r="AW937">
        <v>2007</v>
      </c>
      <c r="AX937">
        <v>2008</v>
      </c>
      <c r="AY937">
        <v>2009</v>
      </c>
      <c r="AZ937">
        <v>2010</v>
      </c>
      <c r="BA937">
        <v>2011</v>
      </c>
      <c r="BB937">
        <v>2012</v>
      </c>
      <c r="BC937">
        <v>2013</v>
      </c>
    </row>
    <row r="938" spans="1:65" ht="15" customHeight="1" x14ac:dyDescent="0.25">
      <c r="A938" t="s">
        <v>1278</v>
      </c>
      <c r="C938" s="61"/>
      <c r="D938" t="s">
        <v>1073</v>
      </c>
      <c r="E938" s="45" t="s">
        <v>396</v>
      </c>
      <c r="G938" s="45"/>
      <c r="H938" s="45"/>
      <c r="I938">
        <f t="shared" si="74"/>
        <v>1987</v>
      </c>
      <c r="J938">
        <f t="shared" si="81"/>
        <v>2023</v>
      </c>
      <c r="K938" s="2" t="str">
        <f t="shared" si="80"/>
        <v>-</v>
      </c>
      <c r="AC938">
        <v>1987</v>
      </c>
      <c r="AD938">
        <v>1988</v>
      </c>
      <c r="AE938">
        <v>1989</v>
      </c>
      <c r="AF938">
        <v>1990</v>
      </c>
      <c r="AG938">
        <v>1991</v>
      </c>
      <c r="AH938">
        <v>1992</v>
      </c>
      <c r="AI938">
        <v>1993</v>
      </c>
      <c r="AJ938">
        <v>1994</v>
      </c>
      <c r="AK938">
        <v>1995</v>
      </c>
      <c r="AL938">
        <v>1996</v>
      </c>
      <c r="AM938">
        <v>1997</v>
      </c>
      <c r="AN938">
        <v>1998</v>
      </c>
      <c r="AO938">
        <v>1999</v>
      </c>
      <c r="AP938">
        <v>2000</v>
      </c>
      <c r="AQ938">
        <v>2001</v>
      </c>
      <c r="AR938">
        <v>2002</v>
      </c>
      <c r="AS938">
        <v>2003</v>
      </c>
      <c r="AT938">
        <v>2004</v>
      </c>
      <c r="AU938">
        <v>2005</v>
      </c>
      <c r="AV938">
        <v>2006</v>
      </c>
      <c r="AW938">
        <v>2007</v>
      </c>
      <c r="AX938">
        <v>2008</v>
      </c>
      <c r="AY938">
        <v>2009</v>
      </c>
      <c r="AZ938">
        <v>2010</v>
      </c>
      <c r="BA938">
        <v>2011</v>
      </c>
      <c r="BB938">
        <v>2012</v>
      </c>
      <c r="BC938">
        <v>2013</v>
      </c>
      <c r="BD938">
        <v>2014</v>
      </c>
      <c r="BE938">
        <v>2015</v>
      </c>
      <c r="BF938">
        <v>2016</v>
      </c>
      <c r="BG938">
        <v>2017</v>
      </c>
      <c r="BH938">
        <v>2018</v>
      </c>
      <c r="BI938">
        <v>2019</v>
      </c>
      <c r="BJ938">
        <v>2020</v>
      </c>
      <c r="BK938" s="40">
        <v>2021</v>
      </c>
      <c r="BL938">
        <v>2022</v>
      </c>
      <c r="BM938">
        <v>2023</v>
      </c>
    </row>
    <row r="939" spans="1:65" ht="15" customHeight="1" x14ac:dyDescent="0.25">
      <c r="A939" t="s">
        <v>1278</v>
      </c>
      <c r="C939" s="61"/>
      <c r="D939" t="s">
        <v>397</v>
      </c>
      <c r="E939" s="45" t="s">
        <v>828</v>
      </c>
      <c r="G939" s="45"/>
      <c r="H939" s="45"/>
      <c r="I939">
        <f t="shared" si="74"/>
        <v>1980</v>
      </c>
      <c r="J939">
        <f t="shared" si="81"/>
        <v>2023</v>
      </c>
      <c r="K939" s="2" t="str">
        <f t="shared" si="80"/>
        <v>-</v>
      </c>
      <c r="V939">
        <v>1980</v>
      </c>
      <c r="W939">
        <v>1981</v>
      </c>
      <c r="X939">
        <v>1982</v>
      </c>
      <c r="Y939">
        <v>1983</v>
      </c>
      <c r="Z939">
        <v>1984</v>
      </c>
      <c r="AA939">
        <v>1985</v>
      </c>
      <c r="AB939">
        <v>1986</v>
      </c>
      <c r="AC939">
        <v>1987</v>
      </c>
      <c r="AD939">
        <v>1988</v>
      </c>
      <c r="AE939">
        <v>1989</v>
      </c>
      <c r="AF939">
        <v>1990</v>
      </c>
      <c r="AG939">
        <v>1991</v>
      </c>
      <c r="AH939">
        <v>1992</v>
      </c>
      <c r="AI939">
        <v>1993</v>
      </c>
      <c r="AJ939">
        <v>1994</v>
      </c>
      <c r="AK939">
        <v>1995</v>
      </c>
      <c r="AL939">
        <v>1996</v>
      </c>
      <c r="AM939">
        <v>1997</v>
      </c>
      <c r="AN939">
        <v>1998</v>
      </c>
      <c r="AO939">
        <v>1999</v>
      </c>
      <c r="AP939">
        <v>2000</v>
      </c>
      <c r="AQ939">
        <v>2001</v>
      </c>
      <c r="AR939">
        <v>2002</v>
      </c>
      <c r="AS939">
        <v>2003</v>
      </c>
      <c r="AT939">
        <v>2004</v>
      </c>
      <c r="AU939">
        <v>2005</v>
      </c>
      <c r="AV939">
        <v>2006</v>
      </c>
      <c r="AW939">
        <v>2007</v>
      </c>
      <c r="AX939">
        <v>2008</v>
      </c>
      <c r="AY939">
        <v>2009</v>
      </c>
      <c r="AZ939">
        <v>2010</v>
      </c>
      <c r="BA939">
        <v>2011</v>
      </c>
      <c r="BB939">
        <v>2012</v>
      </c>
      <c r="BC939">
        <v>2013</v>
      </c>
      <c r="BD939">
        <v>2014</v>
      </c>
      <c r="BE939">
        <v>2015</v>
      </c>
      <c r="BF939">
        <v>2016</v>
      </c>
      <c r="BG939">
        <v>2017</v>
      </c>
      <c r="BH939">
        <v>2018</v>
      </c>
      <c r="BI939">
        <v>2019</v>
      </c>
      <c r="BJ939">
        <v>2020</v>
      </c>
      <c r="BK939" s="40">
        <v>2021</v>
      </c>
      <c r="BL939">
        <v>2022</v>
      </c>
      <c r="BM939">
        <v>2023</v>
      </c>
    </row>
    <row r="940" spans="1:65" ht="15" customHeight="1" x14ac:dyDescent="0.25">
      <c r="A940" t="s">
        <v>1278</v>
      </c>
      <c r="C940" s="61"/>
      <c r="D940" t="s">
        <v>21</v>
      </c>
      <c r="E940" s="45" t="s">
        <v>12</v>
      </c>
      <c r="F940" s="7" t="s">
        <v>1303</v>
      </c>
      <c r="G940" s="45"/>
      <c r="H940" s="45"/>
      <c r="I940">
        <f t="shared" si="74"/>
        <v>1980</v>
      </c>
      <c r="J940">
        <f t="shared" si="81"/>
        <v>2023</v>
      </c>
      <c r="K940" s="2" t="str">
        <f t="shared" si="80"/>
        <v>-</v>
      </c>
      <c r="V940">
        <v>1980</v>
      </c>
      <c r="W940">
        <v>1981</v>
      </c>
      <c r="X940">
        <v>1982</v>
      </c>
      <c r="Y940">
        <v>1983</v>
      </c>
      <c r="Z940">
        <v>1984</v>
      </c>
      <c r="AA940">
        <v>1985</v>
      </c>
      <c r="AB940">
        <v>1986</v>
      </c>
      <c r="AC940">
        <v>1987</v>
      </c>
      <c r="AD940">
        <v>1988</v>
      </c>
      <c r="AE940">
        <v>1989</v>
      </c>
      <c r="AF940">
        <v>1990</v>
      </c>
      <c r="AG940">
        <v>1991</v>
      </c>
      <c r="AH940">
        <v>1992</v>
      </c>
      <c r="AI940">
        <v>1993</v>
      </c>
      <c r="AJ940">
        <v>1994</v>
      </c>
      <c r="AK940">
        <v>1995</v>
      </c>
      <c r="AL940">
        <v>1996</v>
      </c>
      <c r="AM940">
        <v>1997</v>
      </c>
      <c r="AN940">
        <v>1998</v>
      </c>
      <c r="AO940">
        <v>1999</v>
      </c>
      <c r="AP940">
        <v>2000</v>
      </c>
      <c r="AQ940">
        <v>2001</v>
      </c>
      <c r="AR940">
        <v>2002</v>
      </c>
      <c r="AS940">
        <v>2003</v>
      </c>
      <c r="AT940">
        <v>2004</v>
      </c>
      <c r="AU940">
        <v>2005</v>
      </c>
      <c r="AV940">
        <v>2006</v>
      </c>
      <c r="AW940">
        <v>2007</v>
      </c>
      <c r="AX940">
        <v>2008</v>
      </c>
      <c r="AY940">
        <v>2009</v>
      </c>
      <c r="AZ940">
        <v>2010</v>
      </c>
      <c r="BA940">
        <v>2011</v>
      </c>
      <c r="BB940">
        <v>2012</v>
      </c>
      <c r="BC940">
        <v>2013</v>
      </c>
      <c r="BD940">
        <v>2014</v>
      </c>
      <c r="BE940">
        <v>2015</v>
      </c>
      <c r="BF940">
        <v>2016</v>
      </c>
      <c r="BG940">
        <v>2017</v>
      </c>
      <c r="BH940">
        <v>2018</v>
      </c>
      <c r="BI940">
        <v>2019</v>
      </c>
      <c r="BJ940">
        <v>2020</v>
      </c>
      <c r="BK940" s="40">
        <v>2021</v>
      </c>
      <c r="BL940">
        <v>2022</v>
      </c>
      <c r="BM940">
        <v>2023</v>
      </c>
    </row>
    <row r="941" spans="1:65" ht="15" customHeight="1" x14ac:dyDescent="0.25">
      <c r="A941" t="s">
        <v>1278</v>
      </c>
      <c r="C941" s="61"/>
      <c r="D941" t="s">
        <v>2674</v>
      </c>
      <c r="E941" s="45" t="s">
        <v>2676</v>
      </c>
      <c r="F941" s="7"/>
      <c r="G941" s="45"/>
      <c r="H941" s="45"/>
      <c r="I941">
        <f t="shared" ref="I941:I962" si="82">MIN(L941:BT941)</f>
        <v>1987</v>
      </c>
      <c r="J941">
        <f t="shared" si="81"/>
        <v>2023</v>
      </c>
      <c r="K941" s="2" t="str">
        <f t="shared" si="80"/>
        <v>-</v>
      </c>
      <c r="AC941" s="40">
        <v>1987</v>
      </c>
      <c r="AD941" s="40">
        <v>1988</v>
      </c>
      <c r="AE941" s="40">
        <v>1989</v>
      </c>
      <c r="AF941" s="40">
        <v>1990</v>
      </c>
      <c r="AG941" s="40">
        <v>1991</v>
      </c>
      <c r="AH941" s="40">
        <v>1992</v>
      </c>
      <c r="AI941" s="40">
        <v>1993</v>
      </c>
      <c r="AJ941" s="40">
        <v>1994</v>
      </c>
      <c r="AK941" s="40">
        <v>1995</v>
      </c>
      <c r="AL941" s="40">
        <v>1996</v>
      </c>
      <c r="AM941" s="40">
        <v>1997</v>
      </c>
      <c r="AN941" s="40">
        <v>1998</v>
      </c>
      <c r="AO941" s="40">
        <v>1999</v>
      </c>
      <c r="AP941" s="40">
        <v>2000</v>
      </c>
      <c r="AQ941" s="40">
        <v>2001</v>
      </c>
      <c r="AR941" s="40">
        <v>2002</v>
      </c>
      <c r="AS941" s="40">
        <v>2003</v>
      </c>
      <c r="AT941" s="40">
        <v>2004</v>
      </c>
      <c r="AU941" s="40">
        <v>2005</v>
      </c>
      <c r="AV941" s="40">
        <v>2006</v>
      </c>
      <c r="AW941" s="40">
        <v>2007</v>
      </c>
      <c r="AX941" s="40">
        <v>2008</v>
      </c>
      <c r="AY941" s="40">
        <v>2009</v>
      </c>
      <c r="AZ941" s="40">
        <v>2010</v>
      </c>
      <c r="BA941" s="40">
        <v>2011</v>
      </c>
      <c r="BB941" s="40">
        <v>2012</v>
      </c>
      <c r="BC941" s="40">
        <v>2013</v>
      </c>
      <c r="BD941" s="40">
        <v>2014</v>
      </c>
      <c r="BE941" s="40">
        <v>2015</v>
      </c>
      <c r="BF941" s="40">
        <v>2016</v>
      </c>
      <c r="BG941" s="40">
        <v>2017</v>
      </c>
      <c r="BH941">
        <v>2018</v>
      </c>
      <c r="BI941" s="40">
        <v>2019</v>
      </c>
      <c r="BJ941">
        <v>2020</v>
      </c>
      <c r="BK941" s="40">
        <v>2021</v>
      </c>
      <c r="BL941">
        <v>2022</v>
      </c>
      <c r="BM941">
        <v>2023</v>
      </c>
    </row>
    <row r="942" spans="1:65" ht="15" customHeight="1" x14ac:dyDescent="0.25">
      <c r="A942" t="s">
        <v>1278</v>
      </c>
      <c r="C942" s="61"/>
      <c r="D942" t="s">
        <v>2675</v>
      </c>
      <c r="E942" s="45" t="s">
        <v>2677</v>
      </c>
      <c r="F942" s="7"/>
      <c r="G942" s="45"/>
      <c r="H942" s="45"/>
      <c r="I942">
        <f t="shared" si="82"/>
        <v>1980</v>
      </c>
      <c r="J942">
        <f t="shared" si="81"/>
        <v>2005</v>
      </c>
      <c r="K942" s="2" t="str">
        <f t="shared" si="80"/>
        <v>-</v>
      </c>
      <c r="V942" s="40">
        <v>1980</v>
      </c>
      <c r="W942" s="40">
        <v>1981</v>
      </c>
      <c r="X942" s="40">
        <v>1982</v>
      </c>
      <c r="Y942" s="40">
        <v>1983</v>
      </c>
      <c r="Z942" s="40">
        <v>1984</v>
      </c>
      <c r="AA942" s="40">
        <v>1985</v>
      </c>
      <c r="AB942" s="40">
        <v>1986</v>
      </c>
      <c r="AC942" s="40">
        <v>1987</v>
      </c>
      <c r="AD942" s="40">
        <v>1988</v>
      </c>
      <c r="AE942" s="40">
        <v>1989</v>
      </c>
      <c r="AF942" s="40">
        <v>1990</v>
      </c>
      <c r="AG942" s="40">
        <v>1991</v>
      </c>
      <c r="AH942" s="40">
        <v>1992</v>
      </c>
      <c r="AI942" s="40">
        <v>1993</v>
      </c>
      <c r="AJ942" s="40">
        <v>1994</v>
      </c>
      <c r="AK942" s="40">
        <v>1995</v>
      </c>
      <c r="AL942" s="40">
        <v>1996</v>
      </c>
      <c r="AM942" s="40">
        <v>1997</v>
      </c>
      <c r="AN942" s="40">
        <v>1998</v>
      </c>
      <c r="AO942" s="40">
        <v>1999</v>
      </c>
      <c r="AP942" s="40">
        <v>2000</v>
      </c>
      <c r="AQ942" s="40">
        <v>2001</v>
      </c>
      <c r="AR942" s="40">
        <v>2002</v>
      </c>
      <c r="AS942" s="40">
        <v>2003</v>
      </c>
      <c r="AT942" s="40">
        <v>2004</v>
      </c>
      <c r="AU942" s="40">
        <v>2005</v>
      </c>
    </row>
    <row r="943" spans="1:65" ht="15" customHeight="1" x14ac:dyDescent="0.25">
      <c r="A943" t="s">
        <v>1278</v>
      </c>
      <c r="C943" s="61"/>
      <c r="D943" t="s">
        <v>829</v>
      </c>
      <c r="E943" s="45" t="s">
        <v>2678</v>
      </c>
      <c r="F943" s="7"/>
      <c r="G943" s="45"/>
      <c r="H943" s="45"/>
      <c r="I943">
        <f t="shared" si="82"/>
        <v>1995</v>
      </c>
      <c r="J943">
        <f t="shared" si="81"/>
        <v>2023</v>
      </c>
      <c r="K943" s="2" t="str">
        <f t="shared" si="80"/>
        <v>-</v>
      </c>
      <c r="AK943" s="40">
        <v>1995</v>
      </c>
      <c r="AL943" s="40">
        <v>1996</v>
      </c>
      <c r="AM943" s="40">
        <v>1997</v>
      </c>
      <c r="AN943" s="40">
        <v>1998</v>
      </c>
      <c r="AO943" s="40">
        <v>1999</v>
      </c>
      <c r="AP943" s="40">
        <v>2000</v>
      </c>
      <c r="AQ943" s="40">
        <v>2001</v>
      </c>
      <c r="AR943" s="40">
        <v>2002</v>
      </c>
      <c r="AS943" s="40">
        <v>2003</v>
      </c>
      <c r="AT943" s="40">
        <v>2004</v>
      </c>
      <c r="AU943" s="40">
        <v>2005</v>
      </c>
      <c r="AV943" s="40">
        <v>2006</v>
      </c>
      <c r="AW943" s="40">
        <v>2007</v>
      </c>
      <c r="AX943" s="40">
        <v>2008</v>
      </c>
      <c r="AY943" s="40">
        <v>2009</v>
      </c>
      <c r="AZ943" s="40">
        <v>2010</v>
      </c>
      <c r="BA943" s="40">
        <v>2011</v>
      </c>
      <c r="BB943" s="40">
        <v>2012</v>
      </c>
      <c r="BC943" s="40">
        <v>2013</v>
      </c>
      <c r="BD943" s="40">
        <v>2014</v>
      </c>
      <c r="BE943" s="40">
        <v>2015</v>
      </c>
      <c r="BF943" s="40">
        <v>2016</v>
      </c>
      <c r="BG943" s="40">
        <v>2017</v>
      </c>
      <c r="BH943">
        <v>2018</v>
      </c>
      <c r="BI943" s="40">
        <v>2019</v>
      </c>
      <c r="BJ943">
        <v>2020</v>
      </c>
      <c r="BK943" s="40">
        <v>2021</v>
      </c>
      <c r="BL943">
        <v>2022</v>
      </c>
      <c r="BM943">
        <v>2023</v>
      </c>
    </row>
    <row r="944" spans="1:65" ht="15" customHeight="1" x14ac:dyDescent="0.25">
      <c r="A944" t="s">
        <v>1278</v>
      </c>
      <c r="C944" s="61"/>
      <c r="D944" t="s">
        <v>2679</v>
      </c>
      <c r="E944" s="45" t="s">
        <v>2680</v>
      </c>
      <c r="F944" s="7"/>
      <c r="G944" s="45"/>
      <c r="H944" s="45"/>
      <c r="I944">
        <f t="shared" si="82"/>
        <v>2002</v>
      </c>
      <c r="J944">
        <f t="shared" si="81"/>
        <v>2023</v>
      </c>
      <c r="K944" s="2" t="str">
        <f t="shared" si="80"/>
        <v>-</v>
      </c>
      <c r="AR944" s="40">
        <v>2002</v>
      </c>
      <c r="AS944" s="40">
        <v>2003</v>
      </c>
      <c r="AT944" s="40">
        <v>2004</v>
      </c>
      <c r="AU944" s="40">
        <v>2005</v>
      </c>
      <c r="AV944" s="40">
        <v>2006</v>
      </c>
      <c r="AW944" s="40">
        <v>2007</v>
      </c>
      <c r="AX944" s="40">
        <v>2008</v>
      </c>
      <c r="AY944" s="40">
        <v>2009</v>
      </c>
      <c r="AZ944" s="40">
        <v>2010</v>
      </c>
      <c r="BA944" s="40">
        <v>2011</v>
      </c>
      <c r="BB944" s="40">
        <v>2012</v>
      </c>
      <c r="BC944" s="40">
        <v>2013</v>
      </c>
      <c r="BD944" s="40">
        <v>2014</v>
      </c>
      <c r="BE944" s="40">
        <v>2015</v>
      </c>
      <c r="BF944" s="40">
        <v>2016</v>
      </c>
      <c r="BG944" s="40">
        <v>2017</v>
      </c>
      <c r="BH944">
        <v>2018</v>
      </c>
      <c r="BI944" s="40">
        <v>2019</v>
      </c>
      <c r="BJ944">
        <v>2020</v>
      </c>
      <c r="BK944" s="40">
        <v>2021</v>
      </c>
      <c r="BL944">
        <v>2022</v>
      </c>
      <c r="BM944">
        <v>2023</v>
      </c>
    </row>
    <row r="945" spans="1:65" ht="15" customHeight="1" x14ac:dyDescent="0.25">
      <c r="A945" t="s">
        <v>1278</v>
      </c>
      <c r="C945" s="61"/>
      <c r="D945" t="s">
        <v>2681</v>
      </c>
      <c r="E945" s="45" t="s">
        <v>2682</v>
      </c>
      <c r="F945" s="7"/>
      <c r="G945" s="45"/>
      <c r="H945" s="45"/>
      <c r="I945">
        <f t="shared" si="82"/>
        <v>1994</v>
      </c>
      <c r="J945">
        <f t="shared" si="81"/>
        <v>2023</v>
      </c>
      <c r="K945" s="2" t="str">
        <f t="shared" si="80"/>
        <v>-</v>
      </c>
      <c r="AJ945" s="40">
        <v>1994</v>
      </c>
      <c r="AK945" s="40">
        <v>1995</v>
      </c>
      <c r="AL945" s="40">
        <v>1996</v>
      </c>
      <c r="AM945" s="40">
        <v>1997</v>
      </c>
      <c r="AN945" s="40">
        <v>1998</v>
      </c>
      <c r="AO945" s="40">
        <v>1999</v>
      </c>
      <c r="AP945" s="40">
        <v>2000</v>
      </c>
      <c r="AQ945" s="40">
        <v>2001</v>
      </c>
      <c r="AR945" s="40">
        <v>2002</v>
      </c>
      <c r="AS945" s="40">
        <v>2003</v>
      </c>
      <c r="AT945" s="40">
        <v>2004</v>
      </c>
      <c r="AU945" s="40">
        <v>2005</v>
      </c>
      <c r="AV945" s="40">
        <v>2006</v>
      </c>
      <c r="AW945" s="40">
        <v>2007</v>
      </c>
      <c r="AX945" s="40">
        <v>2008</v>
      </c>
      <c r="AY945" s="40">
        <v>2009</v>
      </c>
      <c r="AZ945" s="40">
        <v>2010</v>
      </c>
      <c r="BA945" s="40">
        <v>2011</v>
      </c>
      <c r="BB945" s="40">
        <v>2012</v>
      </c>
      <c r="BC945" s="40">
        <v>2013</v>
      </c>
      <c r="BD945" s="40">
        <v>2014</v>
      </c>
      <c r="BE945" s="40">
        <v>2015</v>
      </c>
      <c r="BF945" s="40">
        <v>2016</v>
      </c>
      <c r="BG945" s="40">
        <v>2017</v>
      </c>
      <c r="BH945">
        <v>2018</v>
      </c>
      <c r="BI945" s="40">
        <v>2019</v>
      </c>
      <c r="BJ945">
        <v>2020</v>
      </c>
      <c r="BK945" s="40">
        <v>2021</v>
      </c>
      <c r="BL945">
        <v>2022</v>
      </c>
      <c r="BM945">
        <v>2023</v>
      </c>
    </row>
    <row r="946" spans="1:65" ht="15" customHeight="1" x14ac:dyDescent="0.25">
      <c r="A946" t="s">
        <v>1278</v>
      </c>
      <c r="C946" s="61"/>
      <c r="D946" t="s">
        <v>830</v>
      </c>
      <c r="E946" s="45" t="s">
        <v>831</v>
      </c>
      <c r="F946" s="7"/>
      <c r="G946" s="45"/>
      <c r="H946" s="45"/>
      <c r="I946">
        <f t="shared" si="82"/>
        <v>1994</v>
      </c>
      <c r="J946">
        <f t="shared" si="81"/>
        <v>2023</v>
      </c>
      <c r="K946" s="2" t="str">
        <f t="shared" si="80"/>
        <v>-</v>
      </c>
      <c r="AJ946" s="40">
        <v>1994</v>
      </c>
      <c r="AK946" s="40">
        <v>1995</v>
      </c>
      <c r="AL946" s="40">
        <v>1996</v>
      </c>
      <c r="AM946" s="40">
        <v>1997</v>
      </c>
      <c r="AN946" s="40">
        <v>1998</v>
      </c>
      <c r="AO946" s="40">
        <v>1999</v>
      </c>
      <c r="AP946" s="40">
        <v>2000</v>
      </c>
      <c r="AQ946" s="40">
        <v>2001</v>
      </c>
      <c r="AR946" s="40">
        <v>2002</v>
      </c>
      <c r="AS946" s="40">
        <v>2003</v>
      </c>
      <c r="AT946" s="40">
        <v>2004</v>
      </c>
      <c r="AU946" s="40">
        <v>2005</v>
      </c>
      <c r="AV946" s="40">
        <v>2006</v>
      </c>
      <c r="AW946" s="40">
        <v>2007</v>
      </c>
      <c r="AX946" s="40">
        <v>2008</v>
      </c>
      <c r="AY946" s="40">
        <v>2009</v>
      </c>
      <c r="AZ946" s="40">
        <v>2010</v>
      </c>
      <c r="BA946" s="40">
        <v>2011</v>
      </c>
      <c r="BB946" s="40">
        <v>2012</v>
      </c>
      <c r="BC946" s="40">
        <v>2013</v>
      </c>
      <c r="BD946" s="40">
        <v>2014</v>
      </c>
      <c r="BE946" s="40">
        <v>2015</v>
      </c>
      <c r="BF946" s="40">
        <v>2016</v>
      </c>
      <c r="BG946" s="40">
        <v>2017</v>
      </c>
      <c r="BH946">
        <v>2018</v>
      </c>
      <c r="BI946" s="40">
        <v>2019</v>
      </c>
      <c r="BJ946">
        <v>2020</v>
      </c>
      <c r="BK946" s="40">
        <v>2021</v>
      </c>
      <c r="BL946">
        <v>2022</v>
      </c>
      <c r="BM946">
        <v>2023</v>
      </c>
    </row>
    <row r="947" spans="1:65" ht="15" customHeight="1" x14ac:dyDescent="0.25">
      <c r="A947" t="s">
        <v>1278</v>
      </c>
      <c r="C947" s="61"/>
      <c r="D947" t="s">
        <v>2683</v>
      </c>
      <c r="E947" s="45" t="s">
        <v>2684</v>
      </c>
      <c r="F947" s="7"/>
      <c r="G947" s="45"/>
      <c r="H947" s="45"/>
      <c r="I947">
        <f t="shared" si="82"/>
        <v>1987</v>
      </c>
      <c r="J947">
        <f t="shared" si="81"/>
        <v>2023</v>
      </c>
      <c r="K947" s="2" t="str">
        <f t="shared" si="80"/>
        <v>-</v>
      </c>
      <c r="AC947" s="40">
        <v>1987</v>
      </c>
      <c r="AD947" s="40">
        <v>1988</v>
      </c>
      <c r="AE947" s="40">
        <v>1989</v>
      </c>
      <c r="AF947" s="40">
        <v>1990</v>
      </c>
      <c r="AG947" s="40">
        <v>1991</v>
      </c>
      <c r="AH947" s="40">
        <v>1992</v>
      </c>
      <c r="AI947" s="40">
        <v>1993</v>
      </c>
      <c r="AJ947" s="40">
        <v>1994</v>
      </c>
      <c r="AK947" s="40">
        <v>1995</v>
      </c>
      <c r="AL947" s="40">
        <v>1996</v>
      </c>
      <c r="AM947" s="40">
        <v>1997</v>
      </c>
      <c r="AN947" s="40">
        <v>1998</v>
      </c>
      <c r="AO947" s="40">
        <v>1999</v>
      </c>
      <c r="AP947" s="40">
        <v>2000</v>
      </c>
      <c r="AQ947" s="40">
        <v>2001</v>
      </c>
      <c r="AR947" s="40">
        <v>2002</v>
      </c>
      <c r="AS947" s="40">
        <v>2003</v>
      </c>
      <c r="AT947" s="40">
        <v>2004</v>
      </c>
      <c r="AU947" s="40">
        <v>2005</v>
      </c>
      <c r="AV947" s="40">
        <v>2006</v>
      </c>
      <c r="AW947" s="40">
        <v>2007</v>
      </c>
      <c r="AX947" s="40">
        <v>2008</v>
      </c>
      <c r="AY947" s="40">
        <v>2009</v>
      </c>
      <c r="AZ947" s="40">
        <v>2010</v>
      </c>
      <c r="BA947" s="40">
        <v>2011</v>
      </c>
      <c r="BB947" s="40">
        <v>2012</v>
      </c>
      <c r="BC947" s="40">
        <v>2013</v>
      </c>
      <c r="BD947" s="40">
        <v>2014</v>
      </c>
      <c r="BE947" s="40">
        <v>2015</v>
      </c>
      <c r="BF947" s="40">
        <v>2016</v>
      </c>
      <c r="BG947" s="40">
        <v>2017</v>
      </c>
      <c r="BH947">
        <v>2018</v>
      </c>
      <c r="BI947" s="40">
        <v>2019</v>
      </c>
      <c r="BJ947">
        <v>2020</v>
      </c>
      <c r="BK947" s="40">
        <v>2021</v>
      </c>
      <c r="BL947">
        <v>2022</v>
      </c>
      <c r="BM947">
        <v>2023</v>
      </c>
    </row>
    <row r="948" spans="1:65" ht="15" customHeight="1" x14ac:dyDescent="0.25">
      <c r="A948" t="s">
        <v>1278</v>
      </c>
      <c r="C948" s="61"/>
      <c r="D948" t="s">
        <v>832</v>
      </c>
      <c r="E948" s="45" t="s">
        <v>2685</v>
      </c>
      <c r="F948" s="7"/>
      <c r="G948" s="45"/>
      <c r="H948" s="45"/>
      <c r="I948">
        <f t="shared" si="82"/>
        <v>1980</v>
      </c>
      <c r="J948">
        <f t="shared" si="81"/>
        <v>2013</v>
      </c>
      <c r="K948" s="2" t="str">
        <f t="shared" si="80"/>
        <v>-</v>
      </c>
      <c r="V948" s="40">
        <v>1980</v>
      </c>
      <c r="W948" s="40">
        <v>1981</v>
      </c>
      <c r="X948" s="40">
        <v>1982</v>
      </c>
      <c r="Y948" s="40">
        <v>1983</v>
      </c>
      <c r="Z948" s="40">
        <v>1984</v>
      </c>
      <c r="AA948" s="40">
        <v>1985</v>
      </c>
      <c r="AB948" s="40">
        <v>1986</v>
      </c>
      <c r="AC948" s="40">
        <v>1987</v>
      </c>
      <c r="AD948" s="40">
        <v>1988</v>
      </c>
      <c r="AE948" s="40">
        <v>1989</v>
      </c>
      <c r="AF948" s="40">
        <v>1990</v>
      </c>
      <c r="AG948" s="40">
        <v>1991</v>
      </c>
      <c r="AH948" s="40">
        <v>1992</v>
      </c>
      <c r="AI948" s="40">
        <v>1993</v>
      </c>
      <c r="AJ948" s="40">
        <v>1994</v>
      </c>
      <c r="AK948" s="40">
        <v>1995</v>
      </c>
      <c r="AL948" s="40">
        <v>1996</v>
      </c>
      <c r="AM948" s="40">
        <v>1997</v>
      </c>
      <c r="AN948" s="40">
        <v>1998</v>
      </c>
      <c r="AO948" s="40">
        <v>1999</v>
      </c>
      <c r="AP948" s="40">
        <v>2000</v>
      </c>
      <c r="AQ948" s="40">
        <v>2001</v>
      </c>
      <c r="AR948" s="40">
        <v>2002</v>
      </c>
      <c r="AS948" s="40">
        <v>2003</v>
      </c>
      <c r="AT948" s="40">
        <v>2004</v>
      </c>
      <c r="AU948" s="40">
        <v>2005</v>
      </c>
      <c r="AV948" s="40">
        <v>2006</v>
      </c>
      <c r="AW948" s="40">
        <v>2007</v>
      </c>
      <c r="AX948" s="40">
        <v>2008</v>
      </c>
      <c r="AY948" s="40">
        <v>2009</v>
      </c>
      <c r="AZ948" s="40">
        <v>2010</v>
      </c>
      <c r="BA948" s="40">
        <v>2011</v>
      </c>
      <c r="BB948" s="40">
        <v>2012</v>
      </c>
      <c r="BC948" s="40">
        <v>2013</v>
      </c>
    </row>
    <row r="949" spans="1:65" ht="15" customHeight="1" x14ac:dyDescent="0.25">
      <c r="A949" t="s">
        <v>1278</v>
      </c>
      <c r="C949" s="61"/>
      <c r="D949" t="s">
        <v>2686</v>
      </c>
      <c r="E949" s="45" t="s">
        <v>2687</v>
      </c>
      <c r="F949" s="7"/>
      <c r="G949" s="45"/>
      <c r="H949" s="45"/>
      <c r="I949">
        <f t="shared" si="82"/>
        <v>1980</v>
      </c>
      <c r="J949">
        <f t="shared" si="81"/>
        <v>1996</v>
      </c>
      <c r="K949" s="2" t="str">
        <f t="shared" si="80"/>
        <v>-</v>
      </c>
      <c r="V949" s="40">
        <v>1980</v>
      </c>
      <c r="W949" s="40">
        <v>1981</v>
      </c>
      <c r="X949" s="40">
        <v>1982</v>
      </c>
      <c r="Y949" s="40">
        <v>1983</v>
      </c>
      <c r="Z949" s="40">
        <v>1984</v>
      </c>
      <c r="AA949" s="40">
        <v>1985</v>
      </c>
      <c r="AB949" s="40">
        <v>1986</v>
      </c>
      <c r="AC949" s="40">
        <v>1987</v>
      </c>
      <c r="AD949" s="40">
        <v>1988</v>
      </c>
      <c r="AE949" s="40">
        <v>1989</v>
      </c>
      <c r="AF949" s="40">
        <v>1990</v>
      </c>
      <c r="AG949" s="40">
        <v>1991</v>
      </c>
      <c r="AH949" s="40">
        <v>1992</v>
      </c>
      <c r="AI949" s="40">
        <v>1993</v>
      </c>
      <c r="AJ949" s="40">
        <v>1994</v>
      </c>
      <c r="AK949" s="40">
        <v>1995</v>
      </c>
      <c r="AL949" s="40">
        <v>1996</v>
      </c>
    </row>
    <row r="950" spans="1:65" ht="15" customHeight="1" x14ac:dyDescent="0.25">
      <c r="A950" t="s">
        <v>1278</v>
      </c>
      <c r="C950" s="61"/>
      <c r="D950" t="s">
        <v>833</v>
      </c>
      <c r="E950" s="45" t="s">
        <v>834</v>
      </c>
      <c r="F950" s="7"/>
      <c r="G950" s="45"/>
      <c r="H950" s="45"/>
      <c r="I950">
        <f t="shared" si="82"/>
        <v>1995</v>
      </c>
      <c r="J950">
        <f t="shared" si="81"/>
        <v>2023</v>
      </c>
      <c r="K950" s="2" t="str">
        <f t="shared" si="80"/>
        <v>-</v>
      </c>
      <c r="AK950" s="40">
        <v>1995</v>
      </c>
      <c r="AL950" s="40">
        <v>1996</v>
      </c>
      <c r="AM950" s="40">
        <v>1997</v>
      </c>
      <c r="AN950" s="40">
        <v>1998</v>
      </c>
      <c r="AO950" s="40">
        <v>1999</v>
      </c>
      <c r="AP950" s="40">
        <v>2000</v>
      </c>
      <c r="AQ950" s="40">
        <v>2001</v>
      </c>
      <c r="AR950" s="40">
        <v>2002</v>
      </c>
      <c r="AS950" s="40">
        <v>2003</v>
      </c>
      <c r="AT950" s="40">
        <v>2004</v>
      </c>
      <c r="AU950" s="40">
        <v>2005</v>
      </c>
      <c r="AV950" s="40">
        <v>2006</v>
      </c>
      <c r="AW950" s="40">
        <v>2007</v>
      </c>
      <c r="AX950" s="40">
        <v>2008</v>
      </c>
      <c r="AY950" s="40">
        <v>2009</v>
      </c>
      <c r="AZ950" s="40">
        <v>2010</v>
      </c>
      <c r="BA950" s="40">
        <v>2011</v>
      </c>
      <c r="BB950" s="40">
        <v>2012</v>
      </c>
      <c r="BC950" s="40">
        <v>2013</v>
      </c>
      <c r="BD950" s="40">
        <v>2014</v>
      </c>
      <c r="BE950" s="40">
        <v>2015</v>
      </c>
      <c r="BF950" s="40">
        <v>2016</v>
      </c>
      <c r="BG950" s="40">
        <v>2017</v>
      </c>
      <c r="BH950">
        <v>2018</v>
      </c>
      <c r="BI950" s="40">
        <v>2019</v>
      </c>
      <c r="BJ950">
        <v>2020</v>
      </c>
      <c r="BK950" s="40">
        <v>2021</v>
      </c>
      <c r="BL950">
        <v>2022</v>
      </c>
      <c r="BM950">
        <v>2023</v>
      </c>
    </row>
    <row r="951" spans="1:65" ht="15" customHeight="1" x14ac:dyDescent="0.25">
      <c r="A951" t="s">
        <v>1278</v>
      </c>
      <c r="C951" s="61"/>
      <c r="D951" t="s">
        <v>835</v>
      </c>
      <c r="E951" s="45" t="s">
        <v>836</v>
      </c>
      <c r="F951" s="7"/>
      <c r="G951" s="45"/>
      <c r="H951" s="45"/>
      <c r="I951">
        <f t="shared" si="82"/>
        <v>1980</v>
      </c>
      <c r="J951">
        <f t="shared" si="81"/>
        <v>2013</v>
      </c>
      <c r="K951" s="2" t="str">
        <f t="shared" si="80"/>
        <v>-</v>
      </c>
      <c r="V951">
        <v>1980</v>
      </c>
      <c r="W951">
        <v>1981</v>
      </c>
      <c r="X951">
        <v>1982</v>
      </c>
      <c r="Y951">
        <v>1983</v>
      </c>
      <c r="Z951">
        <v>1984</v>
      </c>
      <c r="AA951">
        <v>1985</v>
      </c>
      <c r="AB951">
        <v>1986</v>
      </c>
      <c r="AC951">
        <v>1987</v>
      </c>
      <c r="AD951">
        <v>1988</v>
      </c>
      <c r="AE951">
        <v>1989</v>
      </c>
      <c r="AF951">
        <v>1990</v>
      </c>
      <c r="AG951">
        <v>1991</v>
      </c>
      <c r="AH951">
        <v>1992</v>
      </c>
      <c r="AI951">
        <v>1993</v>
      </c>
      <c r="AJ951">
        <v>1994</v>
      </c>
      <c r="AK951">
        <v>1995</v>
      </c>
      <c r="AL951">
        <v>1996</v>
      </c>
      <c r="AM951">
        <v>1997</v>
      </c>
      <c r="AN951">
        <v>1998</v>
      </c>
      <c r="AO951">
        <v>1999</v>
      </c>
      <c r="AP951">
        <v>2000</v>
      </c>
      <c r="AQ951">
        <v>2001</v>
      </c>
      <c r="AR951">
        <v>2002</v>
      </c>
      <c r="AS951">
        <v>2003</v>
      </c>
      <c r="AT951">
        <v>2004</v>
      </c>
      <c r="AU951">
        <v>2005</v>
      </c>
      <c r="AV951">
        <v>2006</v>
      </c>
      <c r="AW951">
        <v>2007</v>
      </c>
      <c r="AX951">
        <v>2008</v>
      </c>
      <c r="AY951">
        <v>2009</v>
      </c>
      <c r="AZ951">
        <v>2010</v>
      </c>
      <c r="BA951">
        <v>2011</v>
      </c>
      <c r="BB951">
        <v>2012</v>
      </c>
      <c r="BC951">
        <v>2013</v>
      </c>
    </row>
    <row r="952" spans="1:65" ht="15" customHeight="1" x14ac:dyDescent="0.25">
      <c r="A952" t="s">
        <v>1278</v>
      </c>
      <c r="C952" s="61"/>
      <c r="D952" t="s">
        <v>398</v>
      </c>
      <c r="E952" s="45" t="s">
        <v>399</v>
      </c>
      <c r="G952" s="45"/>
      <c r="H952" s="45"/>
      <c r="I952">
        <f t="shared" si="82"/>
        <v>1980</v>
      </c>
      <c r="J952">
        <f t="shared" si="81"/>
        <v>2013</v>
      </c>
      <c r="K952" s="2" t="str">
        <f t="shared" si="80"/>
        <v>-</v>
      </c>
      <c r="V952">
        <v>1980</v>
      </c>
      <c r="W952">
        <v>1981</v>
      </c>
      <c r="X952">
        <v>1982</v>
      </c>
      <c r="Y952">
        <v>1983</v>
      </c>
      <c r="Z952">
        <v>1984</v>
      </c>
      <c r="AA952">
        <v>1985</v>
      </c>
      <c r="AB952">
        <v>1986</v>
      </c>
      <c r="AC952">
        <v>1987</v>
      </c>
      <c r="AD952">
        <v>1988</v>
      </c>
      <c r="AE952">
        <v>1989</v>
      </c>
      <c r="AF952">
        <v>1990</v>
      </c>
      <c r="AG952">
        <v>1991</v>
      </c>
      <c r="AH952">
        <v>1992</v>
      </c>
      <c r="AI952">
        <v>1993</v>
      </c>
      <c r="AJ952">
        <v>1994</v>
      </c>
      <c r="AK952">
        <v>1995</v>
      </c>
      <c r="AL952">
        <v>1996</v>
      </c>
      <c r="AM952">
        <v>1997</v>
      </c>
      <c r="AN952">
        <v>1998</v>
      </c>
      <c r="AO952">
        <v>1999</v>
      </c>
      <c r="AP952">
        <v>2000</v>
      </c>
      <c r="AQ952">
        <v>2001</v>
      </c>
      <c r="AR952">
        <v>2002</v>
      </c>
      <c r="AS952">
        <v>2003</v>
      </c>
      <c r="AT952">
        <v>2004</v>
      </c>
      <c r="AU952">
        <v>2005</v>
      </c>
      <c r="AV952">
        <v>2006</v>
      </c>
      <c r="AW952">
        <v>2007</v>
      </c>
      <c r="AX952">
        <v>2008</v>
      </c>
      <c r="AY952">
        <v>2009</v>
      </c>
      <c r="AZ952">
        <v>2010</v>
      </c>
      <c r="BA952">
        <v>2011</v>
      </c>
      <c r="BB952">
        <v>2012</v>
      </c>
      <c r="BC952">
        <v>2013</v>
      </c>
    </row>
    <row r="953" spans="1:65" ht="15" customHeight="1" x14ac:dyDescent="0.25">
      <c r="A953" t="s">
        <v>1278</v>
      </c>
      <c r="C953" s="61"/>
      <c r="D953" t="s">
        <v>837</v>
      </c>
      <c r="E953" s="45" t="s">
        <v>2688</v>
      </c>
      <c r="G953" s="45"/>
      <c r="H953" s="45"/>
      <c r="I953">
        <f t="shared" si="82"/>
        <v>1991</v>
      </c>
      <c r="J953">
        <f t="shared" si="81"/>
        <v>2023</v>
      </c>
      <c r="K953" s="2" t="str">
        <f t="shared" si="80"/>
        <v>-</v>
      </c>
      <c r="AG953" s="40">
        <v>1991</v>
      </c>
      <c r="AH953" s="40">
        <v>1992</v>
      </c>
      <c r="AI953" s="40">
        <v>1993</v>
      </c>
      <c r="AJ953" s="40">
        <v>1994</v>
      </c>
      <c r="AK953" s="40">
        <v>1995</v>
      </c>
      <c r="AL953" s="40">
        <v>1996</v>
      </c>
      <c r="AM953" s="40">
        <v>1997</v>
      </c>
      <c r="AN953" s="40">
        <v>1998</v>
      </c>
      <c r="AO953" s="40">
        <v>1999</v>
      </c>
      <c r="AP953" s="40">
        <v>2000</v>
      </c>
      <c r="AQ953" s="40">
        <v>2001</v>
      </c>
      <c r="AR953" s="40">
        <v>2002</v>
      </c>
      <c r="AS953" s="40">
        <v>2003</v>
      </c>
      <c r="AT953" s="40">
        <v>2004</v>
      </c>
      <c r="AU953" s="40">
        <v>2005</v>
      </c>
      <c r="AV953" s="40">
        <v>2006</v>
      </c>
      <c r="AW953" s="40">
        <v>2007</v>
      </c>
      <c r="AX953" s="40">
        <v>2008</v>
      </c>
      <c r="AY953" s="40">
        <v>2009</v>
      </c>
      <c r="AZ953" s="40">
        <v>2010</v>
      </c>
      <c r="BA953" s="40">
        <v>2011</v>
      </c>
      <c r="BB953" s="40">
        <v>2012</v>
      </c>
      <c r="BC953" s="40">
        <v>2013</v>
      </c>
      <c r="BD953" s="40">
        <v>2014</v>
      </c>
      <c r="BE953" s="40">
        <v>2015</v>
      </c>
      <c r="BF953" s="40">
        <v>2016</v>
      </c>
      <c r="BG953" s="40">
        <v>2017</v>
      </c>
      <c r="BH953">
        <v>2018</v>
      </c>
      <c r="BI953" s="40">
        <v>2019</v>
      </c>
      <c r="BJ953">
        <v>2020</v>
      </c>
      <c r="BK953" s="40">
        <v>2021</v>
      </c>
      <c r="BL953">
        <v>2022</v>
      </c>
      <c r="BM953">
        <v>2023</v>
      </c>
    </row>
    <row r="954" spans="1:65" ht="15" customHeight="1" x14ac:dyDescent="0.25">
      <c r="A954" t="s">
        <v>1278</v>
      </c>
      <c r="C954" s="61"/>
      <c r="D954" t="s">
        <v>400</v>
      </c>
      <c r="E954" s="45" t="s">
        <v>401</v>
      </c>
      <c r="G954" s="45"/>
      <c r="H954" s="45"/>
      <c r="I954">
        <f t="shared" si="82"/>
        <v>1980</v>
      </c>
      <c r="J954">
        <f t="shared" si="81"/>
        <v>2023</v>
      </c>
      <c r="K954" s="2" t="str">
        <f t="shared" si="80"/>
        <v>-</v>
      </c>
      <c r="V954">
        <v>1980</v>
      </c>
      <c r="W954">
        <v>1981</v>
      </c>
      <c r="X954">
        <v>1982</v>
      </c>
      <c r="Y954">
        <v>1983</v>
      </c>
      <c r="Z954">
        <v>1984</v>
      </c>
      <c r="AA954">
        <v>1985</v>
      </c>
      <c r="AB954">
        <v>1986</v>
      </c>
      <c r="AC954">
        <v>1987</v>
      </c>
      <c r="AD954">
        <v>1988</v>
      </c>
      <c r="AE954">
        <v>1989</v>
      </c>
      <c r="AF954">
        <v>1990</v>
      </c>
      <c r="AG954">
        <v>1991</v>
      </c>
      <c r="AH954">
        <v>1992</v>
      </c>
      <c r="AI954">
        <v>1993</v>
      </c>
      <c r="AJ954">
        <v>1994</v>
      </c>
      <c r="AK954">
        <v>1995</v>
      </c>
      <c r="AL954">
        <v>1996</v>
      </c>
      <c r="AM954">
        <v>1997</v>
      </c>
      <c r="AN954">
        <v>1998</v>
      </c>
      <c r="AO954">
        <v>1999</v>
      </c>
      <c r="AP954">
        <v>2000</v>
      </c>
      <c r="AQ954">
        <v>2001</v>
      </c>
      <c r="AR954">
        <v>2002</v>
      </c>
      <c r="AS954">
        <v>2003</v>
      </c>
      <c r="AT954">
        <v>2004</v>
      </c>
      <c r="AU954">
        <v>2005</v>
      </c>
      <c r="AV954">
        <v>2006</v>
      </c>
      <c r="AW954">
        <v>2007</v>
      </c>
      <c r="AX954">
        <v>2008</v>
      </c>
      <c r="AY954">
        <v>2009</v>
      </c>
      <c r="AZ954">
        <v>2010</v>
      </c>
      <c r="BA954">
        <v>2011</v>
      </c>
      <c r="BB954">
        <v>2012</v>
      </c>
      <c r="BC954">
        <v>2013</v>
      </c>
      <c r="BD954">
        <v>2014</v>
      </c>
      <c r="BE954">
        <v>2015</v>
      </c>
      <c r="BF954">
        <v>2016</v>
      </c>
      <c r="BG954">
        <v>2017</v>
      </c>
      <c r="BH954">
        <v>2018</v>
      </c>
      <c r="BI954">
        <v>2019</v>
      </c>
      <c r="BJ954">
        <v>2020</v>
      </c>
      <c r="BK954" s="40">
        <v>2021</v>
      </c>
      <c r="BL954">
        <v>2022</v>
      </c>
      <c r="BM954">
        <v>2023</v>
      </c>
    </row>
    <row r="955" spans="1:65" ht="15" customHeight="1" x14ac:dyDescent="0.25">
      <c r="A955" t="s">
        <v>1278</v>
      </c>
      <c r="C955" s="61"/>
      <c r="D955" t="s">
        <v>2662</v>
      </c>
      <c r="E955" s="45" t="s">
        <v>2689</v>
      </c>
      <c r="G955" s="45"/>
      <c r="H955" s="45"/>
      <c r="I955">
        <f t="shared" si="82"/>
        <v>1988</v>
      </c>
      <c r="J955">
        <f t="shared" si="81"/>
        <v>2023</v>
      </c>
      <c r="K955" s="2" t="str">
        <f t="shared" si="80"/>
        <v>-</v>
      </c>
      <c r="AD955" s="40">
        <v>1988</v>
      </c>
      <c r="AE955" s="40">
        <v>1989</v>
      </c>
      <c r="AF955" s="40">
        <v>1990</v>
      </c>
      <c r="AG955" s="40">
        <v>1991</v>
      </c>
      <c r="AH955" s="40">
        <v>1992</v>
      </c>
      <c r="AI955" s="40">
        <v>1993</v>
      </c>
      <c r="AJ955" s="40">
        <v>1994</v>
      </c>
      <c r="AK955" s="40">
        <v>1995</v>
      </c>
      <c r="AL955" s="40">
        <v>1996</v>
      </c>
      <c r="AM955" s="40">
        <v>1997</v>
      </c>
      <c r="AN955" s="40">
        <v>1998</v>
      </c>
      <c r="AO955" s="40">
        <v>1999</v>
      </c>
      <c r="AP955" s="40">
        <v>2000</v>
      </c>
      <c r="AQ955" s="40">
        <v>2001</v>
      </c>
      <c r="AR955" s="40">
        <v>2002</v>
      </c>
      <c r="AS955" s="40">
        <v>2003</v>
      </c>
      <c r="AT955" s="40">
        <v>2004</v>
      </c>
      <c r="AU955" s="40">
        <v>2005</v>
      </c>
      <c r="AV955" s="40">
        <v>2006</v>
      </c>
      <c r="AW955" s="40">
        <v>2007</v>
      </c>
      <c r="AX955" s="40">
        <v>2008</v>
      </c>
      <c r="AY955" s="40">
        <v>2009</v>
      </c>
      <c r="AZ955" s="40">
        <v>2010</v>
      </c>
      <c r="BA955" s="40">
        <v>2011</v>
      </c>
      <c r="BB955" s="40">
        <v>2012</v>
      </c>
      <c r="BC955" s="40">
        <v>2013</v>
      </c>
      <c r="BD955" s="40">
        <v>2014</v>
      </c>
      <c r="BE955" s="40">
        <v>2015</v>
      </c>
      <c r="BF955" s="40">
        <v>2016</v>
      </c>
      <c r="BG955" s="40">
        <v>2017</v>
      </c>
      <c r="BH955">
        <v>2018</v>
      </c>
      <c r="BI955" s="40">
        <v>2019</v>
      </c>
      <c r="BJ955">
        <v>2020</v>
      </c>
      <c r="BK955" s="40">
        <v>2021</v>
      </c>
      <c r="BL955">
        <v>2022</v>
      </c>
      <c r="BM955">
        <v>2023</v>
      </c>
    </row>
    <row r="956" spans="1:65" ht="15" customHeight="1" x14ac:dyDescent="0.25">
      <c r="A956" t="s">
        <v>1278</v>
      </c>
      <c r="C956" s="61"/>
      <c r="D956" t="s">
        <v>2661</v>
      </c>
      <c r="E956" s="45" t="s">
        <v>2690</v>
      </c>
      <c r="G956" s="45"/>
      <c r="H956" s="45"/>
      <c r="I956">
        <f t="shared" si="82"/>
        <v>1980</v>
      </c>
      <c r="J956">
        <f t="shared" si="81"/>
        <v>2023</v>
      </c>
      <c r="K956" s="2" t="str">
        <f t="shared" si="80"/>
        <v>-</v>
      </c>
      <c r="V956" s="40">
        <v>1980</v>
      </c>
      <c r="W956" s="40">
        <v>1981</v>
      </c>
      <c r="X956" s="40">
        <v>1982</v>
      </c>
      <c r="Y956" s="40">
        <v>1983</v>
      </c>
      <c r="Z956" s="40">
        <v>1984</v>
      </c>
      <c r="AA956" s="40">
        <v>1985</v>
      </c>
      <c r="AB956" s="40">
        <v>1986</v>
      </c>
      <c r="AC956" s="40">
        <v>1987</v>
      </c>
      <c r="AD956" s="40">
        <v>1988</v>
      </c>
      <c r="AE956" s="40">
        <v>1989</v>
      </c>
      <c r="AF956" s="40">
        <v>1990</v>
      </c>
      <c r="AG956" s="40">
        <v>1991</v>
      </c>
      <c r="AH956" s="40">
        <v>1992</v>
      </c>
      <c r="AI956" s="40">
        <v>1993</v>
      </c>
      <c r="AJ956" s="40">
        <v>1994</v>
      </c>
      <c r="AK956" s="40">
        <v>1995</v>
      </c>
      <c r="AL956" s="40">
        <v>1996</v>
      </c>
      <c r="AM956" s="40">
        <v>1997</v>
      </c>
      <c r="AN956" s="40">
        <v>1998</v>
      </c>
      <c r="AO956" s="40">
        <v>1999</v>
      </c>
      <c r="AP956" s="40">
        <v>2000</v>
      </c>
      <c r="AQ956" s="40">
        <v>2001</v>
      </c>
      <c r="AR956" s="40">
        <v>2002</v>
      </c>
      <c r="AS956" s="40">
        <v>2003</v>
      </c>
      <c r="AT956" s="40">
        <v>2004</v>
      </c>
      <c r="AU956" s="40">
        <v>2005</v>
      </c>
      <c r="AV956" s="40">
        <v>2006</v>
      </c>
      <c r="AW956" s="40">
        <v>2007</v>
      </c>
      <c r="AX956" s="40">
        <v>2008</v>
      </c>
      <c r="AY956" s="40">
        <v>2009</v>
      </c>
      <c r="AZ956" s="40">
        <v>2010</v>
      </c>
      <c r="BA956" s="40">
        <v>2011</v>
      </c>
      <c r="BB956" s="40">
        <v>2012</v>
      </c>
      <c r="BC956" s="40">
        <v>2013</v>
      </c>
      <c r="BD956" s="40">
        <v>2014</v>
      </c>
      <c r="BE956" s="40">
        <v>2015</v>
      </c>
      <c r="BF956" s="40">
        <v>2016</v>
      </c>
      <c r="BG956" s="40">
        <v>2017</v>
      </c>
      <c r="BH956">
        <v>2018</v>
      </c>
      <c r="BI956" s="40">
        <v>2019</v>
      </c>
      <c r="BJ956">
        <v>2020</v>
      </c>
      <c r="BK956" s="40">
        <v>2021</v>
      </c>
      <c r="BL956">
        <v>2022</v>
      </c>
      <c r="BM956">
        <v>2023</v>
      </c>
    </row>
    <row r="957" spans="1:65" ht="15" customHeight="1" x14ac:dyDescent="0.25">
      <c r="A957" t="s">
        <v>1278</v>
      </c>
      <c r="C957" s="61"/>
      <c r="D957" t="s">
        <v>402</v>
      </c>
      <c r="E957" s="45" t="s">
        <v>838</v>
      </c>
      <c r="G957" s="45"/>
      <c r="H957" s="45"/>
      <c r="I957">
        <f t="shared" si="82"/>
        <v>1980</v>
      </c>
      <c r="J957">
        <f t="shared" si="81"/>
        <v>2013</v>
      </c>
      <c r="K957" s="2" t="str">
        <f t="shared" si="80"/>
        <v>-</v>
      </c>
      <c r="V957">
        <v>1980</v>
      </c>
      <c r="W957">
        <v>1981</v>
      </c>
      <c r="X957">
        <v>1982</v>
      </c>
      <c r="Y957">
        <v>1983</v>
      </c>
      <c r="Z957">
        <v>1984</v>
      </c>
      <c r="AA957">
        <v>1985</v>
      </c>
      <c r="AB957">
        <v>1986</v>
      </c>
      <c r="AC957">
        <v>1987</v>
      </c>
      <c r="AD957">
        <v>1988</v>
      </c>
      <c r="AE957">
        <v>1989</v>
      </c>
      <c r="AF957">
        <v>1990</v>
      </c>
      <c r="AG957">
        <v>1991</v>
      </c>
      <c r="AH957">
        <v>1992</v>
      </c>
      <c r="AI957">
        <v>1993</v>
      </c>
      <c r="AJ957">
        <v>1994</v>
      </c>
      <c r="AK957">
        <v>1995</v>
      </c>
      <c r="AL957">
        <v>1996</v>
      </c>
      <c r="AM957">
        <v>1997</v>
      </c>
      <c r="AN957">
        <v>1998</v>
      </c>
      <c r="AO957">
        <v>1999</v>
      </c>
      <c r="AP957">
        <v>2000</v>
      </c>
      <c r="AQ957">
        <v>2001</v>
      </c>
      <c r="AR957">
        <v>2002</v>
      </c>
      <c r="AS957">
        <v>2003</v>
      </c>
      <c r="AT957">
        <v>2004</v>
      </c>
      <c r="AU957">
        <v>2005</v>
      </c>
      <c r="AV957">
        <v>2006</v>
      </c>
      <c r="AW957">
        <v>2007</v>
      </c>
      <c r="AX957">
        <v>2008</v>
      </c>
      <c r="AY957">
        <v>2009</v>
      </c>
      <c r="AZ957">
        <v>2010</v>
      </c>
      <c r="BA957">
        <v>2011</v>
      </c>
      <c r="BB957">
        <v>2012</v>
      </c>
      <c r="BC957">
        <v>2013</v>
      </c>
    </row>
    <row r="958" spans="1:65" ht="15" customHeight="1" x14ac:dyDescent="0.25">
      <c r="A958" t="s">
        <v>1278</v>
      </c>
      <c r="C958" s="61"/>
      <c r="D958" t="s">
        <v>403</v>
      </c>
      <c r="E958" s="45" t="s">
        <v>839</v>
      </c>
      <c r="G958" s="45"/>
      <c r="H958" s="45"/>
      <c r="I958">
        <f t="shared" si="82"/>
        <v>1980</v>
      </c>
      <c r="J958">
        <f t="shared" si="81"/>
        <v>2013</v>
      </c>
      <c r="K958" s="2" t="str">
        <f t="shared" si="80"/>
        <v>-</v>
      </c>
      <c r="V958">
        <v>1980</v>
      </c>
      <c r="W958">
        <v>1981</v>
      </c>
      <c r="X958">
        <v>1982</v>
      </c>
      <c r="Y958">
        <v>1983</v>
      </c>
      <c r="Z958">
        <v>1984</v>
      </c>
      <c r="AA958">
        <v>1985</v>
      </c>
      <c r="AB958">
        <v>1986</v>
      </c>
      <c r="AC958">
        <v>1987</v>
      </c>
      <c r="AD958">
        <v>1988</v>
      </c>
      <c r="AE958">
        <v>1989</v>
      </c>
      <c r="AF958">
        <v>1990</v>
      </c>
      <c r="AG958">
        <v>1991</v>
      </c>
      <c r="AH958">
        <v>1992</v>
      </c>
      <c r="AI958">
        <v>1993</v>
      </c>
      <c r="AJ958">
        <v>1994</v>
      </c>
      <c r="AK958">
        <v>1995</v>
      </c>
      <c r="AL958">
        <v>1996</v>
      </c>
      <c r="AM958">
        <v>1997</v>
      </c>
      <c r="AN958">
        <v>1998</v>
      </c>
      <c r="AO958">
        <v>1999</v>
      </c>
      <c r="AP958">
        <v>2000</v>
      </c>
      <c r="AQ958">
        <v>2001</v>
      </c>
      <c r="AR958">
        <v>2002</v>
      </c>
      <c r="AS958">
        <v>2003</v>
      </c>
      <c r="AT958">
        <v>2004</v>
      </c>
      <c r="AU958">
        <v>2005</v>
      </c>
      <c r="AV958">
        <v>2006</v>
      </c>
      <c r="AW958">
        <v>2007</v>
      </c>
      <c r="AX958">
        <v>2008</v>
      </c>
      <c r="AY958">
        <v>2009</v>
      </c>
      <c r="AZ958">
        <v>2010</v>
      </c>
      <c r="BA958">
        <v>2011</v>
      </c>
      <c r="BB958">
        <v>2012</v>
      </c>
      <c r="BC958">
        <v>2013</v>
      </c>
    </row>
    <row r="959" spans="1:65" ht="15" customHeight="1" x14ac:dyDescent="0.25">
      <c r="A959" t="s">
        <v>1278</v>
      </c>
      <c r="C959" s="61"/>
      <c r="D959" t="s">
        <v>841</v>
      </c>
      <c r="E959" s="45" t="s">
        <v>842</v>
      </c>
      <c r="G959" s="45"/>
      <c r="H959" s="45"/>
      <c r="I959">
        <f t="shared" si="82"/>
        <v>1983</v>
      </c>
      <c r="J959">
        <f t="shared" si="81"/>
        <v>2023</v>
      </c>
      <c r="K959" s="2" t="str">
        <f t="shared" si="80"/>
        <v>-</v>
      </c>
      <c r="Y959" s="40">
        <v>1983</v>
      </c>
      <c r="Z959" s="40">
        <v>1984</v>
      </c>
      <c r="AA959" s="40">
        <v>1985</v>
      </c>
      <c r="AB959" s="40">
        <v>1986</v>
      </c>
      <c r="AC959" s="40">
        <v>1987</v>
      </c>
      <c r="AD959" s="40">
        <v>1988</v>
      </c>
      <c r="AE959" s="40">
        <v>1989</v>
      </c>
      <c r="AF959" s="40">
        <v>1990</v>
      </c>
      <c r="AG959" s="40">
        <v>1991</v>
      </c>
      <c r="AH959" s="40">
        <v>1992</v>
      </c>
      <c r="AI959" s="40">
        <v>1993</v>
      </c>
      <c r="AJ959" s="40">
        <v>1994</v>
      </c>
      <c r="AK959" s="40">
        <v>1995</v>
      </c>
      <c r="AL959" s="40">
        <v>1996</v>
      </c>
      <c r="AM959" s="40">
        <v>1997</v>
      </c>
      <c r="AN959" s="40">
        <v>1998</v>
      </c>
      <c r="AO959" s="40">
        <v>1999</v>
      </c>
      <c r="AP959" s="40">
        <v>2000</v>
      </c>
      <c r="AQ959" s="40">
        <v>2001</v>
      </c>
      <c r="AR959" s="40">
        <v>2002</v>
      </c>
      <c r="AS959" s="40">
        <v>2003</v>
      </c>
      <c r="AT959" s="40">
        <v>2004</v>
      </c>
      <c r="AU959" s="40">
        <v>2005</v>
      </c>
      <c r="AV959" s="40">
        <v>2006</v>
      </c>
      <c r="AW959" s="40">
        <v>2007</v>
      </c>
      <c r="AX959" s="40">
        <v>2008</v>
      </c>
      <c r="AY959" s="40">
        <v>2009</v>
      </c>
      <c r="AZ959" s="40">
        <v>2010</v>
      </c>
      <c r="BA959" s="40">
        <v>2011</v>
      </c>
      <c r="BB959" s="40">
        <v>2012</v>
      </c>
      <c r="BC959" s="40">
        <v>2013</v>
      </c>
      <c r="BD959" s="40">
        <v>2014</v>
      </c>
      <c r="BE959" s="40">
        <v>2015</v>
      </c>
      <c r="BF959" s="40">
        <v>2016</v>
      </c>
      <c r="BG959" s="40">
        <v>2017</v>
      </c>
      <c r="BH959">
        <v>2018</v>
      </c>
      <c r="BI959" s="40">
        <v>2019</v>
      </c>
      <c r="BJ959">
        <v>2020</v>
      </c>
      <c r="BK959" s="40">
        <v>2021</v>
      </c>
      <c r="BL959">
        <v>2022</v>
      </c>
      <c r="BM959">
        <v>2023</v>
      </c>
    </row>
    <row r="960" spans="1:65" ht="15" customHeight="1" x14ac:dyDescent="0.25">
      <c r="A960" t="s">
        <v>1278</v>
      </c>
      <c r="C960" s="61"/>
      <c r="D960" t="s">
        <v>2660</v>
      </c>
      <c r="E960" s="45" t="s">
        <v>2691</v>
      </c>
      <c r="G960" s="45"/>
      <c r="H960" s="45"/>
      <c r="I960">
        <f t="shared" si="82"/>
        <v>2002</v>
      </c>
      <c r="J960">
        <f t="shared" si="81"/>
        <v>2023</v>
      </c>
      <c r="K960" s="2" t="str">
        <f t="shared" si="80"/>
        <v>-</v>
      </c>
      <c r="AR960" s="40">
        <v>2002</v>
      </c>
      <c r="AS960" s="40">
        <v>2003</v>
      </c>
      <c r="AT960" s="40">
        <v>2004</v>
      </c>
      <c r="AU960" s="40">
        <v>2005</v>
      </c>
      <c r="AV960" s="40">
        <v>2006</v>
      </c>
      <c r="AW960" s="40">
        <v>2007</v>
      </c>
      <c r="AX960" s="40">
        <v>2008</v>
      </c>
      <c r="AY960" s="40">
        <v>2009</v>
      </c>
      <c r="AZ960" s="40">
        <v>2010</v>
      </c>
      <c r="BA960" s="40">
        <v>2011</v>
      </c>
      <c r="BB960" s="40">
        <v>2012</v>
      </c>
      <c r="BC960" s="40">
        <v>2013</v>
      </c>
      <c r="BD960" s="40">
        <v>2014</v>
      </c>
      <c r="BE960" s="40">
        <v>2015</v>
      </c>
      <c r="BF960" s="40">
        <v>2016</v>
      </c>
      <c r="BG960" s="40">
        <v>2017</v>
      </c>
      <c r="BH960">
        <v>2018</v>
      </c>
      <c r="BI960" s="40">
        <v>2019</v>
      </c>
      <c r="BJ960">
        <v>2020</v>
      </c>
      <c r="BK960" s="40">
        <v>2021</v>
      </c>
      <c r="BL960">
        <v>2022</v>
      </c>
      <c r="BM960">
        <v>2023</v>
      </c>
    </row>
    <row r="961" spans="1:65" ht="15" customHeight="1" x14ac:dyDescent="0.25">
      <c r="A961" t="s">
        <v>1278</v>
      </c>
      <c r="C961" s="61"/>
      <c r="D961" t="s">
        <v>843</v>
      </c>
      <c r="E961" s="45" t="s">
        <v>844</v>
      </c>
      <c r="G961" s="45"/>
      <c r="H961" s="45"/>
      <c r="I961">
        <f t="shared" si="82"/>
        <v>1980</v>
      </c>
      <c r="J961">
        <f t="shared" si="81"/>
        <v>2023</v>
      </c>
      <c r="K961" s="2" t="str">
        <f t="shared" si="80"/>
        <v>-</v>
      </c>
      <c r="V961" s="40">
        <v>1980</v>
      </c>
      <c r="W961" s="40">
        <v>1981</v>
      </c>
      <c r="X961" s="40">
        <v>1982</v>
      </c>
      <c r="Y961" s="40">
        <v>1983</v>
      </c>
      <c r="Z961" s="40">
        <v>1984</v>
      </c>
      <c r="AA961" s="40">
        <v>1985</v>
      </c>
      <c r="AB961" s="40">
        <v>1986</v>
      </c>
      <c r="AC961" s="40">
        <v>1987</v>
      </c>
      <c r="AD961" s="40">
        <v>1988</v>
      </c>
      <c r="AE961" s="40">
        <v>1989</v>
      </c>
      <c r="AF961" s="40">
        <v>1990</v>
      </c>
      <c r="AG961" s="40">
        <v>1991</v>
      </c>
      <c r="AH961" s="40">
        <v>1992</v>
      </c>
      <c r="AI961" s="40">
        <v>1993</v>
      </c>
      <c r="AJ961" s="40">
        <v>1994</v>
      </c>
      <c r="AK961" s="40">
        <v>1995</v>
      </c>
      <c r="AL961" s="40">
        <v>1996</v>
      </c>
      <c r="AM961" s="40">
        <v>1997</v>
      </c>
      <c r="AN961" s="40">
        <v>1998</v>
      </c>
      <c r="AO961" s="40">
        <v>1999</v>
      </c>
      <c r="AP961" s="40">
        <v>2000</v>
      </c>
      <c r="AQ961" s="40">
        <v>2001</v>
      </c>
      <c r="AR961" s="40">
        <v>2002</v>
      </c>
      <c r="AS961" s="40">
        <v>2003</v>
      </c>
      <c r="AT961" s="40">
        <v>2004</v>
      </c>
      <c r="AU961" s="40">
        <v>2005</v>
      </c>
      <c r="AV961" s="40">
        <v>2006</v>
      </c>
      <c r="AW961" s="40">
        <v>2007</v>
      </c>
      <c r="AX961" s="40">
        <v>2008</v>
      </c>
      <c r="AY961" s="40">
        <v>2009</v>
      </c>
      <c r="AZ961" s="40">
        <v>2010</v>
      </c>
      <c r="BA961" s="40">
        <v>2011</v>
      </c>
      <c r="BB961" s="40">
        <v>2012</v>
      </c>
      <c r="BC961" s="40">
        <v>2013</v>
      </c>
      <c r="BD961" s="40">
        <v>2014</v>
      </c>
      <c r="BE961" s="40">
        <v>2015</v>
      </c>
      <c r="BF961" s="40">
        <v>2016</v>
      </c>
      <c r="BG961" s="40">
        <v>2017</v>
      </c>
      <c r="BH961">
        <v>2018</v>
      </c>
      <c r="BI961" s="40">
        <v>2019</v>
      </c>
      <c r="BJ961">
        <v>2020</v>
      </c>
      <c r="BK961" s="40">
        <v>2021</v>
      </c>
      <c r="BL961">
        <v>2022</v>
      </c>
      <c r="BM961">
        <v>2023</v>
      </c>
    </row>
    <row r="962" spans="1:65" ht="15" customHeight="1" x14ac:dyDescent="0.25">
      <c r="A962" t="s">
        <v>1278</v>
      </c>
      <c r="C962" s="61"/>
      <c r="D962" t="s">
        <v>2659</v>
      </c>
      <c r="E962" s="45" t="s">
        <v>2692</v>
      </c>
      <c r="G962" s="45"/>
      <c r="H962" s="45"/>
      <c r="I962">
        <f t="shared" si="82"/>
        <v>1997</v>
      </c>
      <c r="J962">
        <f t="shared" si="81"/>
        <v>2023</v>
      </c>
      <c r="K962" s="2" t="str">
        <f t="shared" si="80"/>
        <v>-</v>
      </c>
      <c r="AM962" s="40">
        <v>1997</v>
      </c>
      <c r="AN962" s="40">
        <v>1998</v>
      </c>
      <c r="AO962" s="40">
        <v>1999</v>
      </c>
      <c r="AP962" s="40">
        <v>2000</v>
      </c>
      <c r="AQ962" s="40">
        <v>2001</v>
      </c>
      <c r="AR962" s="40">
        <v>2002</v>
      </c>
      <c r="AS962" s="40">
        <v>2003</v>
      </c>
      <c r="AT962" s="40">
        <v>2004</v>
      </c>
      <c r="AU962" s="40">
        <v>2005</v>
      </c>
      <c r="AV962" s="40">
        <v>2006</v>
      </c>
      <c r="AW962" s="40">
        <v>2007</v>
      </c>
      <c r="AX962" s="40">
        <v>2008</v>
      </c>
      <c r="AY962" s="40">
        <v>2009</v>
      </c>
      <c r="AZ962" s="40">
        <v>2010</v>
      </c>
      <c r="BA962" s="40">
        <v>2011</v>
      </c>
      <c r="BB962" s="40">
        <v>2012</v>
      </c>
      <c r="BC962" s="40">
        <v>2013</v>
      </c>
      <c r="BD962" s="40">
        <v>2014</v>
      </c>
      <c r="BE962" s="40">
        <v>2015</v>
      </c>
      <c r="BF962" s="40">
        <v>2016</v>
      </c>
      <c r="BG962" s="40">
        <v>2017</v>
      </c>
      <c r="BH962" s="40">
        <v>2018</v>
      </c>
      <c r="BI962" s="40">
        <v>2019</v>
      </c>
      <c r="BJ962">
        <v>2020</v>
      </c>
      <c r="BK962" s="40">
        <v>2021</v>
      </c>
      <c r="BL962" s="40">
        <v>2022</v>
      </c>
      <c r="BM962">
        <v>2023</v>
      </c>
    </row>
    <row r="963" spans="1:65" ht="15" customHeight="1" x14ac:dyDescent="0.25">
      <c r="C963" s="64"/>
      <c r="E963" s="45"/>
      <c r="G963" s="45"/>
      <c r="H963" s="45"/>
    </row>
    <row r="964" spans="1:65" ht="15" customHeight="1" x14ac:dyDescent="0.25">
      <c r="A964" t="s">
        <v>1279</v>
      </c>
      <c r="B964" s="1" t="str">
        <f>A964&amp;J964</f>
        <v>KOTRE2023</v>
      </c>
      <c r="C964" s="78"/>
      <c r="D964" t="s">
        <v>1076</v>
      </c>
      <c r="E964" s="45" t="s">
        <v>1077</v>
      </c>
      <c r="G964" s="45"/>
      <c r="H964" s="45"/>
      <c r="J964">
        <f t="shared" ref="J964:J1028" si="83">MAX(L964:BT964)</f>
        <v>2023</v>
      </c>
      <c r="BM964">
        <v>2023</v>
      </c>
    </row>
    <row r="965" spans="1:65" ht="15" customHeight="1" x14ac:dyDescent="0.25">
      <c r="A965" t="s">
        <v>1279</v>
      </c>
      <c r="C965" s="78"/>
      <c r="D965" t="s">
        <v>444</v>
      </c>
      <c r="E965" s="45" t="s">
        <v>445</v>
      </c>
      <c r="G965" s="45"/>
      <c r="H965" s="45"/>
      <c r="J965">
        <f t="shared" si="83"/>
        <v>2023</v>
      </c>
      <c r="BM965">
        <v>2023</v>
      </c>
    </row>
    <row r="966" spans="1:65" ht="15" customHeight="1" x14ac:dyDescent="0.25">
      <c r="A966" t="s">
        <v>1279</v>
      </c>
      <c r="C966" s="78"/>
      <c r="D966" t="s">
        <v>763</v>
      </c>
      <c r="E966" s="45" t="s">
        <v>764</v>
      </c>
      <c r="G966" s="45"/>
      <c r="H966" s="45"/>
      <c r="J966">
        <f t="shared" si="83"/>
        <v>2023</v>
      </c>
      <c r="BM966">
        <v>2023</v>
      </c>
    </row>
    <row r="967" spans="1:65" ht="15" customHeight="1" x14ac:dyDescent="0.25">
      <c r="A967" t="s">
        <v>1279</v>
      </c>
      <c r="C967" s="78"/>
      <c r="D967" t="s">
        <v>765</v>
      </c>
      <c r="E967" s="45" t="s">
        <v>766</v>
      </c>
      <c r="G967" s="45"/>
      <c r="H967" s="45"/>
      <c r="J967">
        <f t="shared" si="83"/>
        <v>2023</v>
      </c>
      <c r="BM967">
        <v>2023</v>
      </c>
    </row>
    <row r="968" spans="1:65" ht="15" customHeight="1" x14ac:dyDescent="0.25">
      <c r="A968" t="s">
        <v>1279</v>
      </c>
      <c r="C968" s="78"/>
      <c r="D968" t="s">
        <v>1078</v>
      </c>
      <c r="E968" s="45" t="s">
        <v>446</v>
      </c>
      <c r="G968" s="45"/>
      <c r="H968" s="45"/>
      <c r="J968">
        <f t="shared" si="83"/>
        <v>2023</v>
      </c>
      <c r="BM968">
        <v>2023</v>
      </c>
    </row>
    <row r="969" spans="1:65" ht="15" customHeight="1" x14ac:dyDescent="0.25">
      <c r="A969" t="s">
        <v>1279</v>
      </c>
      <c r="C969" s="78"/>
      <c r="D969" t="s">
        <v>1079</v>
      </c>
      <c r="E969" s="45" t="s">
        <v>447</v>
      </c>
      <c r="G969" s="45"/>
      <c r="H969" s="45"/>
      <c r="J969">
        <f t="shared" si="83"/>
        <v>2023</v>
      </c>
      <c r="BM969">
        <v>2023</v>
      </c>
    </row>
    <row r="970" spans="1:65" ht="15" customHeight="1" x14ac:dyDescent="0.25">
      <c r="A970" t="s">
        <v>1279</v>
      </c>
      <c r="C970" s="78"/>
      <c r="D970" t="s">
        <v>438</v>
      </c>
      <c r="E970" s="45" t="s">
        <v>439</v>
      </c>
      <c r="G970" s="45"/>
      <c r="H970" s="45"/>
      <c r="J970">
        <f t="shared" si="83"/>
        <v>2023</v>
      </c>
      <c r="BM970">
        <v>2023</v>
      </c>
    </row>
    <row r="971" spans="1:65" ht="15" customHeight="1" x14ac:dyDescent="0.25">
      <c r="A971" t="s">
        <v>1279</v>
      </c>
      <c r="C971" s="78"/>
      <c r="D971" t="s">
        <v>453</v>
      </c>
      <c r="E971" s="45" t="s">
        <v>1080</v>
      </c>
      <c r="G971" s="45"/>
      <c r="H971" s="45"/>
      <c r="J971">
        <f t="shared" si="83"/>
        <v>2023</v>
      </c>
      <c r="BM971">
        <v>2023</v>
      </c>
    </row>
    <row r="972" spans="1:65" ht="15" customHeight="1" x14ac:dyDescent="0.25">
      <c r="A972" t="s">
        <v>1279</v>
      </c>
      <c r="C972" s="78"/>
      <c r="D972" t="s">
        <v>21</v>
      </c>
      <c r="E972" s="45" t="s">
        <v>12</v>
      </c>
      <c r="F972" s="7" t="s">
        <v>1303</v>
      </c>
      <c r="G972" s="45"/>
      <c r="H972" s="45"/>
      <c r="J972">
        <f t="shared" si="83"/>
        <v>2023</v>
      </c>
      <c r="BM972">
        <v>2023</v>
      </c>
    </row>
    <row r="973" spans="1:65" ht="15" customHeight="1" x14ac:dyDescent="0.25">
      <c r="A973" t="s">
        <v>1279</v>
      </c>
      <c r="C973" s="78"/>
      <c r="D973" t="s">
        <v>1081</v>
      </c>
      <c r="E973" s="45" t="s">
        <v>1082</v>
      </c>
      <c r="G973" s="45"/>
      <c r="H973" s="45"/>
      <c r="J973">
        <f t="shared" si="83"/>
        <v>2023</v>
      </c>
      <c r="BM973">
        <v>2023</v>
      </c>
    </row>
    <row r="974" spans="1:65" ht="15" customHeight="1" x14ac:dyDescent="0.25">
      <c r="A974" t="s">
        <v>1279</v>
      </c>
      <c r="C974" s="78"/>
      <c r="D974" t="s">
        <v>448</v>
      </c>
      <c r="E974" s="45" t="s">
        <v>449</v>
      </c>
      <c r="G974" s="45"/>
      <c r="H974" s="45"/>
      <c r="J974">
        <f t="shared" si="83"/>
        <v>2023</v>
      </c>
      <c r="BM974">
        <v>2023</v>
      </c>
    </row>
    <row r="975" spans="1:65" ht="15" customHeight="1" x14ac:dyDescent="0.25">
      <c r="A975" t="s">
        <v>1279</v>
      </c>
      <c r="C975" s="78"/>
      <c r="D975" t="s">
        <v>450</v>
      </c>
      <c r="E975" s="45" t="s">
        <v>451</v>
      </c>
      <c r="G975" s="45"/>
      <c r="H975" s="45"/>
      <c r="J975">
        <f t="shared" si="83"/>
        <v>2023</v>
      </c>
      <c r="BM975">
        <v>2023</v>
      </c>
    </row>
    <row r="976" spans="1:65" ht="15" customHeight="1" x14ac:dyDescent="0.25">
      <c r="A976" t="s">
        <v>1279</v>
      </c>
      <c r="C976" s="78"/>
      <c r="D976" t="s">
        <v>452</v>
      </c>
      <c r="E976" s="45" t="s">
        <v>455</v>
      </c>
      <c r="G976" s="45"/>
      <c r="H976" s="45"/>
      <c r="J976">
        <f t="shared" si="83"/>
        <v>2023</v>
      </c>
      <c r="BM976">
        <v>2023</v>
      </c>
    </row>
    <row r="977" spans="1:65" ht="15" customHeight="1" x14ac:dyDescent="0.25">
      <c r="A977" t="s">
        <v>1279</v>
      </c>
      <c r="C977" s="78"/>
      <c r="D977" t="s">
        <v>876</v>
      </c>
      <c r="E977" s="45" t="s">
        <v>877</v>
      </c>
      <c r="G977" s="45"/>
      <c r="H977" s="45"/>
      <c r="J977">
        <f t="shared" si="83"/>
        <v>2023</v>
      </c>
      <c r="BM977">
        <v>2023</v>
      </c>
    </row>
    <row r="978" spans="1:65" ht="15" customHeight="1" x14ac:dyDescent="0.25">
      <c r="C978" s="64"/>
      <c r="E978" s="45"/>
      <c r="G978" s="45"/>
      <c r="H978" s="45"/>
    </row>
    <row r="979" spans="1:65" ht="15" customHeight="1" x14ac:dyDescent="0.25">
      <c r="A979" t="s">
        <v>1251</v>
      </c>
      <c r="B979" s="1" t="str">
        <f>A979&amp;MIN(I979:I1008)&amp;"(-"&amp;MAX(J979:J1008)&amp;")"</f>
        <v>KRAF1980(-2023)</v>
      </c>
      <c r="C979" s="66"/>
      <c r="D979" t="s">
        <v>845</v>
      </c>
      <c r="E979" s="45" t="s">
        <v>846</v>
      </c>
      <c r="G979" s="45"/>
      <c r="H979" s="45"/>
      <c r="I979">
        <f t="shared" ref="I979:I1003" si="84">MIN(L979:BT979)</f>
        <v>1980</v>
      </c>
      <c r="J979">
        <f t="shared" si="83"/>
        <v>2023</v>
      </c>
      <c r="K979" s="2" t="str">
        <f t="shared" ref="K979:K1011" si="85">IF(J979-I979+1-COUNTA(L979:BT979)=0, "-", "Yes")</f>
        <v>-</v>
      </c>
      <c r="V979">
        <v>1980</v>
      </c>
      <c r="W979">
        <v>1981</v>
      </c>
      <c r="X979">
        <v>1982</v>
      </c>
      <c r="Y979">
        <v>1983</v>
      </c>
      <c r="Z979">
        <v>1984</v>
      </c>
      <c r="AA979">
        <v>1985</v>
      </c>
      <c r="AB979">
        <v>1986</v>
      </c>
      <c r="AC979">
        <v>1987</v>
      </c>
      <c r="AD979">
        <v>1988</v>
      </c>
      <c r="AE979">
        <v>1989</v>
      </c>
      <c r="AF979">
        <v>1990</v>
      </c>
      <c r="AG979">
        <v>1991</v>
      </c>
      <c r="AH979">
        <v>1992</v>
      </c>
      <c r="AI979">
        <v>1993</v>
      </c>
      <c r="AJ979">
        <v>1994</v>
      </c>
      <c r="AK979">
        <v>1995</v>
      </c>
      <c r="AL979">
        <v>1996</v>
      </c>
      <c r="AM979">
        <v>1997</v>
      </c>
      <c r="AN979">
        <v>1998</v>
      </c>
      <c r="AO979">
        <v>1999</v>
      </c>
      <c r="AP979">
        <v>2000</v>
      </c>
      <c r="AQ979">
        <v>2001</v>
      </c>
      <c r="AR979">
        <v>2002</v>
      </c>
      <c r="AS979">
        <v>2003</v>
      </c>
      <c r="AT979">
        <v>2004</v>
      </c>
      <c r="AU979">
        <v>2005</v>
      </c>
      <c r="AV979">
        <v>2006</v>
      </c>
      <c r="AW979">
        <v>2007</v>
      </c>
      <c r="AX979">
        <v>2008</v>
      </c>
      <c r="AY979">
        <v>2009</v>
      </c>
      <c r="AZ979">
        <v>2010</v>
      </c>
      <c r="BA979">
        <v>2011</v>
      </c>
      <c r="BB979">
        <v>2012</v>
      </c>
      <c r="BC979">
        <v>2013</v>
      </c>
      <c r="BD979">
        <v>2014</v>
      </c>
      <c r="BE979">
        <v>2015</v>
      </c>
      <c r="BF979">
        <v>2016</v>
      </c>
      <c r="BG979">
        <v>2017</v>
      </c>
      <c r="BH979">
        <v>2018</v>
      </c>
      <c r="BI979">
        <v>2019</v>
      </c>
      <c r="BJ979">
        <v>2020</v>
      </c>
      <c r="BK979">
        <v>2021</v>
      </c>
      <c r="BL979">
        <v>2022</v>
      </c>
      <c r="BM979">
        <v>2023</v>
      </c>
    </row>
    <row r="980" spans="1:65" ht="15" customHeight="1" x14ac:dyDescent="0.25">
      <c r="A980" t="s">
        <v>1251</v>
      </c>
      <c r="C980" s="66"/>
      <c r="D980" t="s">
        <v>847</v>
      </c>
      <c r="E980" s="45" t="s">
        <v>848</v>
      </c>
      <c r="G980" s="45"/>
      <c r="H980" s="45"/>
      <c r="I980">
        <f t="shared" si="84"/>
        <v>1980</v>
      </c>
      <c r="J980">
        <f t="shared" si="83"/>
        <v>2023</v>
      </c>
      <c r="K980" s="2" t="str">
        <f t="shared" si="85"/>
        <v>-</v>
      </c>
      <c r="V980">
        <v>1980</v>
      </c>
      <c r="W980">
        <v>1981</v>
      </c>
      <c r="X980">
        <v>1982</v>
      </c>
      <c r="Y980">
        <v>1983</v>
      </c>
      <c r="Z980">
        <v>1984</v>
      </c>
      <c r="AA980">
        <v>1985</v>
      </c>
      <c r="AB980">
        <v>1986</v>
      </c>
      <c r="AC980">
        <v>1987</v>
      </c>
      <c r="AD980">
        <v>1988</v>
      </c>
      <c r="AE980">
        <v>1989</v>
      </c>
      <c r="AF980">
        <v>1990</v>
      </c>
      <c r="AG980">
        <v>1991</v>
      </c>
      <c r="AH980">
        <v>1992</v>
      </c>
      <c r="AI980">
        <v>1993</v>
      </c>
      <c r="AJ980">
        <v>1994</v>
      </c>
      <c r="AK980">
        <v>1995</v>
      </c>
      <c r="AL980">
        <v>1996</v>
      </c>
      <c r="AM980">
        <v>1997</v>
      </c>
      <c r="AN980">
        <v>1998</v>
      </c>
      <c r="AO980">
        <v>1999</v>
      </c>
      <c r="AP980">
        <v>2000</v>
      </c>
      <c r="AQ980">
        <v>2001</v>
      </c>
      <c r="AR980">
        <v>2002</v>
      </c>
      <c r="AS980">
        <v>2003</v>
      </c>
      <c r="AT980">
        <v>2004</v>
      </c>
      <c r="AU980">
        <v>2005</v>
      </c>
      <c r="AV980">
        <v>2006</v>
      </c>
      <c r="AW980">
        <v>2007</v>
      </c>
      <c r="AX980">
        <v>2008</v>
      </c>
      <c r="AY980">
        <v>2009</v>
      </c>
      <c r="AZ980">
        <v>2010</v>
      </c>
      <c r="BA980">
        <v>2011</v>
      </c>
      <c r="BB980">
        <v>2012</v>
      </c>
      <c r="BC980">
        <v>2013</v>
      </c>
      <c r="BD980">
        <v>2014</v>
      </c>
      <c r="BE980">
        <v>2015</v>
      </c>
      <c r="BF980">
        <v>2016</v>
      </c>
      <c r="BG980">
        <v>2017</v>
      </c>
      <c r="BH980">
        <v>2018</v>
      </c>
      <c r="BI980">
        <v>2019</v>
      </c>
      <c r="BJ980">
        <v>2020</v>
      </c>
      <c r="BK980">
        <v>2021</v>
      </c>
      <c r="BL980">
        <v>2022</v>
      </c>
      <c r="BM980">
        <v>2023</v>
      </c>
    </row>
    <row r="981" spans="1:65" ht="15" customHeight="1" x14ac:dyDescent="0.25">
      <c r="A981" t="s">
        <v>1251</v>
      </c>
      <c r="C981" s="66"/>
      <c r="D981" t="s">
        <v>456</v>
      </c>
      <c r="E981" s="45" t="s">
        <v>457</v>
      </c>
      <c r="G981" s="45" t="s">
        <v>1860</v>
      </c>
      <c r="H981" s="45" t="s">
        <v>1861</v>
      </c>
      <c r="I981">
        <f t="shared" si="84"/>
        <v>1980</v>
      </c>
      <c r="J981">
        <f t="shared" si="83"/>
        <v>2023</v>
      </c>
      <c r="K981" s="2" t="str">
        <f t="shared" si="85"/>
        <v>-</v>
      </c>
      <c r="V981">
        <v>1980</v>
      </c>
      <c r="W981">
        <v>1981</v>
      </c>
      <c r="X981">
        <v>1982</v>
      </c>
      <c r="Y981">
        <v>1983</v>
      </c>
      <c r="Z981">
        <v>1984</v>
      </c>
      <c r="AA981">
        <v>1985</v>
      </c>
      <c r="AB981">
        <v>1986</v>
      </c>
      <c r="AC981">
        <v>1987</v>
      </c>
      <c r="AD981">
        <v>1988</v>
      </c>
      <c r="AE981">
        <v>1989</v>
      </c>
      <c r="AF981">
        <v>1990</v>
      </c>
      <c r="AG981">
        <v>1991</v>
      </c>
      <c r="AH981">
        <v>1992</v>
      </c>
      <c r="AI981">
        <v>1993</v>
      </c>
      <c r="AJ981">
        <v>1994</v>
      </c>
      <c r="AK981">
        <v>1995</v>
      </c>
      <c r="AL981">
        <v>1996</v>
      </c>
      <c r="AM981">
        <v>1997</v>
      </c>
      <c r="AN981">
        <v>1998</v>
      </c>
      <c r="AO981">
        <v>1999</v>
      </c>
      <c r="AP981">
        <v>2000</v>
      </c>
      <c r="AQ981">
        <v>2001</v>
      </c>
      <c r="AR981">
        <v>2002</v>
      </c>
      <c r="AS981">
        <v>2003</v>
      </c>
      <c r="AT981">
        <v>2004</v>
      </c>
      <c r="AU981">
        <v>2005</v>
      </c>
      <c r="AV981">
        <v>2006</v>
      </c>
      <c r="AW981">
        <v>2007</v>
      </c>
      <c r="AX981">
        <v>2008</v>
      </c>
      <c r="AY981">
        <v>2009</v>
      </c>
      <c r="AZ981">
        <v>2010</v>
      </c>
      <c r="BA981">
        <v>2011</v>
      </c>
      <c r="BB981">
        <v>2012</v>
      </c>
      <c r="BC981">
        <v>2013</v>
      </c>
      <c r="BD981">
        <v>2014</v>
      </c>
      <c r="BE981">
        <v>2015</v>
      </c>
      <c r="BF981">
        <v>2016</v>
      </c>
      <c r="BG981">
        <v>2017</v>
      </c>
      <c r="BH981">
        <v>2018</v>
      </c>
      <c r="BI981">
        <v>2019</v>
      </c>
      <c r="BJ981">
        <v>2020</v>
      </c>
      <c r="BK981">
        <v>2021</v>
      </c>
      <c r="BL981">
        <v>2022</v>
      </c>
      <c r="BM981">
        <v>2023</v>
      </c>
    </row>
    <row r="982" spans="1:65" ht="15" customHeight="1" x14ac:dyDescent="0.25">
      <c r="A982" t="s">
        <v>1251</v>
      </c>
      <c r="C982" s="66"/>
      <c r="D982" t="s">
        <v>458</v>
      </c>
      <c r="E982" s="45" t="s">
        <v>459</v>
      </c>
      <c r="G982" s="45" t="s">
        <v>459</v>
      </c>
      <c r="H982" s="45" t="s">
        <v>1862</v>
      </c>
      <c r="I982">
        <f t="shared" si="84"/>
        <v>1980</v>
      </c>
      <c r="J982">
        <f t="shared" si="83"/>
        <v>2023</v>
      </c>
      <c r="K982" s="2" t="str">
        <f t="shared" si="85"/>
        <v>-</v>
      </c>
      <c r="V982">
        <v>1980</v>
      </c>
      <c r="W982">
        <v>1981</v>
      </c>
      <c r="X982">
        <v>1982</v>
      </c>
      <c r="Y982">
        <v>1983</v>
      </c>
      <c r="Z982">
        <v>1984</v>
      </c>
      <c r="AA982">
        <v>1985</v>
      </c>
      <c r="AB982">
        <v>1986</v>
      </c>
      <c r="AC982">
        <v>1987</v>
      </c>
      <c r="AD982">
        <v>1988</v>
      </c>
      <c r="AE982">
        <v>1989</v>
      </c>
      <c r="AF982">
        <v>1990</v>
      </c>
      <c r="AG982">
        <v>1991</v>
      </c>
      <c r="AH982">
        <v>1992</v>
      </c>
      <c r="AI982">
        <v>1993</v>
      </c>
      <c r="AJ982">
        <v>1994</v>
      </c>
      <c r="AK982">
        <v>1995</v>
      </c>
      <c r="AL982">
        <v>1996</v>
      </c>
      <c r="AM982">
        <v>1997</v>
      </c>
      <c r="AN982">
        <v>1998</v>
      </c>
      <c r="AO982">
        <v>1999</v>
      </c>
      <c r="AP982">
        <v>2000</v>
      </c>
      <c r="AQ982">
        <v>2001</v>
      </c>
      <c r="AR982">
        <v>2002</v>
      </c>
      <c r="AS982">
        <v>2003</v>
      </c>
      <c r="AT982">
        <v>2004</v>
      </c>
      <c r="AU982">
        <v>2005</v>
      </c>
      <c r="AV982">
        <v>2006</v>
      </c>
      <c r="AW982">
        <v>2007</v>
      </c>
      <c r="AX982">
        <v>2008</v>
      </c>
      <c r="AY982">
        <v>2009</v>
      </c>
      <c r="AZ982">
        <v>2010</v>
      </c>
      <c r="BA982">
        <v>2011</v>
      </c>
      <c r="BB982">
        <v>2012</v>
      </c>
      <c r="BC982">
        <v>2013</v>
      </c>
      <c r="BD982">
        <v>2014</v>
      </c>
      <c r="BE982">
        <v>2015</v>
      </c>
      <c r="BF982">
        <v>2016</v>
      </c>
      <c r="BG982">
        <v>2017</v>
      </c>
      <c r="BH982">
        <v>2018</v>
      </c>
      <c r="BI982">
        <v>2019</v>
      </c>
      <c r="BJ982">
        <v>2020</v>
      </c>
      <c r="BK982">
        <v>2021</v>
      </c>
      <c r="BL982">
        <v>2022</v>
      </c>
      <c r="BM982">
        <v>2023</v>
      </c>
    </row>
    <row r="983" spans="1:65" ht="15" customHeight="1" x14ac:dyDescent="0.25">
      <c r="A983" t="s">
        <v>1251</v>
      </c>
      <c r="C983" s="66"/>
      <c r="D983" t="s">
        <v>460</v>
      </c>
      <c r="E983" s="45" t="s">
        <v>461</v>
      </c>
      <c r="G983" s="45" t="s">
        <v>1863</v>
      </c>
      <c r="H983" s="45" t="s">
        <v>1864</v>
      </c>
      <c r="I983">
        <f t="shared" si="84"/>
        <v>1980</v>
      </c>
      <c r="J983">
        <f t="shared" si="83"/>
        <v>2023</v>
      </c>
      <c r="K983" s="2" t="str">
        <f t="shared" si="85"/>
        <v>-</v>
      </c>
      <c r="V983">
        <v>1980</v>
      </c>
      <c r="W983">
        <v>1981</v>
      </c>
      <c r="X983">
        <v>1982</v>
      </c>
      <c r="Y983">
        <v>1983</v>
      </c>
      <c r="Z983">
        <v>1984</v>
      </c>
      <c r="AA983">
        <v>1985</v>
      </c>
      <c r="AB983">
        <v>1986</v>
      </c>
      <c r="AC983">
        <v>1987</v>
      </c>
      <c r="AD983">
        <v>1988</v>
      </c>
      <c r="AE983">
        <v>1989</v>
      </c>
      <c r="AF983">
        <v>1990</v>
      </c>
      <c r="AG983">
        <v>1991</v>
      </c>
      <c r="AH983">
        <v>1992</v>
      </c>
      <c r="AI983">
        <v>1993</v>
      </c>
      <c r="AJ983">
        <v>1994</v>
      </c>
      <c r="AK983">
        <v>1995</v>
      </c>
      <c r="AL983">
        <v>1996</v>
      </c>
      <c r="AM983">
        <v>1997</v>
      </c>
      <c r="AN983">
        <v>1998</v>
      </c>
      <c r="AO983">
        <v>1999</v>
      </c>
      <c r="AP983">
        <v>2000</v>
      </c>
      <c r="AQ983">
        <v>2001</v>
      </c>
      <c r="AR983">
        <v>2002</v>
      </c>
      <c r="AS983">
        <v>2003</v>
      </c>
      <c r="AT983">
        <v>2004</v>
      </c>
      <c r="AU983">
        <v>2005</v>
      </c>
      <c r="AV983">
        <v>2006</v>
      </c>
      <c r="AW983">
        <v>2007</v>
      </c>
      <c r="AX983">
        <v>2008</v>
      </c>
      <c r="AY983">
        <v>2009</v>
      </c>
      <c r="AZ983">
        <v>2010</v>
      </c>
      <c r="BA983">
        <v>2011</v>
      </c>
      <c r="BB983">
        <v>2012</v>
      </c>
      <c r="BC983">
        <v>2013</v>
      </c>
      <c r="BD983">
        <v>2014</v>
      </c>
      <c r="BE983">
        <v>2015</v>
      </c>
      <c r="BF983">
        <v>2016</v>
      </c>
      <c r="BG983">
        <v>2017</v>
      </c>
      <c r="BH983">
        <v>2018</v>
      </c>
      <c r="BI983">
        <v>2019</v>
      </c>
      <c r="BJ983">
        <v>2020</v>
      </c>
      <c r="BK983">
        <v>2021</v>
      </c>
      <c r="BL983">
        <v>2022</v>
      </c>
      <c r="BM983">
        <v>2023</v>
      </c>
    </row>
    <row r="984" spans="1:65" ht="15" customHeight="1" x14ac:dyDescent="0.25">
      <c r="A984" t="s">
        <v>1251</v>
      </c>
      <c r="C984" s="66"/>
      <c r="D984" t="s">
        <v>1083</v>
      </c>
      <c r="E984" s="45" t="s">
        <v>499</v>
      </c>
      <c r="G984" s="45"/>
      <c r="H984" s="45"/>
      <c r="I984">
        <f t="shared" si="84"/>
        <v>1980</v>
      </c>
      <c r="J984">
        <f t="shared" si="83"/>
        <v>2023</v>
      </c>
      <c r="K984" s="2" t="str">
        <f t="shared" si="85"/>
        <v>-</v>
      </c>
      <c r="V984">
        <v>1980</v>
      </c>
      <c r="W984">
        <v>1981</v>
      </c>
      <c r="X984">
        <v>1982</v>
      </c>
      <c r="Y984">
        <v>1983</v>
      </c>
      <c r="Z984">
        <v>1984</v>
      </c>
      <c r="AA984">
        <v>1985</v>
      </c>
      <c r="AB984">
        <v>1986</v>
      </c>
      <c r="AC984">
        <v>1987</v>
      </c>
      <c r="AD984">
        <v>1988</v>
      </c>
      <c r="AE984">
        <v>1989</v>
      </c>
      <c r="AF984">
        <v>1990</v>
      </c>
      <c r="AG984">
        <v>1991</v>
      </c>
      <c r="AH984">
        <v>1992</v>
      </c>
      <c r="AI984">
        <v>1993</v>
      </c>
      <c r="AJ984">
        <v>1994</v>
      </c>
      <c r="AK984">
        <v>1995</v>
      </c>
      <c r="AL984">
        <v>1996</v>
      </c>
      <c r="AM984">
        <v>1997</v>
      </c>
      <c r="AN984">
        <v>1998</v>
      </c>
      <c r="AO984">
        <v>1999</v>
      </c>
      <c r="AP984">
        <v>2000</v>
      </c>
      <c r="AQ984">
        <v>2001</v>
      </c>
      <c r="AR984">
        <v>2002</v>
      </c>
      <c r="AS984">
        <v>2003</v>
      </c>
      <c r="AT984">
        <v>2004</v>
      </c>
      <c r="AU984">
        <v>2005</v>
      </c>
      <c r="AV984">
        <v>2006</v>
      </c>
      <c r="AW984">
        <v>2007</v>
      </c>
      <c r="AX984">
        <v>2008</v>
      </c>
      <c r="AY984">
        <v>2009</v>
      </c>
      <c r="AZ984">
        <v>2010</v>
      </c>
      <c r="BA984">
        <v>2011</v>
      </c>
      <c r="BB984">
        <v>2012</v>
      </c>
      <c r="BC984">
        <v>2013</v>
      </c>
      <c r="BD984">
        <v>2014</v>
      </c>
      <c r="BE984">
        <v>2015</v>
      </c>
      <c r="BF984">
        <v>2016</v>
      </c>
      <c r="BG984">
        <v>2017</v>
      </c>
      <c r="BH984">
        <v>2018</v>
      </c>
      <c r="BI984">
        <v>2019</v>
      </c>
      <c r="BJ984">
        <v>2020</v>
      </c>
      <c r="BK984">
        <v>2021</v>
      </c>
      <c r="BL984">
        <v>2022</v>
      </c>
      <c r="BM984">
        <v>2023</v>
      </c>
    </row>
    <row r="985" spans="1:65" ht="15" customHeight="1" x14ac:dyDescent="0.25">
      <c r="A985" t="s">
        <v>1251</v>
      </c>
      <c r="C985" s="66"/>
      <c r="D985" t="s">
        <v>462</v>
      </c>
      <c r="E985" s="45" t="s">
        <v>463</v>
      </c>
      <c r="G985" s="45" t="s">
        <v>463</v>
      </c>
      <c r="H985" s="45" t="s">
        <v>1865</v>
      </c>
      <c r="I985">
        <f t="shared" si="84"/>
        <v>1980</v>
      </c>
      <c r="J985">
        <f t="shared" si="83"/>
        <v>2023</v>
      </c>
      <c r="K985" s="2" t="str">
        <f t="shared" si="85"/>
        <v>-</v>
      </c>
      <c r="V985">
        <v>1980</v>
      </c>
      <c r="W985">
        <v>1981</v>
      </c>
      <c r="X985">
        <v>1982</v>
      </c>
      <c r="Y985">
        <v>1983</v>
      </c>
      <c r="Z985">
        <v>1984</v>
      </c>
      <c r="AA985">
        <v>1985</v>
      </c>
      <c r="AB985">
        <v>1986</v>
      </c>
      <c r="AC985">
        <v>1987</v>
      </c>
      <c r="AD985">
        <v>1988</v>
      </c>
      <c r="AE985">
        <v>1989</v>
      </c>
      <c r="AF985">
        <v>1990</v>
      </c>
      <c r="AG985">
        <v>1991</v>
      </c>
      <c r="AH985">
        <v>1992</v>
      </c>
      <c r="AI985">
        <v>1993</v>
      </c>
      <c r="AJ985">
        <v>1994</v>
      </c>
      <c r="AK985">
        <v>1995</v>
      </c>
      <c r="AL985">
        <v>1996</v>
      </c>
      <c r="AM985">
        <v>1997</v>
      </c>
      <c r="AN985">
        <v>1998</v>
      </c>
      <c r="AO985">
        <v>1999</v>
      </c>
      <c r="AP985">
        <v>2000</v>
      </c>
      <c r="AQ985">
        <v>2001</v>
      </c>
      <c r="AR985">
        <v>2002</v>
      </c>
      <c r="AS985">
        <v>2003</v>
      </c>
      <c r="AT985">
        <v>2004</v>
      </c>
      <c r="AU985">
        <v>2005</v>
      </c>
      <c r="AV985">
        <v>2006</v>
      </c>
      <c r="AW985">
        <v>2007</v>
      </c>
      <c r="AX985">
        <v>2008</v>
      </c>
      <c r="AY985">
        <v>2009</v>
      </c>
      <c r="AZ985">
        <v>2010</v>
      </c>
      <c r="BA985">
        <v>2011</v>
      </c>
      <c r="BB985">
        <v>2012</v>
      </c>
      <c r="BC985">
        <v>2013</v>
      </c>
      <c r="BD985">
        <v>2014</v>
      </c>
      <c r="BE985">
        <v>2015</v>
      </c>
      <c r="BF985">
        <v>2016</v>
      </c>
      <c r="BG985">
        <v>2017</v>
      </c>
      <c r="BH985">
        <v>2018</v>
      </c>
      <c r="BI985">
        <v>2019</v>
      </c>
      <c r="BJ985">
        <v>2020</v>
      </c>
      <c r="BK985">
        <v>2021</v>
      </c>
      <c r="BL985">
        <v>2022</v>
      </c>
      <c r="BM985">
        <v>2023</v>
      </c>
    </row>
    <row r="986" spans="1:65" ht="15" customHeight="1" x14ac:dyDescent="0.25">
      <c r="A986" t="s">
        <v>1251</v>
      </c>
      <c r="C986" s="66"/>
      <c r="D986" t="s">
        <v>849</v>
      </c>
      <c r="E986" s="45" t="s">
        <v>850</v>
      </c>
      <c r="G986" s="45"/>
      <c r="H986" s="45"/>
      <c r="I986">
        <f t="shared" si="84"/>
        <v>1980</v>
      </c>
      <c r="J986">
        <f t="shared" si="83"/>
        <v>2023</v>
      </c>
      <c r="K986" s="2" t="str">
        <f t="shared" si="85"/>
        <v>-</v>
      </c>
      <c r="V986">
        <v>1980</v>
      </c>
      <c r="W986">
        <v>1981</v>
      </c>
      <c r="X986">
        <v>1982</v>
      </c>
      <c r="Y986">
        <v>1983</v>
      </c>
      <c r="Z986">
        <v>1984</v>
      </c>
      <c r="AA986">
        <v>1985</v>
      </c>
      <c r="AB986">
        <v>1986</v>
      </c>
      <c r="AC986">
        <v>1987</v>
      </c>
      <c r="AD986">
        <v>1988</v>
      </c>
      <c r="AE986">
        <v>1989</v>
      </c>
      <c r="AF986">
        <v>1990</v>
      </c>
      <c r="AG986">
        <v>1991</v>
      </c>
      <c r="AH986">
        <v>1992</v>
      </c>
      <c r="AI986">
        <v>1993</v>
      </c>
      <c r="AJ986">
        <v>1994</v>
      </c>
      <c r="AK986">
        <v>1995</v>
      </c>
      <c r="AL986">
        <v>1996</v>
      </c>
      <c r="AM986">
        <v>1997</v>
      </c>
      <c r="AN986">
        <v>1998</v>
      </c>
      <c r="AO986">
        <v>1999</v>
      </c>
      <c r="AP986">
        <v>2000</v>
      </c>
      <c r="AQ986">
        <v>2001</v>
      </c>
      <c r="AR986">
        <v>2002</v>
      </c>
      <c r="AS986">
        <v>2003</v>
      </c>
      <c r="AT986">
        <v>2004</v>
      </c>
      <c r="AU986">
        <v>2005</v>
      </c>
      <c r="AV986">
        <v>2006</v>
      </c>
      <c r="AW986">
        <v>2007</v>
      </c>
      <c r="AX986">
        <v>2008</v>
      </c>
      <c r="AY986">
        <v>2009</v>
      </c>
      <c r="AZ986">
        <v>2010</v>
      </c>
      <c r="BA986">
        <v>2011</v>
      </c>
      <c r="BB986">
        <v>2012</v>
      </c>
      <c r="BC986">
        <v>2013</v>
      </c>
      <c r="BD986">
        <v>2014</v>
      </c>
      <c r="BE986">
        <v>2015</v>
      </c>
      <c r="BF986">
        <v>2016</v>
      </c>
      <c r="BG986">
        <v>2017</v>
      </c>
      <c r="BH986">
        <v>2018</v>
      </c>
      <c r="BI986">
        <v>2019</v>
      </c>
      <c r="BJ986">
        <v>2020</v>
      </c>
      <c r="BK986">
        <v>2021</v>
      </c>
      <c r="BL986">
        <v>2022</v>
      </c>
      <c r="BM986">
        <v>2023</v>
      </c>
    </row>
    <row r="987" spans="1:65" ht="15" customHeight="1" x14ac:dyDescent="0.25">
      <c r="A987" t="s">
        <v>1251</v>
      </c>
      <c r="C987" s="66"/>
      <c r="D987" t="s">
        <v>851</v>
      </c>
      <c r="E987" s="45" t="s">
        <v>852</v>
      </c>
      <c r="G987" s="45"/>
      <c r="H987" s="45"/>
      <c r="I987">
        <f t="shared" si="84"/>
        <v>1980</v>
      </c>
      <c r="J987">
        <f t="shared" si="83"/>
        <v>2023</v>
      </c>
      <c r="K987" s="2" t="str">
        <f t="shared" si="85"/>
        <v>-</v>
      </c>
      <c r="V987">
        <v>1980</v>
      </c>
      <c r="W987">
        <v>1981</v>
      </c>
      <c r="X987">
        <v>1982</v>
      </c>
      <c r="Y987">
        <v>1983</v>
      </c>
      <c r="Z987">
        <v>1984</v>
      </c>
      <c r="AA987">
        <v>1985</v>
      </c>
      <c r="AB987">
        <v>1986</v>
      </c>
      <c r="AC987">
        <v>1987</v>
      </c>
      <c r="AD987">
        <v>1988</v>
      </c>
      <c r="AE987">
        <v>1989</v>
      </c>
      <c r="AF987">
        <v>1990</v>
      </c>
      <c r="AG987">
        <v>1991</v>
      </c>
      <c r="AH987">
        <v>1992</v>
      </c>
      <c r="AI987">
        <v>1993</v>
      </c>
      <c r="AJ987">
        <v>1994</v>
      </c>
      <c r="AK987">
        <v>1995</v>
      </c>
      <c r="AL987">
        <v>1996</v>
      </c>
      <c r="AM987">
        <v>1997</v>
      </c>
      <c r="AN987">
        <v>1998</v>
      </c>
      <c r="AO987">
        <v>1999</v>
      </c>
      <c r="AP987">
        <v>2000</v>
      </c>
      <c r="AQ987">
        <v>2001</v>
      </c>
      <c r="AR987">
        <v>2002</v>
      </c>
      <c r="AS987">
        <v>2003</v>
      </c>
      <c r="AT987">
        <v>2004</v>
      </c>
      <c r="AU987">
        <v>2005</v>
      </c>
      <c r="AV987">
        <v>2006</v>
      </c>
      <c r="AW987">
        <v>2007</v>
      </c>
      <c r="AX987">
        <v>2008</v>
      </c>
      <c r="AY987">
        <v>2009</v>
      </c>
      <c r="AZ987">
        <v>2010</v>
      </c>
      <c r="BA987">
        <v>2011</v>
      </c>
      <c r="BB987">
        <v>2012</v>
      </c>
      <c r="BC987">
        <v>2013</v>
      </c>
      <c r="BD987">
        <v>2014</v>
      </c>
      <c r="BE987">
        <v>2015</v>
      </c>
      <c r="BF987">
        <v>2016</v>
      </c>
      <c r="BG987">
        <v>2017</v>
      </c>
      <c r="BH987">
        <v>2018</v>
      </c>
      <c r="BI987">
        <v>2019</v>
      </c>
      <c r="BJ987">
        <v>2020</v>
      </c>
      <c r="BK987">
        <v>2021</v>
      </c>
      <c r="BL987">
        <v>2022</v>
      </c>
      <c r="BM987">
        <v>2023</v>
      </c>
    </row>
    <row r="988" spans="1:65" ht="15" customHeight="1" x14ac:dyDescent="0.25">
      <c r="A988" t="s">
        <v>1251</v>
      </c>
      <c r="C988" s="66"/>
      <c r="D988" t="s">
        <v>853</v>
      </c>
      <c r="E988" s="45" t="s">
        <v>854</v>
      </c>
      <c r="G988" s="45"/>
      <c r="H988" s="45"/>
      <c r="I988">
        <f t="shared" si="84"/>
        <v>1980</v>
      </c>
      <c r="J988">
        <f t="shared" si="83"/>
        <v>2023</v>
      </c>
      <c r="K988" s="2" t="str">
        <f t="shared" si="85"/>
        <v>-</v>
      </c>
      <c r="V988">
        <v>1980</v>
      </c>
      <c r="W988">
        <v>1981</v>
      </c>
      <c r="X988">
        <v>1982</v>
      </c>
      <c r="Y988">
        <v>1983</v>
      </c>
      <c r="Z988">
        <v>1984</v>
      </c>
      <c r="AA988">
        <v>1985</v>
      </c>
      <c r="AB988">
        <v>1986</v>
      </c>
      <c r="AC988">
        <v>1987</v>
      </c>
      <c r="AD988">
        <v>1988</v>
      </c>
      <c r="AE988">
        <v>1989</v>
      </c>
      <c r="AF988">
        <v>1990</v>
      </c>
      <c r="AG988">
        <v>1991</v>
      </c>
      <c r="AH988">
        <v>1992</v>
      </c>
      <c r="AI988">
        <v>1993</v>
      </c>
      <c r="AJ988">
        <v>1994</v>
      </c>
      <c r="AK988">
        <v>1995</v>
      </c>
      <c r="AL988">
        <v>1996</v>
      </c>
      <c r="AM988">
        <v>1997</v>
      </c>
      <c r="AN988">
        <v>1998</v>
      </c>
      <c r="AO988">
        <v>1999</v>
      </c>
      <c r="AP988">
        <v>2000</v>
      </c>
      <c r="AQ988">
        <v>2001</v>
      </c>
      <c r="AR988">
        <v>2002</v>
      </c>
      <c r="AS988">
        <v>2003</v>
      </c>
      <c r="AT988">
        <v>2004</v>
      </c>
      <c r="AU988">
        <v>2005</v>
      </c>
      <c r="AV988">
        <v>2006</v>
      </c>
      <c r="AW988">
        <v>2007</v>
      </c>
      <c r="AX988">
        <v>2008</v>
      </c>
      <c r="AY988">
        <v>2009</v>
      </c>
      <c r="AZ988">
        <v>2010</v>
      </c>
      <c r="BA988">
        <v>2011</v>
      </c>
      <c r="BB988">
        <v>2012</v>
      </c>
      <c r="BC988">
        <v>2013</v>
      </c>
      <c r="BD988">
        <v>2014</v>
      </c>
      <c r="BE988">
        <v>2015</v>
      </c>
      <c r="BF988">
        <v>2016</v>
      </c>
      <c r="BG988">
        <v>2017</v>
      </c>
      <c r="BH988">
        <v>2018</v>
      </c>
      <c r="BI988">
        <v>2019</v>
      </c>
      <c r="BJ988">
        <v>2020</v>
      </c>
      <c r="BK988">
        <v>2021</v>
      </c>
      <c r="BL988">
        <v>2022</v>
      </c>
      <c r="BM988">
        <v>2023</v>
      </c>
    </row>
    <row r="989" spans="1:65" ht="15" customHeight="1" x14ac:dyDescent="0.25">
      <c r="A989" t="s">
        <v>1251</v>
      </c>
      <c r="C989" s="66"/>
      <c r="D989" t="s">
        <v>855</v>
      </c>
      <c r="E989" s="45" t="s">
        <v>856</v>
      </c>
      <c r="G989" s="45"/>
      <c r="H989" s="45"/>
      <c r="I989">
        <f t="shared" si="84"/>
        <v>1980</v>
      </c>
      <c r="J989">
        <f t="shared" si="83"/>
        <v>2023</v>
      </c>
      <c r="K989" s="2" t="str">
        <f t="shared" si="85"/>
        <v>-</v>
      </c>
      <c r="V989">
        <v>1980</v>
      </c>
      <c r="W989">
        <v>1981</v>
      </c>
      <c r="X989">
        <v>1982</v>
      </c>
      <c r="Y989">
        <v>1983</v>
      </c>
      <c r="Z989">
        <v>1984</v>
      </c>
      <c r="AA989">
        <v>1985</v>
      </c>
      <c r="AB989">
        <v>1986</v>
      </c>
      <c r="AC989">
        <v>1987</v>
      </c>
      <c r="AD989">
        <v>1988</v>
      </c>
      <c r="AE989">
        <v>1989</v>
      </c>
      <c r="AF989">
        <v>1990</v>
      </c>
      <c r="AG989">
        <v>1991</v>
      </c>
      <c r="AH989">
        <v>1992</v>
      </c>
      <c r="AI989">
        <v>1993</v>
      </c>
      <c r="AJ989">
        <v>1994</v>
      </c>
      <c r="AK989">
        <v>1995</v>
      </c>
      <c r="AL989">
        <v>1996</v>
      </c>
      <c r="AM989">
        <v>1997</v>
      </c>
      <c r="AN989">
        <v>1998</v>
      </c>
      <c r="AO989">
        <v>1999</v>
      </c>
      <c r="AP989">
        <v>2000</v>
      </c>
      <c r="AQ989">
        <v>2001</v>
      </c>
      <c r="AR989">
        <v>2002</v>
      </c>
      <c r="AS989">
        <v>2003</v>
      </c>
      <c r="AT989">
        <v>2004</v>
      </c>
      <c r="AU989">
        <v>2005</v>
      </c>
      <c r="AV989">
        <v>2006</v>
      </c>
      <c r="AW989">
        <v>2007</v>
      </c>
      <c r="AX989">
        <v>2008</v>
      </c>
      <c r="AY989">
        <v>2009</v>
      </c>
      <c r="AZ989">
        <v>2010</v>
      </c>
      <c r="BA989">
        <v>2011</v>
      </c>
      <c r="BB989">
        <v>2012</v>
      </c>
      <c r="BC989">
        <v>2013</v>
      </c>
      <c r="BD989">
        <v>2014</v>
      </c>
      <c r="BE989">
        <v>2015</v>
      </c>
      <c r="BF989">
        <v>2016</v>
      </c>
      <c r="BG989">
        <v>2017</v>
      </c>
      <c r="BH989">
        <v>2018</v>
      </c>
      <c r="BI989">
        <v>2019</v>
      </c>
      <c r="BJ989">
        <v>2020</v>
      </c>
      <c r="BK989">
        <v>2021</v>
      </c>
      <c r="BL989">
        <v>2022</v>
      </c>
      <c r="BM989">
        <v>2023</v>
      </c>
    </row>
    <row r="990" spans="1:65" ht="15" customHeight="1" x14ac:dyDescent="0.25">
      <c r="A990" t="s">
        <v>1251</v>
      </c>
      <c r="C990" s="66"/>
      <c r="D990" t="s">
        <v>464</v>
      </c>
      <c r="E990" s="45" t="s">
        <v>465</v>
      </c>
      <c r="G990" s="45" t="s">
        <v>465</v>
      </c>
      <c r="H990" s="45" t="s">
        <v>1866</v>
      </c>
      <c r="I990">
        <f t="shared" si="84"/>
        <v>1980</v>
      </c>
      <c r="J990">
        <f t="shared" si="83"/>
        <v>2023</v>
      </c>
      <c r="K990" s="2" t="str">
        <f t="shared" si="85"/>
        <v>-</v>
      </c>
      <c r="V990">
        <v>1980</v>
      </c>
      <c r="W990">
        <v>1981</v>
      </c>
      <c r="X990">
        <v>1982</v>
      </c>
      <c r="Y990">
        <v>1983</v>
      </c>
      <c r="Z990">
        <v>1984</v>
      </c>
      <c r="AA990">
        <v>1985</v>
      </c>
      <c r="AB990">
        <v>1986</v>
      </c>
      <c r="AC990">
        <v>1987</v>
      </c>
      <c r="AD990">
        <v>1988</v>
      </c>
      <c r="AE990">
        <v>1989</v>
      </c>
      <c r="AF990">
        <v>1990</v>
      </c>
      <c r="AG990">
        <v>1991</v>
      </c>
      <c r="AH990">
        <v>1992</v>
      </c>
      <c r="AI990">
        <v>1993</v>
      </c>
      <c r="AJ990">
        <v>1994</v>
      </c>
      <c r="AK990">
        <v>1995</v>
      </c>
      <c r="AL990">
        <v>1996</v>
      </c>
      <c r="AM990">
        <v>1997</v>
      </c>
      <c r="AN990">
        <v>1998</v>
      </c>
      <c r="AO990">
        <v>1999</v>
      </c>
      <c r="AP990">
        <v>2000</v>
      </c>
      <c r="AQ990">
        <v>2001</v>
      </c>
      <c r="AR990">
        <v>2002</v>
      </c>
      <c r="AS990">
        <v>2003</v>
      </c>
      <c r="AT990">
        <v>2004</v>
      </c>
      <c r="AU990">
        <v>2005</v>
      </c>
      <c r="AV990">
        <v>2006</v>
      </c>
      <c r="AW990">
        <v>2007</v>
      </c>
      <c r="AX990">
        <v>2008</v>
      </c>
      <c r="AY990">
        <v>2009</v>
      </c>
      <c r="AZ990">
        <v>2010</v>
      </c>
      <c r="BA990">
        <v>2011</v>
      </c>
      <c r="BB990">
        <v>2012</v>
      </c>
      <c r="BC990">
        <v>2013</v>
      </c>
      <c r="BD990">
        <v>2014</v>
      </c>
      <c r="BE990">
        <v>2015</v>
      </c>
      <c r="BF990">
        <v>2016</v>
      </c>
      <c r="BG990">
        <v>2017</v>
      </c>
      <c r="BH990">
        <v>2018</v>
      </c>
      <c r="BI990">
        <v>2019</v>
      </c>
      <c r="BJ990">
        <v>2020</v>
      </c>
      <c r="BK990">
        <v>2021</v>
      </c>
      <c r="BL990">
        <v>2022</v>
      </c>
      <c r="BM990">
        <v>2023</v>
      </c>
    </row>
    <row r="991" spans="1:65" ht="15" customHeight="1" x14ac:dyDescent="0.25">
      <c r="A991" t="s">
        <v>1251</v>
      </c>
      <c r="C991" s="66"/>
      <c r="D991" t="s">
        <v>857</v>
      </c>
      <c r="E991" s="45" t="s">
        <v>858</v>
      </c>
      <c r="G991" s="45"/>
      <c r="H991" s="45"/>
      <c r="I991">
        <f t="shared" si="84"/>
        <v>1980</v>
      </c>
      <c r="J991">
        <f t="shared" si="83"/>
        <v>2023</v>
      </c>
      <c r="K991" s="2" t="str">
        <f t="shared" si="85"/>
        <v>-</v>
      </c>
      <c r="V991">
        <v>1980</v>
      </c>
      <c r="W991">
        <v>1981</v>
      </c>
      <c r="X991">
        <v>1982</v>
      </c>
      <c r="Y991">
        <v>1983</v>
      </c>
      <c r="Z991">
        <v>1984</v>
      </c>
      <c r="AA991">
        <v>1985</v>
      </c>
      <c r="AB991">
        <v>1986</v>
      </c>
      <c r="AC991">
        <v>1987</v>
      </c>
      <c r="AD991">
        <v>1988</v>
      </c>
      <c r="AE991">
        <v>1989</v>
      </c>
      <c r="AF991">
        <v>1990</v>
      </c>
      <c r="AG991">
        <v>1991</v>
      </c>
      <c r="AH991">
        <v>1992</v>
      </c>
      <c r="AI991">
        <v>1993</v>
      </c>
      <c r="AJ991">
        <v>1994</v>
      </c>
      <c r="AK991">
        <v>1995</v>
      </c>
      <c r="AL991">
        <v>1996</v>
      </c>
      <c r="AM991">
        <v>1997</v>
      </c>
      <c r="AN991">
        <v>1998</v>
      </c>
      <c r="AO991">
        <v>1999</v>
      </c>
      <c r="AP991">
        <v>2000</v>
      </c>
      <c r="AQ991">
        <v>2001</v>
      </c>
      <c r="AR991">
        <v>2002</v>
      </c>
      <c r="AS991">
        <v>2003</v>
      </c>
      <c r="AT991">
        <v>2004</v>
      </c>
      <c r="AU991">
        <v>2005</v>
      </c>
      <c r="AV991">
        <v>2006</v>
      </c>
      <c r="AW991">
        <v>2007</v>
      </c>
      <c r="AX991">
        <v>2008</v>
      </c>
      <c r="AY991">
        <v>2009</v>
      </c>
      <c r="AZ991">
        <v>2010</v>
      </c>
      <c r="BA991">
        <v>2011</v>
      </c>
      <c r="BB991">
        <v>2012</v>
      </c>
      <c r="BC991">
        <v>2013</v>
      </c>
      <c r="BD991">
        <v>2014</v>
      </c>
      <c r="BE991">
        <v>2015</v>
      </c>
      <c r="BF991">
        <v>2016</v>
      </c>
      <c r="BG991">
        <v>2017</v>
      </c>
      <c r="BH991">
        <v>2018</v>
      </c>
      <c r="BI991">
        <v>2019</v>
      </c>
      <c r="BJ991">
        <v>2020</v>
      </c>
      <c r="BK991">
        <v>2021</v>
      </c>
      <c r="BL991">
        <v>2022</v>
      </c>
      <c r="BM991">
        <v>2023</v>
      </c>
    </row>
    <row r="992" spans="1:65" ht="15" customHeight="1" x14ac:dyDescent="0.25">
      <c r="A992" t="s">
        <v>1251</v>
      </c>
      <c r="C992" s="66"/>
      <c r="D992" t="s">
        <v>859</v>
      </c>
      <c r="E992" s="45" t="s">
        <v>860</v>
      </c>
      <c r="G992" s="45"/>
      <c r="H992" s="45"/>
      <c r="I992">
        <f t="shared" si="84"/>
        <v>1980</v>
      </c>
      <c r="J992">
        <f t="shared" si="83"/>
        <v>2023</v>
      </c>
      <c r="K992" s="2" t="str">
        <f t="shared" si="85"/>
        <v>-</v>
      </c>
      <c r="V992">
        <v>1980</v>
      </c>
      <c r="W992">
        <v>1981</v>
      </c>
      <c r="X992">
        <v>1982</v>
      </c>
      <c r="Y992">
        <v>1983</v>
      </c>
      <c r="Z992">
        <v>1984</v>
      </c>
      <c r="AA992">
        <v>1985</v>
      </c>
      <c r="AB992">
        <v>1986</v>
      </c>
      <c r="AC992">
        <v>1987</v>
      </c>
      <c r="AD992">
        <v>1988</v>
      </c>
      <c r="AE992">
        <v>1989</v>
      </c>
      <c r="AF992">
        <v>1990</v>
      </c>
      <c r="AG992">
        <v>1991</v>
      </c>
      <c r="AH992">
        <v>1992</v>
      </c>
      <c r="AI992">
        <v>1993</v>
      </c>
      <c r="AJ992">
        <v>1994</v>
      </c>
      <c r="AK992">
        <v>1995</v>
      </c>
      <c r="AL992">
        <v>1996</v>
      </c>
      <c r="AM992">
        <v>1997</v>
      </c>
      <c r="AN992">
        <v>1998</v>
      </c>
      <c r="AO992">
        <v>1999</v>
      </c>
      <c r="AP992">
        <v>2000</v>
      </c>
      <c r="AQ992">
        <v>2001</v>
      </c>
      <c r="AR992">
        <v>2002</v>
      </c>
      <c r="AS992">
        <v>2003</v>
      </c>
      <c r="AT992">
        <v>2004</v>
      </c>
      <c r="AU992">
        <v>2005</v>
      </c>
      <c r="AV992">
        <v>2006</v>
      </c>
      <c r="AW992">
        <v>2007</v>
      </c>
      <c r="AX992">
        <v>2008</v>
      </c>
      <c r="AY992">
        <v>2009</v>
      </c>
      <c r="AZ992">
        <v>2010</v>
      </c>
      <c r="BA992">
        <v>2011</v>
      </c>
      <c r="BB992">
        <v>2012</v>
      </c>
      <c r="BC992">
        <v>2013</v>
      </c>
      <c r="BD992">
        <v>2014</v>
      </c>
      <c r="BE992">
        <v>2015</v>
      </c>
      <c r="BF992">
        <v>2016</v>
      </c>
      <c r="BG992">
        <v>2017</v>
      </c>
      <c r="BH992">
        <v>2018</v>
      </c>
      <c r="BI992">
        <v>2019</v>
      </c>
      <c r="BJ992">
        <v>2020</v>
      </c>
      <c r="BK992">
        <v>2021</v>
      </c>
      <c r="BL992">
        <v>2022</v>
      </c>
      <c r="BM992">
        <v>2023</v>
      </c>
    </row>
    <row r="993" spans="1:65" ht="15" customHeight="1" x14ac:dyDescent="0.25">
      <c r="A993" t="s">
        <v>1251</v>
      </c>
      <c r="C993" s="66"/>
      <c r="D993" t="s">
        <v>861</v>
      </c>
      <c r="E993" s="45" t="s">
        <v>501</v>
      </c>
      <c r="G993" s="45"/>
      <c r="H993" s="45"/>
      <c r="I993">
        <f t="shared" si="84"/>
        <v>1980</v>
      </c>
      <c r="J993">
        <f t="shared" si="83"/>
        <v>2023</v>
      </c>
      <c r="K993" s="2" t="str">
        <f t="shared" si="85"/>
        <v>-</v>
      </c>
      <c r="V993">
        <v>1980</v>
      </c>
      <c r="W993">
        <v>1981</v>
      </c>
      <c r="X993">
        <v>1982</v>
      </c>
      <c r="Y993">
        <v>1983</v>
      </c>
      <c r="Z993">
        <v>1984</v>
      </c>
      <c r="AA993">
        <v>1985</v>
      </c>
      <c r="AB993">
        <v>1986</v>
      </c>
      <c r="AC993">
        <v>1987</v>
      </c>
      <c r="AD993">
        <v>1988</v>
      </c>
      <c r="AE993">
        <v>1989</v>
      </c>
      <c r="AF993">
        <v>1990</v>
      </c>
      <c r="AG993">
        <v>1991</v>
      </c>
      <c r="AH993">
        <v>1992</v>
      </c>
      <c r="AI993">
        <v>1993</v>
      </c>
      <c r="AJ993">
        <v>1994</v>
      </c>
      <c r="AK993">
        <v>1995</v>
      </c>
      <c r="AL993">
        <v>1996</v>
      </c>
      <c r="AM993">
        <v>1997</v>
      </c>
      <c r="AN993">
        <v>1998</v>
      </c>
      <c r="AO993">
        <v>1999</v>
      </c>
      <c r="AP993">
        <v>2000</v>
      </c>
      <c r="AQ993">
        <v>2001</v>
      </c>
      <c r="AR993">
        <v>2002</v>
      </c>
      <c r="AS993">
        <v>2003</v>
      </c>
      <c r="AT993">
        <v>2004</v>
      </c>
      <c r="AU993">
        <v>2005</v>
      </c>
      <c r="AV993">
        <v>2006</v>
      </c>
      <c r="AW993">
        <v>2007</v>
      </c>
      <c r="AX993">
        <v>2008</v>
      </c>
      <c r="AY993">
        <v>2009</v>
      </c>
      <c r="AZ993">
        <v>2010</v>
      </c>
      <c r="BA993">
        <v>2011</v>
      </c>
      <c r="BB993">
        <v>2012</v>
      </c>
      <c r="BC993">
        <v>2013</v>
      </c>
      <c r="BD993">
        <v>2014</v>
      </c>
      <c r="BE993">
        <v>2015</v>
      </c>
      <c r="BF993">
        <v>2016</v>
      </c>
      <c r="BG993">
        <v>2017</v>
      </c>
      <c r="BH993">
        <v>2018</v>
      </c>
      <c r="BI993">
        <v>2019</v>
      </c>
      <c r="BJ993">
        <v>2020</v>
      </c>
      <c r="BK993">
        <v>2021</v>
      </c>
      <c r="BL993">
        <v>2022</v>
      </c>
      <c r="BM993">
        <v>2023</v>
      </c>
    </row>
    <row r="994" spans="1:65" ht="15" customHeight="1" x14ac:dyDescent="0.25">
      <c r="A994" t="s">
        <v>1251</v>
      </c>
      <c r="C994" s="66"/>
      <c r="D994" t="s">
        <v>862</v>
      </c>
      <c r="E994" s="45" t="s">
        <v>863</v>
      </c>
      <c r="G994" s="45"/>
      <c r="H994" s="45"/>
      <c r="I994">
        <f t="shared" si="84"/>
        <v>1980</v>
      </c>
      <c r="J994">
        <f t="shared" si="83"/>
        <v>2023</v>
      </c>
      <c r="K994" s="2" t="str">
        <f t="shared" si="85"/>
        <v>-</v>
      </c>
      <c r="V994">
        <v>1980</v>
      </c>
      <c r="W994">
        <v>1981</v>
      </c>
      <c r="X994">
        <v>1982</v>
      </c>
      <c r="Y994">
        <v>1983</v>
      </c>
      <c r="Z994">
        <v>1984</v>
      </c>
      <c r="AA994">
        <v>1985</v>
      </c>
      <c r="AB994">
        <v>1986</v>
      </c>
      <c r="AC994">
        <v>1987</v>
      </c>
      <c r="AD994">
        <v>1988</v>
      </c>
      <c r="AE994">
        <v>1989</v>
      </c>
      <c r="AF994">
        <v>1990</v>
      </c>
      <c r="AG994">
        <v>1991</v>
      </c>
      <c r="AH994">
        <v>1992</v>
      </c>
      <c r="AI994">
        <v>1993</v>
      </c>
      <c r="AJ994">
        <v>1994</v>
      </c>
      <c r="AK994">
        <v>1995</v>
      </c>
      <c r="AL994">
        <v>1996</v>
      </c>
      <c r="AM994">
        <v>1997</v>
      </c>
      <c r="AN994">
        <v>1998</v>
      </c>
      <c r="AO994">
        <v>1999</v>
      </c>
      <c r="AP994">
        <v>2000</v>
      </c>
      <c r="AQ994">
        <v>2001</v>
      </c>
      <c r="AR994">
        <v>2002</v>
      </c>
      <c r="AS994">
        <v>2003</v>
      </c>
      <c r="AT994">
        <v>2004</v>
      </c>
      <c r="AU994">
        <v>2005</v>
      </c>
      <c r="AV994">
        <v>2006</v>
      </c>
      <c r="AW994">
        <v>2007</v>
      </c>
      <c r="AX994">
        <v>2008</v>
      </c>
      <c r="AY994">
        <v>2009</v>
      </c>
      <c r="AZ994">
        <v>2010</v>
      </c>
      <c r="BA994">
        <v>2011</v>
      </c>
      <c r="BB994">
        <v>2012</v>
      </c>
      <c r="BC994">
        <v>2013</v>
      </c>
      <c r="BD994">
        <v>2014</v>
      </c>
      <c r="BE994">
        <v>2015</v>
      </c>
      <c r="BF994">
        <v>2016</v>
      </c>
      <c r="BG994">
        <v>2017</v>
      </c>
      <c r="BH994">
        <v>2018</v>
      </c>
      <c r="BI994">
        <v>2019</v>
      </c>
      <c r="BJ994">
        <v>2020</v>
      </c>
      <c r="BK994">
        <v>2021</v>
      </c>
      <c r="BL994">
        <v>2022</v>
      </c>
      <c r="BM994">
        <v>2023</v>
      </c>
    </row>
    <row r="995" spans="1:65" ht="15" customHeight="1" x14ac:dyDescent="0.25">
      <c r="A995" t="s">
        <v>1251</v>
      </c>
      <c r="C995" s="66"/>
      <c r="D995" t="s">
        <v>466</v>
      </c>
      <c r="E995" s="45" t="s">
        <v>467</v>
      </c>
      <c r="G995" s="45" t="s">
        <v>467</v>
      </c>
      <c r="H995" s="45" t="s">
        <v>1867</v>
      </c>
      <c r="I995">
        <f t="shared" si="84"/>
        <v>1980</v>
      </c>
      <c r="J995">
        <f t="shared" si="83"/>
        <v>2023</v>
      </c>
      <c r="K995" s="2" t="str">
        <f t="shared" si="85"/>
        <v>-</v>
      </c>
      <c r="V995">
        <v>1980</v>
      </c>
      <c r="W995">
        <v>1981</v>
      </c>
      <c r="X995">
        <v>1982</v>
      </c>
      <c r="Y995">
        <v>1983</v>
      </c>
      <c r="Z995">
        <v>1984</v>
      </c>
      <c r="AA995">
        <v>1985</v>
      </c>
      <c r="AB995">
        <v>1986</v>
      </c>
      <c r="AC995">
        <v>1987</v>
      </c>
      <c r="AD995">
        <v>1988</v>
      </c>
      <c r="AE995">
        <v>1989</v>
      </c>
      <c r="AF995">
        <v>1990</v>
      </c>
      <c r="AG995">
        <v>1991</v>
      </c>
      <c r="AH995">
        <v>1992</v>
      </c>
      <c r="AI995">
        <v>1993</v>
      </c>
      <c r="AJ995">
        <v>1994</v>
      </c>
      <c r="AK995">
        <v>1995</v>
      </c>
      <c r="AL995">
        <v>1996</v>
      </c>
      <c r="AM995">
        <v>1997</v>
      </c>
      <c r="AN995">
        <v>1998</v>
      </c>
      <c r="AO995">
        <v>1999</v>
      </c>
      <c r="AP995">
        <v>2000</v>
      </c>
      <c r="AQ995">
        <v>2001</v>
      </c>
      <c r="AR995">
        <v>2002</v>
      </c>
      <c r="AS995">
        <v>2003</v>
      </c>
      <c r="AT995">
        <v>2004</v>
      </c>
      <c r="AU995">
        <v>2005</v>
      </c>
      <c r="AV995">
        <v>2006</v>
      </c>
      <c r="AW995">
        <v>2007</v>
      </c>
      <c r="AX995">
        <v>2008</v>
      </c>
      <c r="AY995">
        <v>2009</v>
      </c>
      <c r="AZ995">
        <v>2010</v>
      </c>
      <c r="BA995">
        <v>2011</v>
      </c>
      <c r="BB995">
        <v>2012</v>
      </c>
      <c r="BC995">
        <v>2013</v>
      </c>
      <c r="BD995">
        <v>2014</v>
      </c>
      <c r="BE995">
        <v>2015</v>
      </c>
      <c r="BF995">
        <v>2016</v>
      </c>
      <c r="BG995">
        <v>2017</v>
      </c>
      <c r="BH995">
        <v>2018</v>
      </c>
      <c r="BI995">
        <v>2019</v>
      </c>
      <c r="BJ995">
        <v>2020</v>
      </c>
      <c r="BK995">
        <v>2021</v>
      </c>
      <c r="BL995">
        <v>2022</v>
      </c>
      <c r="BM995">
        <v>2023</v>
      </c>
    </row>
    <row r="996" spans="1:65" ht="15" customHeight="1" x14ac:dyDescent="0.25">
      <c r="A996" t="s">
        <v>1251</v>
      </c>
      <c r="C996" s="66"/>
      <c r="D996" t="s">
        <v>864</v>
      </c>
      <c r="E996" s="45" t="s">
        <v>865</v>
      </c>
      <c r="G996" s="45"/>
      <c r="H996" s="45"/>
      <c r="I996">
        <f t="shared" si="84"/>
        <v>1980</v>
      </c>
      <c r="J996">
        <f t="shared" si="83"/>
        <v>2023</v>
      </c>
      <c r="K996" s="2" t="str">
        <f t="shared" si="85"/>
        <v>-</v>
      </c>
      <c r="V996">
        <v>1980</v>
      </c>
      <c r="W996">
        <v>1981</v>
      </c>
      <c r="X996">
        <v>1982</v>
      </c>
      <c r="Y996">
        <v>1983</v>
      </c>
      <c r="Z996">
        <v>1984</v>
      </c>
      <c r="AA996">
        <v>1985</v>
      </c>
      <c r="AB996">
        <v>1986</v>
      </c>
      <c r="AC996">
        <v>1987</v>
      </c>
      <c r="AD996">
        <v>1988</v>
      </c>
      <c r="AE996">
        <v>1989</v>
      </c>
      <c r="AF996">
        <v>1990</v>
      </c>
      <c r="AG996">
        <v>1991</v>
      </c>
      <c r="AH996">
        <v>1992</v>
      </c>
      <c r="AI996">
        <v>1993</v>
      </c>
      <c r="AJ996">
        <v>1994</v>
      </c>
      <c r="AK996">
        <v>1995</v>
      </c>
      <c r="AL996">
        <v>1996</v>
      </c>
      <c r="AM996">
        <v>1997</v>
      </c>
      <c r="AN996">
        <v>1998</v>
      </c>
      <c r="AO996">
        <v>1999</v>
      </c>
      <c r="AP996">
        <v>2000</v>
      </c>
      <c r="AQ996">
        <v>2001</v>
      </c>
      <c r="AR996">
        <v>2002</v>
      </c>
      <c r="AS996">
        <v>2003</v>
      </c>
      <c r="AT996">
        <v>2004</v>
      </c>
      <c r="AU996">
        <v>2005</v>
      </c>
      <c r="AV996">
        <v>2006</v>
      </c>
      <c r="AW996">
        <v>2007</v>
      </c>
      <c r="AX996">
        <v>2008</v>
      </c>
      <c r="AY996">
        <v>2009</v>
      </c>
      <c r="AZ996">
        <v>2010</v>
      </c>
      <c r="BA996">
        <v>2011</v>
      </c>
      <c r="BB996">
        <v>2012</v>
      </c>
      <c r="BC996">
        <v>2013</v>
      </c>
      <c r="BD996">
        <v>2014</v>
      </c>
      <c r="BE996">
        <v>2015</v>
      </c>
      <c r="BF996">
        <v>2016</v>
      </c>
      <c r="BG996">
        <v>2017</v>
      </c>
      <c r="BH996">
        <v>2018</v>
      </c>
      <c r="BI996">
        <v>2019</v>
      </c>
      <c r="BJ996">
        <v>2020</v>
      </c>
      <c r="BK996">
        <v>2021</v>
      </c>
      <c r="BL996">
        <v>2022</v>
      </c>
      <c r="BM996">
        <v>2023</v>
      </c>
    </row>
    <row r="997" spans="1:65" ht="15" customHeight="1" x14ac:dyDescent="0.25">
      <c r="A997" t="s">
        <v>1251</v>
      </c>
      <c r="C997" s="66"/>
      <c r="D997" t="s">
        <v>468</v>
      </c>
      <c r="E997" s="45" t="s">
        <v>469</v>
      </c>
      <c r="G997" s="45" t="s">
        <v>469</v>
      </c>
      <c r="H997" s="45" t="s">
        <v>1868</v>
      </c>
      <c r="I997">
        <f t="shared" si="84"/>
        <v>1980</v>
      </c>
      <c r="J997">
        <f t="shared" si="83"/>
        <v>2023</v>
      </c>
      <c r="K997" s="2" t="str">
        <f t="shared" si="85"/>
        <v>-</v>
      </c>
      <c r="V997">
        <v>1980</v>
      </c>
      <c r="W997">
        <v>1981</v>
      </c>
      <c r="X997">
        <v>1982</v>
      </c>
      <c r="Y997">
        <v>1983</v>
      </c>
      <c r="Z997">
        <v>1984</v>
      </c>
      <c r="AA997">
        <v>1985</v>
      </c>
      <c r="AB997">
        <v>1986</v>
      </c>
      <c r="AC997">
        <v>1987</v>
      </c>
      <c r="AD997">
        <v>1988</v>
      </c>
      <c r="AE997">
        <v>1989</v>
      </c>
      <c r="AF997">
        <v>1990</v>
      </c>
      <c r="AG997">
        <v>1991</v>
      </c>
      <c r="AH997">
        <v>1992</v>
      </c>
      <c r="AI997">
        <v>1993</v>
      </c>
      <c r="AJ997">
        <v>1994</v>
      </c>
      <c r="AK997">
        <v>1995</v>
      </c>
      <c r="AL997">
        <v>1996</v>
      </c>
      <c r="AM997">
        <v>1997</v>
      </c>
      <c r="AN997">
        <v>1998</v>
      </c>
      <c r="AO997">
        <v>1999</v>
      </c>
      <c r="AP997">
        <v>2000</v>
      </c>
      <c r="AQ997">
        <v>2001</v>
      </c>
      <c r="AR997">
        <v>2002</v>
      </c>
      <c r="AS997">
        <v>2003</v>
      </c>
      <c r="AT997">
        <v>2004</v>
      </c>
      <c r="AU997">
        <v>2005</v>
      </c>
      <c r="AV997">
        <v>2006</v>
      </c>
      <c r="AW997">
        <v>2007</v>
      </c>
      <c r="AX997">
        <v>2008</v>
      </c>
      <c r="AY997">
        <v>2009</v>
      </c>
      <c r="AZ997">
        <v>2010</v>
      </c>
      <c r="BA997">
        <v>2011</v>
      </c>
      <c r="BB997">
        <v>2012</v>
      </c>
      <c r="BC997">
        <v>2013</v>
      </c>
      <c r="BD997">
        <v>2014</v>
      </c>
      <c r="BE997">
        <v>2015</v>
      </c>
      <c r="BF997">
        <v>2016</v>
      </c>
      <c r="BG997">
        <v>2017</v>
      </c>
      <c r="BH997">
        <v>2018</v>
      </c>
      <c r="BI997">
        <v>2019</v>
      </c>
      <c r="BJ997">
        <v>2020</v>
      </c>
      <c r="BK997">
        <v>2021</v>
      </c>
      <c r="BL997">
        <v>2022</v>
      </c>
      <c r="BM997">
        <v>2023</v>
      </c>
    </row>
    <row r="998" spans="1:65" ht="15" customHeight="1" x14ac:dyDescent="0.25">
      <c r="A998" t="s">
        <v>1251</v>
      </c>
      <c r="C998" s="66"/>
      <c r="D998" t="s">
        <v>2937</v>
      </c>
      <c r="E998" s="45" t="s">
        <v>2938</v>
      </c>
      <c r="G998" s="45" t="s">
        <v>2938</v>
      </c>
      <c r="H998" s="45" t="s">
        <v>2939</v>
      </c>
      <c r="I998">
        <f>MIN(L998:BT998)</f>
        <v>2020</v>
      </c>
      <c r="J998">
        <f>MAX(L998:BT998)</f>
        <v>2023</v>
      </c>
      <c r="K998" s="2" t="str">
        <f>IF(J998-I998+1-COUNTA(L998:BT998)=0, "-", "Yes")</f>
        <v>-</v>
      </c>
      <c r="BJ998">
        <v>2020</v>
      </c>
      <c r="BK998">
        <v>2021</v>
      </c>
      <c r="BL998">
        <v>2022</v>
      </c>
      <c r="BM998">
        <v>2023</v>
      </c>
    </row>
    <row r="999" spans="1:65" ht="15" customHeight="1" x14ac:dyDescent="0.25">
      <c r="A999" t="s">
        <v>1251</v>
      </c>
      <c r="C999" s="66"/>
      <c r="D999" t="s">
        <v>470</v>
      </c>
      <c r="E999" s="45" t="s">
        <v>471</v>
      </c>
      <c r="G999" s="45" t="s">
        <v>1869</v>
      </c>
      <c r="H999" s="45" t="s">
        <v>1870</v>
      </c>
      <c r="I999">
        <f t="shared" si="84"/>
        <v>1980</v>
      </c>
      <c r="J999">
        <f t="shared" si="83"/>
        <v>2023</v>
      </c>
      <c r="K999" s="2" t="str">
        <f t="shared" si="85"/>
        <v>-</v>
      </c>
      <c r="V999">
        <v>1980</v>
      </c>
      <c r="W999">
        <v>1981</v>
      </c>
      <c r="X999">
        <v>1982</v>
      </c>
      <c r="Y999">
        <v>1983</v>
      </c>
      <c r="Z999">
        <v>1984</v>
      </c>
      <c r="AA999">
        <v>1985</v>
      </c>
      <c r="AB999">
        <v>1986</v>
      </c>
      <c r="AC999">
        <v>1987</v>
      </c>
      <c r="AD999">
        <v>1988</v>
      </c>
      <c r="AE999">
        <v>1989</v>
      </c>
      <c r="AF999">
        <v>1990</v>
      </c>
      <c r="AG999">
        <v>1991</v>
      </c>
      <c r="AH999">
        <v>1992</v>
      </c>
      <c r="AI999">
        <v>1993</v>
      </c>
      <c r="AJ999">
        <v>1994</v>
      </c>
      <c r="AK999">
        <v>1995</v>
      </c>
      <c r="AL999">
        <v>1996</v>
      </c>
      <c r="AM999">
        <v>1997</v>
      </c>
      <c r="AN999">
        <v>1998</v>
      </c>
      <c r="AO999">
        <v>1999</v>
      </c>
      <c r="AP999">
        <v>2000</v>
      </c>
      <c r="AQ999">
        <v>2001</v>
      </c>
      <c r="AR999">
        <v>2002</v>
      </c>
      <c r="AS999">
        <v>2003</v>
      </c>
      <c r="AT999">
        <v>2004</v>
      </c>
      <c r="AU999">
        <v>2005</v>
      </c>
      <c r="AV999">
        <v>2006</v>
      </c>
      <c r="AW999">
        <v>2007</v>
      </c>
      <c r="AX999">
        <v>2008</v>
      </c>
      <c r="AY999">
        <v>2009</v>
      </c>
      <c r="AZ999">
        <v>2010</v>
      </c>
      <c r="BA999">
        <v>2011</v>
      </c>
      <c r="BB999">
        <v>2012</v>
      </c>
      <c r="BC999">
        <v>2013</v>
      </c>
      <c r="BD999">
        <v>2014</v>
      </c>
      <c r="BE999">
        <v>2015</v>
      </c>
      <c r="BF999">
        <v>2016</v>
      </c>
      <c r="BG999">
        <v>2017</v>
      </c>
      <c r="BH999">
        <v>2018</v>
      </c>
      <c r="BI999">
        <v>2019</v>
      </c>
      <c r="BJ999">
        <v>2020</v>
      </c>
      <c r="BK999">
        <v>2021</v>
      </c>
      <c r="BL999">
        <v>2022</v>
      </c>
      <c r="BM999">
        <v>2023</v>
      </c>
    </row>
    <row r="1000" spans="1:65" ht="15" customHeight="1" x14ac:dyDescent="0.25">
      <c r="A1000" t="s">
        <v>1251</v>
      </c>
      <c r="C1000" s="66"/>
      <c r="D1000" t="s">
        <v>472</v>
      </c>
      <c r="E1000" s="45" t="s">
        <v>184</v>
      </c>
      <c r="G1000" s="45" t="s">
        <v>1877</v>
      </c>
      <c r="H1000" s="45" t="s">
        <v>1878</v>
      </c>
      <c r="I1000">
        <f t="shared" si="84"/>
        <v>1980</v>
      </c>
      <c r="J1000">
        <f t="shared" si="83"/>
        <v>2023</v>
      </c>
      <c r="K1000" s="2" t="str">
        <f t="shared" si="85"/>
        <v>-</v>
      </c>
      <c r="V1000">
        <v>1980</v>
      </c>
      <c r="W1000">
        <v>1981</v>
      </c>
      <c r="X1000">
        <v>1982</v>
      </c>
      <c r="Y1000">
        <v>1983</v>
      </c>
      <c r="Z1000">
        <v>1984</v>
      </c>
      <c r="AA1000">
        <v>1985</v>
      </c>
      <c r="AB1000">
        <v>1986</v>
      </c>
      <c r="AC1000">
        <v>1987</v>
      </c>
      <c r="AD1000">
        <v>1988</v>
      </c>
      <c r="AE1000">
        <v>1989</v>
      </c>
      <c r="AF1000">
        <v>1990</v>
      </c>
      <c r="AG1000">
        <v>1991</v>
      </c>
      <c r="AH1000">
        <v>1992</v>
      </c>
      <c r="AI1000">
        <v>1993</v>
      </c>
      <c r="AJ1000">
        <v>1994</v>
      </c>
      <c r="AK1000">
        <v>1995</v>
      </c>
      <c r="AL1000">
        <v>1996</v>
      </c>
      <c r="AM1000">
        <v>1997</v>
      </c>
      <c r="AN1000">
        <v>1998</v>
      </c>
      <c r="AO1000">
        <v>1999</v>
      </c>
      <c r="AP1000">
        <v>2000</v>
      </c>
      <c r="AQ1000">
        <v>2001</v>
      </c>
      <c r="AR1000">
        <v>2002</v>
      </c>
      <c r="AS1000">
        <v>2003</v>
      </c>
      <c r="AT1000">
        <v>2004</v>
      </c>
      <c r="AU1000">
        <v>2005</v>
      </c>
      <c r="AV1000">
        <v>2006</v>
      </c>
      <c r="AW1000">
        <v>2007</v>
      </c>
      <c r="AX1000">
        <v>2008</v>
      </c>
      <c r="AY1000">
        <v>2009</v>
      </c>
      <c r="AZ1000">
        <v>2010</v>
      </c>
      <c r="BA1000">
        <v>2011</v>
      </c>
      <c r="BB1000">
        <v>2012</v>
      </c>
      <c r="BC1000">
        <v>2013</v>
      </c>
      <c r="BD1000">
        <v>2014</v>
      </c>
      <c r="BE1000">
        <v>2015</v>
      </c>
      <c r="BF1000">
        <v>2016</v>
      </c>
      <c r="BG1000">
        <v>2017</v>
      </c>
      <c r="BH1000">
        <v>2018</v>
      </c>
      <c r="BI1000">
        <v>2019</v>
      </c>
      <c r="BJ1000">
        <v>2020</v>
      </c>
      <c r="BK1000">
        <v>2021</v>
      </c>
      <c r="BL1000">
        <v>2022</v>
      </c>
      <c r="BM1000">
        <v>2023</v>
      </c>
    </row>
    <row r="1001" spans="1:65" ht="15" customHeight="1" x14ac:dyDescent="0.25">
      <c r="A1001" t="s">
        <v>1251</v>
      </c>
      <c r="C1001" s="66"/>
      <c r="D1001" t="s">
        <v>866</v>
      </c>
      <c r="E1001" s="45" t="s">
        <v>867</v>
      </c>
      <c r="G1001" s="45"/>
      <c r="H1001" s="45"/>
      <c r="I1001">
        <f t="shared" si="84"/>
        <v>1980</v>
      </c>
      <c r="J1001">
        <f t="shared" si="83"/>
        <v>2023</v>
      </c>
      <c r="K1001" s="2" t="str">
        <f t="shared" si="85"/>
        <v>-</v>
      </c>
      <c r="V1001">
        <v>1980</v>
      </c>
      <c r="W1001">
        <v>1981</v>
      </c>
      <c r="X1001">
        <v>1982</v>
      </c>
      <c r="Y1001">
        <v>1983</v>
      </c>
      <c r="Z1001">
        <v>1984</v>
      </c>
      <c r="AA1001">
        <v>1985</v>
      </c>
      <c r="AB1001">
        <v>1986</v>
      </c>
      <c r="AC1001">
        <v>1987</v>
      </c>
      <c r="AD1001">
        <v>1988</v>
      </c>
      <c r="AE1001">
        <v>1989</v>
      </c>
      <c r="AF1001">
        <v>1990</v>
      </c>
      <c r="AG1001">
        <v>1991</v>
      </c>
      <c r="AH1001">
        <v>1992</v>
      </c>
      <c r="AI1001">
        <v>1993</v>
      </c>
      <c r="AJ1001">
        <v>1994</v>
      </c>
      <c r="AK1001">
        <v>1995</v>
      </c>
      <c r="AL1001">
        <v>1996</v>
      </c>
      <c r="AM1001">
        <v>1997</v>
      </c>
      <c r="AN1001">
        <v>1998</v>
      </c>
      <c r="AO1001">
        <v>1999</v>
      </c>
      <c r="AP1001">
        <v>2000</v>
      </c>
      <c r="AQ1001">
        <v>2001</v>
      </c>
      <c r="AR1001">
        <v>2002</v>
      </c>
      <c r="AS1001">
        <v>2003</v>
      </c>
      <c r="AT1001">
        <v>2004</v>
      </c>
      <c r="AU1001">
        <v>2005</v>
      </c>
      <c r="AV1001">
        <v>2006</v>
      </c>
      <c r="AW1001">
        <v>2007</v>
      </c>
      <c r="AX1001">
        <v>2008</v>
      </c>
      <c r="AY1001">
        <v>2009</v>
      </c>
      <c r="AZ1001">
        <v>2010</v>
      </c>
      <c r="BA1001">
        <v>2011</v>
      </c>
      <c r="BB1001">
        <v>2012</v>
      </c>
      <c r="BC1001">
        <v>2013</v>
      </c>
      <c r="BD1001">
        <v>2014</v>
      </c>
      <c r="BE1001">
        <v>2015</v>
      </c>
      <c r="BF1001">
        <v>2016</v>
      </c>
      <c r="BG1001">
        <v>2017</v>
      </c>
      <c r="BH1001">
        <v>2018</v>
      </c>
      <c r="BI1001">
        <v>2019</v>
      </c>
      <c r="BJ1001">
        <v>2020</v>
      </c>
      <c r="BK1001">
        <v>2021</v>
      </c>
      <c r="BL1001">
        <v>2022</v>
      </c>
      <c r="BM1001">
        <v>2023</v>
      </c>
    </row>
    <row r="1002" spans="1:65" ht="15" customHeight="1" x14ac:dyDescent="0.25">
      <c r="A1002" t="s">
        <v>1251</v>
      </c>
      <c r="C1002" s="66"/>
      <c r="D1002" t="s">
        <v>868</v>
      </c>
      <c r="E1002" s="45" t="s">
        <v>869</v>
      </c>
      <c r="G1002" s="45"/>
      <c r="H1002" s="45"/>
      <c r="I1002">
        <f t="shared" si="84"/>
        <v>1980</v>
      </c>
      <c r="J1002">
        <f t="shared" si="83"/>
        <v>2023</v>
      </c>
      <c r="K1002" s="2" t="str">
        <f t="shared" si="85"/>
        <v>-</v>
      </c>
      <c r="V1002">
        <v>1980</v>
      </c>
      <c r="W1002">
        <v>1981</v>
      </c>
      <c r="X1002">
        <v>1982</v>
      </c>
      <c r="Y1002">
        <v>1983</v>
      </c>
      <c r="Z1002">
        <v>1984</v>
      </c>
      <c r="AA1002">
        <v>1985</v>
      </c>
      <c r="AB1002">
        <v>1986</v>
      </c>
      <c r="AC1002">
        <v>1987</v>
      </c>
      <c r="AD1002">
        <v>1988</v>
      </c>
      <c r="AE1002">
        <v>1989</v>
      </c>
      <c r="AF1002">
        <v>1990</v>
      </c>
      <c r="AG1002">
        <v>1991</v>
      </c>
      <c r="AH1002">
        <v>1992</v>
      </c>
      <c r="AI1002">
        <v>1993</v>
      </c>
      <c r="AJ1002">
        <v>1994</v>
      </c>
      <c r="AK1002">
        <v>1995</v>
      </c>
      <c r="AL1002">
        <v>1996</v>
      </c>
      <c r="AM1002">
        <v>1997</v>
      </c>
      <c r="AN1002">
        <v>1998</v>
      </c>
      <c r="AO1002">
        <v>1999</v>
      </c>
      <c r="AP1002">
        <v>2000</v>
      </c>
      <c r="AQ1002">
        <v>2001</v>
      </c>
      <c r="AR1002">
        <v>2002</v>
      </c>
      <c r="AS1002">
        <v>2003</v>
      </c>
      <c r="AT1002">
        <v>2004</v>
      </c>
      <c r="AU1002">
        <v>2005</v>
      </c>
      <c r="AV1002">
        <v>2006</v>
      </c>
      <c r="AW1002">
        <v>2007</v>
      </c>
      <c r="AX1002">
        <v>2008</v>
      </c>
      <c r="AY1002">
        <v>2009</v>
      </c>
      <c r="AZ1002">
        <v>2010</v>
      </c>
      <c r="BA1002">
        <v>2011</v>
      </c>
      <c r="BB1002">
        <v>2012</v>
      </c>
      <c r="BC1002">
        <v>2013</v>
      </c>
      <c r="BD1002">
        <v>2014</v>
      </c>
      <c r="BE1002">
        <v>2015</v>
      </c>
      <c r="BF1002">
        <v>2016</v>
      </c>
      <c r="BG1002">
        <v>2017</v>
      </c>
      <c r="BH1002">
        <v>2018</v>
      </c>
      <c r="BI1002">
        <v>2019</v>
      </c>
      <c r="BJ1002">
        <v>2020</v>
      </c>
      <c r="BK1002">
        <v>2021</v>
      </c>
      <c r="BL1002">
        <v>2022</v>
      </c>
      <c r="BM1002">
        <v>2023</v>
      </c>
    </row>
    <row r="1003" spans="1:65" ht="15" customHeight="1" x14ac:dyDescent="0.25">
      <c r="A1003" t="s">
        <v>1251</v>
      </c>
      <c r="C1003" s="66"/>
      <c r="D1003" t="s">
        <v>473</v>
      </c>
      <c r="E1003" s="45" t="s">
        <v>870</v>
      </c>
      <c r="G1003" s="45" t="s">
        <v>1871</v>
      </c>
      <c r="H1003" s="45" t="s">
        <v>1872</v>
      </c>
      <c r="I1003">
        <f t="shared" si="84"/>
        <v>1980</v>
      </c>
      <c r="J1003">
        <f t="shared" si="83"/>
        <v>2023</v>
      </c>
      <c r="K1003" s="2" t="str">
        <f t="shared" si="85"/>
        <v>-</v>
      </c>
      <c r="V1003">
        <v>1980</v>
      </c>
      <c r="W1003">
        <v>1981</v>
      </c>
      <c r="X1003">
        <v>1982</v>
      </c>
      <c r="Y1003">
        <v>1983</v>
      </c>
      <c r="Z1003">
        <v>1984</v>
      </c>
      <c r="AA1003">
        <v>1985</v>
      </c>
      <c r="AB1003">
        <v>1986</v>
      </c>
      <c r="AC1003">
        <v>1987</v>
      </c>
      <c r="AD1003">
        <v>1988</v>
      </c>
      <c r="AE1003">
        <v>1989</v>
      </c>
      <c r="AF1003">
        <v>1990</v>
      </c>
      <c r="AG1003">
        <v>1991</v>
      </c>
      <c r="AH1003">
        <v>1992</v>
      </c>
      <c r="AI1003">
        <v>1993</v>
      </c>
      <c r="AJ1003">
        <v>1994</v>
      </c>
      <c r="AK1003">
        <v>1995</v>
      </c>
      <c r="AL1003">
        <v>1996</v>
      </c>
      <c r="AM1003">
        <v>1997</v>
      </c>
      <c r="AN1003">
        <v>1998</v>
      </c>
      <c r="AO1003">
        <v>1999</v>
      </c>
      <c r="AP1003">
        <v>2000</v>
      </c>
      <c r="AQ1003">
        <v>2001</v>
      </c>
      <c r="AR1003">
        <v>2002</v>
      </c>
      <c r="AS1003">
        <v>2003</v>
      </c>
      <c r="AT1003">
        <v>2004</v>
      </c>
      <c r="AU1003">
        <v>2005</v>
      </c>
      <c r="AV1003">
        <v>2006</v>
      </c>
      <c r="AW1003">
        <v>2007</v>
      </c>
      <c r="AX1003">
        <v>2008</v>
      </c>
      <c r="AY1003">
        <v>2009</v>
      </c>
      <c r="AZ1003">
        <v>2010</v>
      </c>
      <c r="BA1003">
        <v>2011</v>
      </c>
      <c r="BB1003">
        <v>2012</v>
      </c>
      <c r="BC1003">
        <v>2013</v>
      </c>
      <c r="BD1003">
        <v>2014</v>
      </c>
      <c r="BE1003">
        <v>2015</v>
      </c>
      <c r="BF1003">
        <v>2016</v>
      </c>
      <c r="BG1003">
        <v>2017</v>
      </c>
      <c r="BH1003">
        <v>2018</v>
      </c>
      <c r="BI1003">
        <v>2019</v>
      </c>
      <c r="BJ1003">
        <v>2020</v>
      </c>
      <c r="BK1003">
        <v>2021</v>
      </c>
      <c r="BL1003">
        <v>2022</v>
      </c>
      <c r="BM1003">
        <v>2023</v>
      </c>
    </row>
    <row r="1004" spans="1:65" ht="15" customHeight="1" x14ac:dyDescent="0.25">
      <c r="A1004" t="s">
        <v>1251</v>
      </c>
      <c r="C1004" s="66"/>
      <c r="D1004" t="s">
        <v>474</v>
      </c>
      <c r="E1004" s="45" t="s">
        <v>871</v>
      </c>
      <c r="G1004" s="45" t="s">
        <v>1873</v>
      </c>
      <c r="H1004" s="45" t="s">
        <v>1874</v>
      </c>
      <c r="I1004">
        <f t="shared" ref="I1004:I1071" si="86">MIN(L1004:BT1004)</f>
        <v>1980</v>
      </c>
      <c r="J1004">
        <f t="shared" si="83"/>
        <v>2023</v>
      </c>
      <c r="K1004" s="2" t="str">
        <f t="shared" si="85"/>
        <v>-</v>
      </c>
      <c r="V1004">
        <v>1980</v>
      </c>
      <c r="W1004">
        <v>1981</v>
      </c>
      <c r="X1004">
        <v>1982</v>
      </c>
      <c r="Y1004">
        <v>1983</v>
      </c>
      <c r="Z1004">
        <v>1984</v>
      </c>
      <c r="AA1004">
        <v>1985</v>
      </c>
      <c r="AB1004">
        <v>1986</v>
      </c>
      <c r="AC1004">
        <v>1987</v>
      </c>
      <c r="AD1004">
        <v>1988</v>
      </c>
      <c r="AE1004">
        <v>1989</v>
      </c>
      <c r="AF1004">
        <v>1990</v>
      </c>
      <c r="AG1004">
        <v>1991</v>
      </c>
      <c r="AH1004">
        <v>1992</v>
      </c>
      <c r="AI1004">
        <v>1993</v>
      </c>
      <c r="AJ1004">
        <v>1994</v>
      </c>
      <c r="AK1004">
        <v>1995</v>
      </c>
      <c r="AL1004">
        <v>1996</v>
      </c>
      <c r="AM1004">
        <v>1997</v>
      </c>
      <c r="AN1004">
        <v>1998</v>
      </c>
      <c r="AO1004">
        <v>1999</v>
      </c>
      <c r="AP1004">
        <v>2000</v>
      </c>
      <c r="AQ1004">
        <v>2001</v>
      </c>
      <c r="AR1004">
        <v>2002</v>
      </c>
      <c r="AS1004">
        <v>2003</v>
      </c>
      <c r="AT1004">
        <v>2004</v>
      </c>
      <c r="AU1004">
        <v>2005</v>
      </c>
      <c r="AV1004">
        <v>2006</v>
      </c>
      <c r="AW1004">
        <v>2007</v>
      </c>
      <c r="AX1004">
        <v>2008</v>
      </c>
      <c r="AY1004">
        <v>2009</v>
      </c>
      <c r="AZ1004">
        <v>2010</v>
      </c>
      <c r="BA1004">
        <v>2011</v>
      </c>
      <c r="BB1004">
        <v>2012</v>
      </c>
      <c r="BC1004">
        <v>2013</v>
      </c>
      <c r="BD1004">
        <v>2014</v>
      </c>
      <c r="BE1004">
        <v>2015</v>
      </c>
      <c r="BF1004">
        <v>2016</v>
      </c>
      <c r="BG1004">
        <v>2017</v>
      </c>
      <c r="BH1004">
        <v>2018</v>
      </c>
      <c r="BI1004">
        <v>2019</v>
      </c>
      <c r="BJ1004">
        <v>2020</v>
      </c>
      <c r="BK1004">
        <v>2021</v>
      </c>
      <c r="BL1004">
        <v>2022</v>
      </c>
      <c r="BM1004">
        <v>2023</v>
      </c>
    </row>
    <row r="1005" spans="1:65" ht="15" customHeight="1" x14ac:dyDescent="0.25">
      <c r="A1005" t="s">
        <v>1251</v>
      </c>
      <c r="C1005" s="66"/>
      <c r="D1005" t="s">
        <v>763</v>
      </c>
      <c r="E1005" s="45" t="s">
        <v>764</v>
      </c>
      <c r="G1005" s="45"/>
      <c r="H1005" s="45"/>
      <c r="I1005">
        <f t="shared" si="86"/>
        <v>2013</v>
      </c>
      <c r="J1005">
        <f t="shared" si="83"/>
        <v>2023</v>
      </c>
      <c r="K1005" s="2" t="str">
        <f t="shared" si="85"/>
        <v>-</v>
      </c>
      <c r="BC1005">
        <v>2013</v>
      </c>
      <c r="BD1005">
        <v>2014</v>
      </c>
      <c r="BE1005">
        <v>2015</v>
      </c>
      <c r="BF1005">
        <v>2016</v>
      </c>
      <c r="BG1005">
        <v>2017</v>
      </c>
      <c r="BH1005">
        <v>2018</v>
      </c>
      <c r="BI1005">
        <v>2019</v>
      </c>
      <c r="BJ1005">
        <v>2020</v>
      </c>
      <c r="BK1005">
        <v>2021</v>
      </c>
      <c r="BL1005">
        <v>2022</v>
      </c>
      <c r="BM1005">
        <v>2023</v>
      </c>
    </row>
    <row r="1006" spans="1:65" ht="15" customHeight="1" x14ac:dyDescent="0.25">
      <c r="A1006" t="s">
        <v>1251</v>
      </c>
      <c r="C1006" s="66"/>
      <c r="D1006" t="s">
        <v>765</v>
      </c>
      <c r="E1006" s="45" t="s">
        <v>766</v>
      </c>
      <c r="G1006" s="45"/>
      <c r="H1006" s="45"/>
      <c r="I1006">
        <f t="shared" si="86"/>
        <v>2013</v>
      </c>
      <c r="J1006">
        <f t="shared" si="83"/>
        <v>2023</v>
      </c>
      <c r="K1006" s="2" t="str">
        <f t="shared" si="85"/>
        <v>-</v>
      </c>
      <c r="BC1006">
        <v>2013</v>
      </c>
      <c r="BD1006">
        <v>2014</v>
      </c>
      <c r="BE1006">
        <v>2015</v>
      </c>
      <c r="BF1006">
        <v>2016</v>
      </c>
      <c r="BG1006">
        <v>2017</v>
      </c>
      <c r="BH1006">
        <v>2018</v>
      </c>
      <c r="BI1006">
        <v>2019</v>
      </c>
      <c r="BJ1006">
        <v>2020</v>
      </c>
      <c r="BK1006">
        <v>2021</v>
      </c>
      <c r="BL1006">
        <v>2022</v>
      </c>
      <c r="BM1006">
        <v>2023</v>
      </c>
    </row>
    <row r="1007" spans="1:65" ht="15" customHeight="1" x14ac:dyDescent="0.25">
      <c r="A1007" t="s">
        <v>1251</v>
      </c>
      <c r="C1007" s="66"/>
      <c r="D1007" t="s">
        <v>475</v>
      </c>
      <c r="E1007" s="45" t="s">
        <v>476</v>
      </c>
      <c r="G1007" s="45" t="s">
        <v>1875</v>
      </c>
      <c r="H1007" s="45" t="s">
        <v>1876</v>
      </c>
      <c r="I1007">
        <f t="shared" si="86"/>
        <v>1980</v>
      </c>
      <c r="J1007">
        <f t="shared" si="83"/>
        <v>2023</v>
      </c>
      <c r="K1007" s="2" t="str">
        <f t="shared" si="85"/>
        <v>-</v>
      </c>
      <c r="V1007">
        <v>1980</v>
      </c>
      <c r="W1007">
        <v>1981</v>
      </c>
      <c r="X1007">
        <v>1982</v>
      </c>
      <c r="Y1007">
        <v>1983</v>
      </c>
      <c r="Z1007">
        <v>1984</v>
      </c>
      <c r="AA1007">
        <v>1985</v>
      </c>
      <c r="AB1007">
        <v>1986</v>
      </c>
      <c r="AC1007">
        <v>1987</v>
      </c>
      <c r="AD1007">
        <v>1988</v>
      </c>
      <c r="AE1007">
        <v>1989</v>
      </c>
      <c r="AF1007">
        <v>1990</v>
      </c>
      <c r="AG1007">
        <v>1991</v>
      </c>
      <c r="AH1007">
        <v>1992</v>
      </c>
      <c r="AI1007">
        <v>1993</v>
      </c>
      <c r="AJ1007">
        <v>1994</v>
      </c>
      <c r="AK1007">
        <v>1995</v>
      </c>
      <c r="AL1007">
        <v>1996</v>
      </c>
      <c r="AM1007">
        <v>1997</v>
      </c>
      <c r="AN1007">
        <v>1998</v>
      </c>
      <c r="AO1007">
        <v>1999</v>
      </c>
      <c r="AP1007">
        <v>2000</v>
      </c>
      <c r="AQ1007">
        <v>2001</v>
      </c>
      <c r="AR1007">
        <v>2002</v>
      </c>
      <c r="AS1007">
        <v>2003</v>
      </c>
      <c r="AT1007">
        <v>2004</v>
      </c>
      <c r="AU1007">
        <v>2005</v>
      </c>
      <c r="AV1007">
        <v>2006</v>
      </c>
      <c r="AW1007">
        <v>2007</v>
      </c>
      <c r="AX1007">
        <v>2008</v>
      </c>
      <c r="AY1007">
        <v>2009</v>
      </c>
      <c r="AZ1007">
        <v>2010</v>
      </c>
      <c r="BA1007">
        <v>2011</v>
      </c>
      <c r="BB1007">
        <v>2012</v>
      </c>
      <c r="BC1007">
        <v>2013</v>
      </c>
      <c r="BD1007">
        <v>2014</v>
      </c>
      <c r="BE1007">
        <v>2015</v>
      </c>
      <c r="BF1007">
        <v>2016</v>
      </c>
      <c r="BG1007">
        <v>2017</v>
      </c>
      <c r="BH1007">
        <v>2018</v>
      </c>
      <c r="BI1007">
        <v>2019</v>
      </c>
      <c r="BJ1007">
        <v>2020</v>
      </c>
      <c r="BK1007">
        <v>2021</v>
      </c>
      <c r="BL1007">
        <v>2022</v>
      </c>
      <c r="BM1007">
        <v>2023</v>
      </c>
    </row>
    <row r="1008" spans="1:65" ht="15" customHeight="1" x14ac:dyDescent="0.25">
      <c r="A1008" t="s">
        <v>1251</v>
      </c>
      <c r="C1008" s="66"/>
      <c r="D1008" t="s">
        <v>21</v>
      </c>
      <c r="E1008" s="45" t="s">
        <v>12</v>
      </c>
      <c r="F1008" s="7" t="s">
        <v>1303</v>
      </c>
      <c r="G1008" s="45" t="s">
        <v>733</v>
      </c>
      <c r="H1008" s="45" t="s">
        <v>1569</v>
      </c>
      <c r="I1008">
        <f t="shared" si="86"/>
        <v>1980</v>
      </c>
      <c r="J1008">
        <f t="shared" si="83"/>
        <v>2023</v>
      </c>
      <c r="K1008" s="2" t="str">
        <f t="shared" si="85"/>
        <v>-</v>
      </c>
      <c r="V1008">
        <v>1980</v>
      </c>
      <c r="W1008">
        <v>1981</v>
      </c>
      <c r="X1008">
        <v>1982</v>
      </c>
      <c r="Y1008">
        <v>1983</v>
      </c>
      <c r="Z1008">
        <v>1984</v>
      </c>
      <c r="AA1008">
        <v>1985</v>
      </c>
      <c r="AB1008">
        <v>1986</v>
      </c>
      <c r="AC1008">
        <v>1987</v>
      </c>
      <c r="AD1008">
        <v>1988</v>
      </c>
      <c r="AE1008">
        <v>1989</v>
      </c>
      <c r="AF1008">
        <v>1990</v>
      </c>
      <c r="AG1008">
        <v>1991</v>
      </c>
      <c r="AH1008">
        <v>1992</v>
      </c>
      <c r="AI1008">
        <v>1993</v>
      </c>
      <c r="AJ1008">
        <v>1994</v>
      </c>
      <c r="AK1008">
        <v>1995</v>
      </c>
      <c r="AL1008">
        <v>1996</v>
      </c>
      <c r="AM1008">
        <v>1997</v>
      </c>
      <c r="AN1008">
        <v>1998</v>
      </c>
      <c r="AO1008">
        <v>1999</v>
      </c>
      <c r="AP1008">
        <v>2000</v>
      </c>
      <c r="AQ1008">
        <v>2001</v>
      </c>
      <c r="AR1008">
        <v>2002</v>
      </c>
      <c r="AS1008">
        <v>2003</v>
      </c>
      <c r="AT1008">
        <v>2004</v>
      </c>
      <c r="AU1008">
        <v>2005</v>
      </c>
      <c r="AV1008">
        <v>2006</v>
      </c>
      <c r="AW1008">
        <v>2007</v>
      </c>
      <c r="AX1008">
        <v>2008</v>
      </c>
      <c r="AY1008">
        <v>2009</v>
      </c>
      <c r="AZ1008">
        <v>2010</v>
      </c>
      <c r="BA1008">
        <v>2011</v>
      </c>
      <c r="BB1008">
        <v>2012</v>
      </c>
      <c r="BC1008">
        <v>2013</v>
      </c>
      <c r="BD1008">
        <v>2014</v>
      </c>
      <c r="BE1008">
        <v>2015</v>
      </c>
      <c r="BF1008">
        <v>2016</v>
      </c>
      <c r="BG1008">
        <v>2017</v>
      </c>
      <c r="BH1008">
        <v>2018</v>
      </c>
      <c r="BI1008">
        <v>2019</v>
      </c>
      <c r="BJ1008">
        <v>2020</v>
      </c>
      <c r="BK1008">
        <v>2021</v>
      </c>
      <c r="BL1008">
        <v>2022</v>
      </c>
      <c r="BM1008">
        <v>2023</v>
      </c>
    </row>
    <row r="1009" spans="1:65" ht="15" customHeight="1" x14ac:dyDescent="0.25">
      <c r="C1009" s="64"/>
      <c r="E1009" s="45"/>
      <c r="G1009" s="45"/>
      <c r="H1009" s="45"/>
    </row>
    <row r="1010" spans="1:65" ht="15" customHeight="1" x14ac:dyDescent="0.25">
      <c r="A1010" t="s">
        <v>1252</v>
      </c>
      <c r="B1010" s="1" t="str">
        <f>A1010&amp;MIN(I1010:I1014)&amp;"(-"&amp;MAX(J1010:J1014)&amp;")"</f>
        <v>KRAN1990(-2023)</v>
      </c>
      <c r="C1010" s="66"/>
      <c r="D1010" t="s">
        <v>477</v>
      </c>
      <c r="E1010" s="45" t="s">
        <v>469</v>
      </c>
      <c r="G1010" s="45" t="s">
        <v>1879</v>
      </c>
      <c r="H1010" s="45" t="s">
        <v>1880</v>
      </c>
      <c r="I1010">
        <f t="shared" si="86"/>
        <v>1990</v>
      </c>
      <c r="J1010">
        <f t="shared" si="83"/>
        <v>2023</v>
      </c>
      <c r="K1010" s="2" t="str">
        <f t="shared" si="85"/>
        <v>-</v>
      </c>
      <c r="AF1010">
        <v>1990</v>
      </c>
      <c r="AG1010">
        <v>1991</v>
      </c>
      <c r="AH1010">
        <v>1992</v>
      </c>
      <c r="AI1010">
        <v>1993</v>
      </c>
      <c r="AJ1010">
        <v>1994</v>
      </c>
      <c r="AK1010">
        <v>1995</v>
      </c>
      <c r="AL1010">
        <v>1996</v>
      </c>
      <c r="AM1010">
        <v>1997</v>
      </c>
      <c r="AN1010">
        <v>1998</v>
      </c>
      <c r="AO1010">
        <v>1999</v>
      </c>
      <c r="AP1010">
        <v>2000</v>
      </c>
      <c r="AQ1010">
        <v>2001</v>
      </c>
      <c r="AR1010">
        <v>2002</v>
      </c>
      <c r="AS1010">
        <v>2003</v>
      </c>
      <c r="AT1010">
        <v>2004</v>
      </c>
      <c r="AU1010">
        <v>2005</v>
      </c>
      <c r="AV1010">
        <v>2006</v>
      </c>
      <c r="AW1010">
        <v>2007</v>
      </c>
      <c r="AX1010">
        <v>2008</v>
      </c>
      <c r="AY1010">
        <v>2009</v>
      </c>
      <c r="AZ1010">
        <v>2010</v>
      </c>
      <c r="BA1010">
        <v>2011</v>
      </c>
      <c r="BB1010">
        <v>2012</v>
      </c>
      <c r="BC1010">
        <v>2013</v>
      </c>
      <c r="BD1010">
        <v>2014</v>
      </c>
      <c r="BE1010">
        <v>2015</v>
      </c>
      <c r="BF1010">
        <v>2016</v>
      </c>
      <c r="BG1010">
        <v>2017</v>
      </c>
      <c r="BH1010">
        <v>2018</v>
      </c>
      <c r="BI1010">
        <v>2019</v>
      </c>
      <c r="BJ1010">
        <v>2020</v>
      </c>
      <c r="BK1010">
        <v>2021</v>
      </c>
      <c r="BL1010">
        <v>2022</v>
      </c>
      <c r="BM1010">
        <v>2023</v>
      </c>
    </row>
    <row r="1011" spans="1:65" ht="15" customHeight="1" x14ac:dyDescent="0.25">
      <c r="A1011" t="s">
        <v>1252</v>
      </c>
      <c r="B1011" s="1"/>
      <c r="C1011" s="66"/>
      <c r="D1011" t="s">
        <v>3294</v>
      </c>
      <c r="E1011" s="45" t="s">
        <v>2938</v>
      </c>
      <c r="G1011" s="45" t="s">
        <v>3295</v>
      </c>
      <c r="H1011" s="45" t="s">
        <v>1880</v>
      </c>
      <c r="I1011">
        <f t="shared" si="86"/>
        <v>2022</v>
      </c>
      <c r="J1011">
        <f t="shared" si="83"/>
        <v>2023</v>
      </c>
      <c r="K1011" s="2" t="str">
        <f t="shared" si="85"/>
        <v>-</v>
      </c>
      <c r="BL1011">
        <v>2022</v>
      </c>
      <c r="BM1011">
        <v>2023</v>
      </c>
    </row>
    <row r="1012" spans="1:65" ht="15" customHeight="1" x14ac:dyDescent="0.25">
      <c r="A1012" t="s">
        <v>1252</v>
      </c>
      <c r="C1012" s="66"/>
      <c r="D1012" t="s">
        <v>478</v>
      </c>
      <c r="E1012" s="45" t="s">
        <v>872</v>
      </c>
      <c r="G1012" s="45" t="s">
        <v>1881</v>
      </c>
      <c r="H1012" s="45" t="s">
        <v>1882</v>
      </c>
      <c r="I1012">
        <f t="shared" si="86"/>
        <v>1990</v>
      </c>
      <c r="J1012">
        <f t="shared" si="83"/>
        <v>2023</v>
      </c>
      <c r="K1012" s="2" t="str">
        <f t="shared" ref="K1012:K1078" si="87">IF(J1012-I1012+1-COUNTA(L1012:BT1012)=0, "-", "Yes")</f>
        <v>-</v>
      </c>
      <c r="AF1012">
        <v>1990</v>
      </c>
      <c r="AG1012">
        <v>1991</v>
      </c>
      <c r="AH1012">
        <v>1992</v>
      </c>
      <c r="AI1012">
        <v>1993</v>
      </c>
      <c r="AJ1012">
        <v>1994</v>
      </c>
      <c r="AK1012">
        <v>1995</v>
      </c>
      <c r="AL1012">
        <v>1996</v>
      </c>
      <c r="AM1012">
        <v>1997</v>
      </c>
      <c r="AN1012">
        <v>1998</v>
      </c>
      <c r="AO1012">
        <v>1999</v>
      </c>
      <c r="AP1012">
        <v>2000</v>
      </c>
      <c r="AQ1012">
        <v>2001</v>
      </c>
      <c r="AR1012">
        <v>2002</v>
      </c>
      <c r="AS1012">
        <v>2003</v>
      </c>
      <c r="AT1012">
        <v>2004</v>
      </c>
      <c r="AU1012">
        <v>2005</v>
      </c>
      <c r="AV1012">
        <v>2006</v>
      </c>
      <c r="AW1012">
        <v>2007</v>
      </c>
      <c r="AX1012">
        <v>2008</v>
      </c>
      <c r="AY1012">
        <v>2009</v>
      </c>
      <c r="AZ1012">
        <v>2010</v>
      </c>
      <c r="BA1012">
        <v>2011</v>
      </c>
      <c r="BB1012">
        <v>2012</v>
      </c>
      <c r="BC1012">
        <v>2013</v>
      </c>
      <c r="BD1012">
        <v>2014</v>
      </c>
      <c r="BE1012">
        <v>2015</v>
      </c>
      <c r="BF1012">
        <v>2016</v>
      </c>
      <c r="BG1012">
        <v>2017</v>
      </c>
      <c r="BH1012">
        <v>2018</v>
      </c>
      <c r="BI1012">
        <v>2019</v>
      </c>
      <c r="BJ1012">
        <v>2020</v>
      </c>
      <c r="BK1012">
        <v>2021</v>
      </c>
      <c r="BL1012">
        <v>2022</v>
      </c>
      <c r="BM1012">
        <v>2023</v>
      </c>
    </row>
    <row r="1013" spans="1:65" ht="15" customHeight="1" x14ac:dyDescent="0.25">
      <c r="A1013" t="s">
        <v>1252</v>
      </c>
      <c r="C1013" s="66"/>
      <c r="D1013" t="s">
        <v>479</v>
      </c>
      <c r="E1013" s="45" t="s">
        <v>873</v>
      </c>
      <c r="G1013" s="45" t="s">
        <v>1883</v>
      </c>
      <c r="H1013" s="45" t="s">
        <v>1884</v>
      </c>
      <c r="I1013">
        <f t="shared" si="86"/>
        <v>1990</v>
      </c>
      <c r="J1013">
        <f t="shared" si="83"/>
        <v>2023</v>
      </c>
      <c r="K1013" s="2" t="str">
        <f t="shared" si="87"/>
        <v>-</v>
      </c>
      <c r="AF1013">
        <v>1990</v>
      </c>
      <c r="AG1013">
        <v>1991</v>
      </c>
      <c r="AH1013">
        <v>1992</v>
      </c>
      <c r="AI1013">
        <v>1993</v>
      </c>
      <c r="AJ1013">
        <v>1994</v>
      </c>
      <c r="AK1013">
        <v>1995</v>
      </c>
      <c r="AL1013">
        <v>1996</v>
      </c>
      <c r="AM1013">
        <v>1997</v>
      </c>
      <c r="AN1013">
        <v>1998</v>
      </c>
      <c r="AO1013">
        <v>1999</v>
      </c>
      <c r="AP1013">
        <v>2000</v>
      </c>
      <c r="AQ1013">
        <v>2001</v>
      </c>
      <c r="AR1013">
        <v>2002</v>
      </c>
      <c r="AS1013">
        <v>2003</v>
      </c>
      <c r="AT1013">
        <v>2004</v>
      </c>
      <c r="AU1013">
        <v>2005</v>
      </c>
      <c r="AV1013">
        <v>2006</v>
      </c>
      <c r="AW1013">
        <v>2007</v>
      </c>
      <c r="AX1013">
        <v>2008</v>
      </c>
      <c r="AY1013">
        <v>2009</v>
      </c>
      <c r="AZ1013">
        <v>2010</v>
      </c>
      <c r="BA1013">
        <v>2011</v>
      </c>
      <c r="BB1013">
        <v>2012</v>
      </c>
      <c r="BC1013">
        <v>2013</v>
      </c>
      <c r="BD1013">
        <v>2014</v>
      </c>
      <c r="BE1013">
        <v>2015</v>
      </c>
      <c r="BF1013">
        <v>2016</v>
      </c>
      <c r="BG1013">
        <v>2017</v>
      </c>
      <c r="BH1013">
        <v>2018</v>
      </c>
      <c r="BI1013">
        <v>2019</v>
      </c>
      <c r="BJ1013">
        <v>2020</v>
      </c>
      <c r="BK1013">
        <v>2021</v>
      </c>
      <c r="BL1013">
        <v>2022</v>
      </c>
      <c r="BM1013">
        <v>2023</v>
      </c>
    </row>
    <row r="1014" spans="1:65" ht="15" customHeight="1" x14ac:dyDescent="0.25">
      <c r="A1014" t="s">
        <v>1252</v>
      </c>
      <c r="C1014" s="66"/>
      <c r="D1014" t="s">
        <v>475</v>
      </c>
      <c r="E1014" s="45" t="s">
        <v>476</v>
      </c>
      <c r="G1014" s="45" t="s">
        <v>1875</v>
      </c>
      <c r="H1014" s="45" t="s">
        <v>1885</v>
      </c>
      <c r="I1014">
        <f t="shared" si="86"/>
        <v>1990</v>
      </c>
      <c r="J1014">
        <f t="shared" si="83"/>
        <v>2023</v>
      </c>
      <c r="K1014" s="2" t="str">
        <f t="shared" si="87"/>
        <v>-</v>
      </c>
      <c r="AF1014">
        <v>1990</v>
      </c>
      <c r="AG1014">
        <v>1991</v>
      </c>
      <c r="AH1014">
        <v>1992</v>
      </c>
      <c r="AI1014">
        <v>1993</v>
      </c>
      <c r="AJ1014">
        <v>1994</v>
      </c>
      <c r="AK1014">
        <v>1995</v>
      </c>
      <c r="AL1014">
        <v>1996</v>
      </c>
      <c r="AM1014">
        <v>1997</v>
      </c>
      <c r="AN1014">
        <v>1998</v>
      </c>
      <c r="AO1014">
        <v>1999</v>
      </c>
      <c r="AP1014">
        <v>2000</v>
      </c>
      <c r="AQ1014">
        <v>2001</v>
      </c>
      <c r="AR1014">
        <v>2002</v>
      </c>
      <c r="AS1014">
        <v>2003</v>
      </c>
      <c r="AT1014">
        <v>2004</v>
      </c>
      <c r="AU1014">
        <v>2005</v>
      </c>
      <c r="AV1014">
        <v>2006</v>
      </c>
      <c r="AW1014">
        <v>2007</v>
      </c>
      <c r="AX1014">
        <v>2008</v>
      </c>
      <c r="AY1014">
        <v>2009</v>
      </c>
      <c r="AZ1014">
        <v>2010</v>
      </c>
      <c r="BA1014">
        <v>2011</v>
      </c>
      <c r="BB1014">
        <v>2012</v>
      </c>
      <c r="BC1014">
        <v>2013</v>
      </c>
      <c r="BD1014">
        <v>2014</v>
      </c>
      <c r="BE1014">
        <v>2015</v>
      </c>
      <c r="BF1014">
        <v>2016</v>
      </c>
      <c r="BG1014">
        <v>2017</v>
      </c>
      <c r="BH1014">
        <v>2018</v>
      </c>
      <c r="BI1014">
        <v>2019</v>
      </c>
      <c r="BJ1014">
        <v>2020</v>
      </c>
      <c r="BK1014">
        <v>2021</v>
      </c>
      <c r="BL1014">
        <v>2022</v>
      </c>
      <c r="BM1014">
        <v>2023</v>
      </c>
    </row>
    <row r="1015" spans="1:65" ht="15" customHeight="1" x14ac:dyDescent="0.25">
      <c r="C1015" s="64"/>
      <c r="E1015" s="45"/>
      <c r="G1015" s="45"/>
      <c r="H1015" s="45"/>
    </row>
    <row r="1016" spans="1:65" ht="15" customHeight="1" x14ac:dyDescent="0.25">
      <c r="A1016" t="s">
        <v>1253</v>
      </c>
      <c r="B1016" s="1" t="str">
        <f>A1016&amp;MIN(I1016:I1028)&amp;"(-"&amp;MAX(J1016:J1028)&amp;")"</f>
        <v>KRIN1980(-2023)</v>
      </c>
      <c r="C1016" s="66"/>
      <c r="D1016" t="s">
        <v>763</v>
      </c>
      <c r="E1016" s="45" t="s">
        <v>764</v>
      </c>
      <c r="G1016" s="45"/>
      <c r="H1016" s="45"/>
      <c r="I1016">
        <f t="shared" si="86"/>
        <v>2014</v>
      </c>
      <c r="J1016">
        <f t="shared" si="83"/>
        <v>2023</v>
      </c>
      <c r="K1016" s="2" t="str">
        <f t="shared" si="87"/>
        <v>Yes</v>
      </c>
      <c r="BD1016">
        <v>2014</v>
      </c>
      <c r="BE1016">
        <v>2015</v>
      </c>
      <c r="BF1016">
        <v>2016</v>
      </c>
      <c r="BG1016">
        <v>2017</v>
      </c>
      <c r="BH1016">
        <v>2018</v>
      </c>
      <c r="BI1016">
        <v>2019</v>
      </c>
      <c r="BJ1016">
        <v>2020</v>
      </c>
      <c r="BL1016">
        <v>2022</v>
      </c>
      <c r="BM1016">
        <v>2023</v>
      </c>
    </row>
    <row r="1017" spans="1:65" ht="15" customHeight="1" x14ac:dyDescent="0.25">
      <c r="A1017" t="s">
        <v>1253</v>
      </c>
      <c r="C1017" s="66"/>
      <c r="D1017" t="s">
        <v>765</v>
      </c>
      <c r="E1017" s="45" t="s">
        <v>766</v>
      </c>
      <c r="G1017" s="45"/>
      <c r="H1017" s="45"/>
      <c r="I1017">
        <f t="shared" si="86"/>
        <v>2014</v>
      </c>
      <c r="J1017">
        <f t="shared" si="83"/>
        <v>2023</v>
      </c>
      <c r="K1017" s="2" t="str">
        <f t="shared" si="87"/>
        <v>Yes</v>
      </c>
      <c r="BD1017">
        <v>2014</v>
      </c>
      <c r="BE1017">
        <v>2015</v>
      </c>
      <c r="BF1017">
        <v>2016</v>
      </c>
      <c r="BG1017">
        <v>2017</v>
      </c>
      <c r="BH1017">
        <v>2018</v>
      </c>
      <c r="BI1017">
        <v>2019</v>
      </c>
      <c r="BJ1017">
        <v>2020</v>
      </c>
      <c r="BL1017">
        <v>2022</v>
      </c>
      <c r="BM1017">
        <v>2023</v>
      </c>
    </row>
    <row r="1018" spans="1:65" ht="15" customHeight="1" x14ac:dyDescent="0.25">
      <c r="A1018" t="s">
        <v>1253</v>
      </c>
      <c r="C1018" s="66"/>
      <c r="D1018" t="s">
        <v>2387</v>
      </c>
      <c r="E1018" s="45" t="s">
        <v>2387</v>
      </c>
      <c r="G1018" s="45"/>
      <c r="H1018" s="45"/>
      <c r="I1018">
        <f t="shared" si="86"/>
        <v>2017</v>
      </c>
      <c r="J1018">
        <f t="shared" si="83"/>
        <v>2023</v>
      </c>
      <c r="K1018" s="2" t="str">
        <f t="shared" si="87"/>
        <v>-</v>
      </c>
      <c r="BG1018">
        <v>2017</v>
      </c>
      <c r="BH1018">
        <v>2018</v>
      </c>
      <c r="BI1018">
        <v>2019</v>
      </c>
      <c r="BJ1018">
        <v>2020</v>
      </c>
      <c r="BK1018">
        <v>2021</v>
      </c>
      <c r="BL1018">
        <v>2022</v>
      </c>
      <c r="BM1018">
        <v>2023</v>
      </c>
    </row>
    <row r="1019" spans="1:65" ht="15" customHeight="1" x14ac:dyDescent="0.25">
      <c r="A1019" t="s">
        <v>1253</v>
      </c>
      <c r="C1019" s="66"/>
      <c r="D1019" t="s">
        <v>480</v>
      </c>
      <c r="E1019" s="45" t="s">
        <v>481</v>
      </c>
      <c r="G1019" s="45" t="s">
        <v>481</v>
      </c>
      <c r="H1019" s="45" t="s">
        <v>1886</v>
      </c>
      <c r="I1019">
        <f t="shared" si="86"/>
        <v>1980</v>
      </c>
      <c r="J1019">
        <f t="shared" si="83"/>
        <v>2023</v>
      </c>
      <c r="K1019" s="2" t="str">
        <f t="shared" si="87"/>
        <v>-</v>
      </c>
      <c r="V1019">
        <v>1980</v>
      </c>
      <c r="W1019">
        <v>1981</v>
      </c>
      <c r="X1019">
        <v>1982</v>
      </c>
      <c r="Y1019">
        <v>1983</v>
      </c>
      <c r="Z1019">
        <v>1984</v>
      </c>
      <c r="AA1019">
        <v>1985</v>
      </c>
      <c r="AB1019">
        <v>1986</v>
      </c>
      <c r="AC1019">
        <v>1987</v>
      </c>
      <c r="AD1019">
        <v>1988</v>
      </c>
      <c r="AE1019">
        <v>1989</v>
      </c>
      <c r="AF1019">
        <v>1990</v>
      </c>
      <c r="AG1019">
        <v>1991</v>
      </c>
      <c r="AH1019">
        <v>1992</v>
      </c>
      <c r="AI1019">
        <v>1993</v>
      </c>
      <c r="AJ1019">
        <v>1994</v>
      </c>
      <c r="AK1019">
        <v>1995</v>
      </c>
      <c r="AL1019">
        <v>1996</v>
      </c>
      <c r="AM1019">
        <v>1997</v>
      </c>
      <c r="AN1019">
        <v>1998</v>
      </c>
      <c r="AO1019">
        <v>1999</v>
      </c>
      <c r="AP1019">
        <v>2000</v>
      </c>
      <c r="AQ1019">
        <v>2001</v>
      </c>
      <c r="AR1019">
        <v>2002</v>
      </c>
      <c r="AS1019">
        <v>2003</v>
      </c>
      <c r="AT1019">
        <v>2004</v>
      </c>
      <c r="AU1019">
        <v>2005</v>
      </c>
      <c r="AV1019">
        <v>2006</v>
      </c>
      <c r="AW1019">
        <v>2007</v>
      </c>
      <c r="AX1019">
        <v>2008</v>
      </c>
      <c r="AY1019">
        <v>2009</v>
      </c>
      <c r="AZ1019">
        <v>2010</v>
      </c>
      <c r="BA1019">
        <v>2011</v>
      </c>
      <c r="BB1019">
        <v>2012</v>
      </c>
      <c r="BC1019">
        <v>2013</v>
      </c>
      <c r="BD1019">
        <v>2014</v>
      </c>
      <c r="BE1019">
        <v>2015</v>
      </c>
      <c r="BF1019">
        <v>2016</v>
      </c>
      <c r="BG1019">
        <v>2017</v>
      </c>
      <c r="BH1019">
        <v>2018</v>
      </c>
      <c r="BI1019">
        <v>2019</v>
      </c>
      <c r="BJ1019">
        <v>2020</v>
      </c>
      <c r="BK1019">
        <v>2021</v>
      </c>
      <c r="BL1019">
        <v>2022</v>
      </c>
      <c r="BM1019">
        <v>2023</v>
      </c>
    </row>
    <row r="1020" spans="1:65" ht="15" customHeight="1" x14ac:dyDescent="0.25">
      <c r="A1020" t="s">
        <v>1253</v>
      </c>
      <c r="C1020" s="66"/>
      <c r="D1020" t="s">
        <v>482</v>
      </c>
      <c r="E1020" s="45" t="s">
        <v>483</v>
      </c>
      <c r="G1020" s="45" t="s">
        <v>483</v>
      </c>
      <c r="H1020" s="45" t="s">
        <v>1887</v>
      </c>
      <c r="I1020">
        <f t="shared" si="86"/>
        <v>1980</v>
      </c>
      <c r="J1020">
        <f t="shared" si="83"/>
        <v>2023</v>
      </c>
      <c r="K1020" s="2" t="str">
        <f t="shared" si="87"/>
        <v>-</v>
      </c>
      <c r="V1020">
        <v>1980</v>
      </c>
      <c r="W1020">
        <v>1981</v>
      </c>
      <c r="X1020">
        <v>1982</v>
      </c>
      <c r="Y1020">
        <v>1983</v>
      </c>
      <c r="Z1020">
        <v>1984</v>
      </c>
      <c r="AA1020">
        <v>1985</v>
      </c>
      <c r="AB1020">
        <v>1986</v>
      </c>
      <c r="AC1020">
        <v>1987</v>
      </c>
      <c r="AD1020">
        <v>1988</v>
      </c>
      <c r="AE1020">
        <v>1989</v>
      </c>
      <c r="AF1020">
        <v>1990</v>
      </c>
      <c r="AG1020">
        <v>1991</v>
      </c>
      <c r="AH1020">
        <v>1992</v>
      </c>
      <c r="AI1020">
        <v>1993</v>
      </c>
      <c r="AJ1020">
        <v>1994</v>
      </c>
      <c r="AK1020">
        <v>1995</v>
      </c>
      <c r="AL1020">
        <v>1996</v>
      </c>
      <c r="AM1020">
        <v>1997</v>
      </c>
      <c r="AN1020">
        <v>1998</v>
      </c>
      <c r="AO1020">
        <v>1999</v>
      </c>
      <c r="AP1020">
        <v>2000</v>
      </c>
      <c r="AQ1020">
        <v>2001</v>
      </c>
      <c r="AR1020">
        <v>2002</v>
      </c>
      <c r="AS1020">
        <v>2003</v>
      </c>
      <c r="AT1020">
        <v>2004</v>
      </c>
      <c r="AU1020">
        <v>2005</v>
      </c>
      <c r="AV1020">
        <v>2006</v>
      </c>
      <c r="AW1020">
        <v>2007</v>
      </c>
      <c r="AX1020">
        <v>2008</v>
      </c>
      <c r="AY1020">
        <v>2009</v>
      </c>
      <c r="AZ1020">
        <v>2010</v>
      </c>
      <c r="BA1020">
        <v>2011</v>
      </c>
      <c r="BB1020">
        <v>2012</v>
      </c>
      <c r="BC1020">
        <v>2013</v>
      </c>
      <c r="BD1020">
        <v>2014</v>
      </c>
      <c r="BE1020">
        <v>2015</v>
      </c>
      <c r="BF1020">
        <v>2016</v>
      </c>
      <c r="BG1020">
        <v>2017</v>
      </c>
      <c r="BH1020">
        <v>2018</v>
      </c>
      <c r="BI1020">
        <v>2019</v>
      </c>
      <c r="BJ1020">
        <v>2020</v>
      </c>
      <c r="BK1020">
        <v>2021</v>
      </c>
      <c r="BL1020">
        <v>2022</v>
      </c>
      <c r="BM1020">
        <v>2023</v>
      </c>
    </row>
    <row r="1021" spans="1:65" ht="15" customHeight="1" x14ac:dyDescent="0.25">
      <c r="A1021" t="s">
        <v>1253</v>
      </c>
      <c r="C1021" s="66"/>
      <c r="D1021" t="s">
        <v>484</v>
      </c>
      <c r="E1021" s="45" t="s">
        <v>485</v>
      </c>
      <c r="G1021" s="45" t="s">
        <v>485</v>
      </c>
      <c r="H1021" s="45" t="s">
        <v>1888</v>
      </c>
      <c r="I1021">
        <f t="shared" si="86"/>
        <v>1980</v>
      </c>
      <c r="J1021">
        <f t="shared" si="83"/>
        <v>2023</v>
      </c>
      <c r="K1021" s="2" t="str">
        <f t="shared" si="87"/>
        <v>-</v>
      </c>
      <c r="V1021">
        <v>1980</v>
      </c>
      <c r="W1021">
        <v>1981</v>
      </c>
      <c r="X1021">
        <v>1982</v>
      </c>
      <c r="Y1021">
        <v>1983</v>
      </c>
      <c r="Z1021">
        <v>1984</v>
      </c>
      <c r="AA1021">
        <v>1985</v>
      </c>
      <c r="AB1021">
        <v>1986</v>
      </c>
      <c r="AC1021">
        <v>1987</v>
      </c>
      <c r="AD1021">
        <v>1988</v>
      </c>
      <c r="AE1021">
        <v>1989</v>
      </c>
      <c r="AF1021">
        <v>1990</v>
      </c>
      <c r="AG1021">
        <v>1991</v>
      </c>
      <c r="AH1021">
        <v>1992</v>
      </c>
      <c r="AI1021">
        <v>1993</v>
      </c>
      <c r="AJ1021">
        <v>1994</v>
      </c>
      <c r="AK1021">
        <v>1995</v>
      </c>
      <c r="AL1021">
        <v>1996</v>
      </c>
      <c r="AM1021">
        <v>1997</v>
      </c>
      <c r="AN1021">
        <v>1998</v>
      </c>
      <c r="AO1021">
        <v>1999</v>
      </c>
      <c r="AP1021">
        <v>2000</v>
      </c>
      <c r="AQ1021">
        <v>2001</v>
      </c>
      <c r="AR1021">
        <v>2002</v>
      </c>
      <c r="AS1021">
        <v>2003</v>
      </c>
      <c r="AT1021">
        <v>2004</v>
      </c>
      <c r="AU1021">
        <v>2005</v>
      </c>
      <c r="AV1021">
        <v>2006</v>
      </c>
      <c r="AW1021">
        <v>2007</v>
      </c>
      <c r="AX1021">
        <v>2008</v>
      </c>
      <c r="AY1021">
        <v>2009</v>
      </c>
      <c r="AZ1021">
        <v>2010</v>
      </c>
      <c r="BA1021">
        <v>2011</v>
      </c>
      <c r="BB1021">
        <v>2012</v>
      </c>
      <c r="BC1021">
        <v>2013</v>
      </c>
      <c r="BD1021">
        <v>2014</v>
      </c>
      <c r="BE1021">
        <v>2015</v>
      </c>
      <c r="BF1021">
        <v>2016</v>
      </c>
      <c r="BG1021">
        <v>2017</v>
      </c>
      <c r="BH1021">
        <v>2018</v>
      </c>
      <c r="BI1021">
        <v>2019</v>
      </c>
      <c r="BJ1021">
        <v>2020</v>
      </c>
      <c r="BK1021">
        <v>2021</v>
      </c>
      <c r="BL1021">
        <v>2022</v>
      </c>
      <c r="BM1021">
        <v>2023</v>
      </c>
    </row>
    <row r="1022" spans="1:65" ht="15" customHeight="1" x14ac:dyDescent="0.25">
      <c r="A1022" t="s">
        <v>1253</v>
      </c>
      <c r="C1022" s="66"/>
      <c r="D1022" t="s">
        <v>486</v>
      </c>
      <c r="E1022" s="45" t="s">
        <v>487</v>
      </c>
      <c r="G1022" s="45" t="s">
        <v>1889</v>
      </c>
      <c r="H1022" s="45" t="s">
        <v>1890</v>
      </c>
      <c r="I1022">
        <f t="shared" si="86"/>
        <v>1980</v>
      </c>
      <c r="J1022">
        <f t="shared" si="83"/>
        <v>2023</v>
      </c>
      <c r="K1022" s="2" t="str">
        <f t="shared" si="87"/>
        <v>-</v>
      </c>
      <c r="V1022">
        <v>1980</v>
      </c>
      <c r="W1022">
        <v>1981</v>
      </c>
      <c r="X1022">
        <v>1982</v>
      </c>
      <c r="Y1022">
        <v>1983</v>
      </c>
      <c r="Z1022">
        <v>1984</v>
      </c>
      <c r="AA1022">
        <v>1985</v>
      </c>
      <c r="AB1022">
        <v>1986</v>
      </c>
      <c r="AC1022">
        <v>1987</v>
      </c>
      <c r="AD1022">
        <v>1988</v>
      </c>
      <c r="AE1022">
        <v>1989</v>
      </c>
      <c r="AF1022">
        <v>1990</v>
      </c>
      <c r="AG1022">
        <v>1991</v>
      </c>
      <c r="AH1022">
        <v>1992</v>
      </c>
      <c r="AI1022">
        <v>1993</v>
      </c>
      <c r="AJ1022">
        <v>1994</v>
      </c>
      <c r="AK1022">
        <v>1995</v>
      </c>
      <c r="AL1022">
        <v>1996</v>
      </c>
      <c r="AM1022">
        <v>1997</v>
      </c>
      <c r="AN1022">
        <v>1998</v>
      </c>
      <c r="AO1022">
        <v>1999</v>
      </c>
      <c r="AP1022">
        <v>2000</v>
      </c>
      <c r="AQ1022">
        <v>2001</v>
      </c>
      <c r="AR1022">
        <v>2002</v>
      </c>
      <c r="AS1022">
        <v>2003</v>
      </c>
      <c r="AT1022">
        <v>2004</v>
      </c>
      <c r="AU1022">
        <v>2005</v>
      </c>
      <c r="AV1022">
        <v>2006</v>
      </c>
      <c r="AW1022">
        <v>2007</v>
      </c>
      <c r="AX1022">
        <v>2008</v>
      </c>
      <c r="AY1022">
        <v>2009</v>
      </c>
      <c r="AZ1022">
        <v>2010</v>
      </c>
      <c r="BA1022">
        <v>2011</v>
      </c>
      <c r="BB1022">
        <v>2012</v>
      </c>
      <c r="BC1022">
        <v>2013</v>
      </c>
      <c r="BD1022">
        <v>2014</v>
      </c>
      <c r="BE1022">
        <v>2015</v>
      </c>
      <c r="BF1022">
        <v>2016</v>
      </c>
      <c r="BG1022">
        <v>2017</v>
      </c>
      <c r="BH1022">
        <v>2018</v>
      </c>
      <c r="BI1022">
        <v>2019</v>
      </c>
      <c r="BJ1022">
        <v>2020</v>
      </c>
      <c r="BK1022">
        <v>2021</v>
      </c>
      <c r="BL1022">
        <v>2022</v>
      </c>
      <c r="BM1022">
        <v>2023</v>
      </c>
    </row>
    <row r="1023" spans="1:65" ht="15" customHeight="1" x14ac:dyDescent="0.25">
      <c r="A1023" t="s">
        <v>1253</v>
      </c>
      <c r="C1023" s="66"/>
      <c r="D1023" t="s">
        <v>3296</v>
      </c>
      <c r="E1023" s="45" t="s">
        <v>487</v>
      </c>
      <c r="G1023" s="45" t="s">
        <v>1889</v>
      </c>
      <c r="H1023" s="45" t="s">
        <v>1890</v>
      </c>
      <c r="I1023">
        <f t="shared" si="86"/>
        <v>2020</v>
      </c>
      <c r="J1023">
        <f t="shared" si="83"/>
        <v>2023</v>
      </c>
      <c r="K1023" s="2" t="str">
        <f t="shared" si="87"/>
        <v>-</v>
      </c>
      <c r="BJ1023">
        <v>2020</v>
      </c>
      <c r="BK1023">
        <v>2021</v>
      </c>
      <c r="BL1023">
        <v>2022</v>
      </c>
      <c r="BM1023">
        <v>2023</v>
      </c>
    </row>
    <row r="1024" spans="1:65" ht="15" customHeight="1" x14ac:dyDescent="0.25">
      <c r="A1024" t="s">
        <v>1253</v>
      </c>
      <c r="C1024" s="66"/>
      <c r="D1024" t="s">
        <v>488</v>
      </c>
      <c r="E1024" s="45" t="s">
        <v>489</v>
      </c>
      <c r="G1024" s="45" t="s">
        <v>1869</v>
      </c>
      <c r="H1024" s="45" t="s">
        <v>1891</v>
      </c>
      <c r="I1024">
        <f t="shared" si="86"/>
        <v>1980</v>
      </c>
      <c r="J1024">
        <f t="shared" si="83"/>
        <v>2023</v>
      </c>
      <c r="K1024" s="2" t="str">
        <f t="shared" si="87"/>
        <v>-</v>
      </c>
      <c r="V1024">
        <v>1980</v>
      </c>
      <c r="W1024">
        <v>1981</v>
      </c>
      <c r="X1024">
        <v>1982</v>
      </c>
      <c r="Y1024">
        <v>1983</v>
      </c>
      <c r="Z1024">
        <v>1984</v>
      </c>
      <c r="AA1024">
        <v>1985</v>
      </c>
      <c r="AB1024">
        <v>1986</v>
      </c>
      <c r="AC1024">
        <v>1987</v>
      </c>
      <c r="AD1024">
        <v>1988</v>
      </c>
      <c r="AE1024">
        <v>1989</v>
      </c>
      <c r="AF1024">
        <v>1990</v>
      </c>
      <c r="AG1024">
        <v>1991</v>
      </c>
      <c r="AH1024">
        <v>1992</v>
      </c>
      <c r="AI1024">
        <v>1993</v>
      </c>
      <c r="AJ1024">
        <v>1994</v>
      </c>
      <c r="AK1024">
        <v>1995</v>
      </c>
      <c r="AL1024">
        <v>1996</v>
      </c>
      <c r="AM1024">
        <v>1997</v>
      </c>
      <c r="AN1024">
        <v>1998</v>
      </c>
      <c r="AO1024">
        <v>1999</v>
      </c>
      <c r="AP1024">
        <v>2000</v>
      </c>
      <c r="AQ1024">
        <v>2001</v>
      </c>
      <c r="AR1024">
        <v>2002</v>
      </c>
      <c r="AS1024">
        <v>2003</v>
      </c>
      <c r="AT1024">
        <v>2004</v>
      </c>
      <c r="AU1024">
        <v>2005</v>
      </c>
      <c r="AV1024">
        <v>2006</v>
      </c>
      <c r="AW1024">
        <v>2007</v>
      </c>
      <c r="AX1024">
        <v>2008</v>
      </c>
      <c r="AY1024">
        <v>2009</v>
      </c>
      <c r="AZ1024">
        <v>2010</v>
      </c>
      <c r="BA1024">
        <v>2011</v>
      </c>
      <c r="BB1024">
        <v>2012</v>
      </c>
      <c r="BC1024">
        <v>2013</v>
      </c>
      <c r="BD1024">
        <v>2014</v>
      </c>
      <c r="BE1024">
        <v>2015</v>
      </c>
      <c r="BF1024">
        <v>2016</v>
      </c>
      <c r="BG1024">
        <v>2017</v>
      </c>
      <c r="BH1024">
        <v>2018</v>
      </c>
      <c r="BI1024">
        <v>2019</v>
      </c>
      <c r="BJ1024">
        <v>2020</v>
      </c>
      <c r="BK1024">
        <v>2021</v>
      </c>
      <c r="BL1024">
        <v>2022</v>
      </c>
      <c r="BM1024">
        <v>2023</v>
      </c>
    </row>
    <row r="1025" spans="1:65" ht="15" customHeight="1" x14ac:dyDescent="0.25">
      <c r="A1025" t="s">
        <v>1253</v>
      </c>
      <c r="C1025" s="66"/>
      <c r="D1025" t="s">
        <v>490</v>
      </c>
      <c r="E1025" s="45" t="s">
        <v>491</v>
      </c>
      <c r="G1025" s="45" t="s">
        <v>491</v>
      </c>
      <c r="H1025" s="45" t="s">
        <v>1892</v>
      </c>
      <c r="I1025">
        <f t="shared" si="86"/>
        <v>1991</v>
      </c>
      <c r="J1025">
        <f t="shared" si="83"/>
        <v>2023</v>
      </c>
      <c r="K1025" s="2" t="str">
        <f t="shared" si="87"/>
        <v>-</v>
      </c>
      <c r="AG1025">
        <v>1991</v>
      </c>
      <c r="AH1025">
        <v>1992</v>
      </c>
      <c r="AI1025">
        <v>1993</v>
      </c>
      <c r="AJ1025">
        <v>1994</v>
      </c>
      <c r="AK1025">
        <v>1995</v>
      </c>
      <c r="AL1025">
        <v>1996</v>
      </c>
      <c r="AM1025">
        <v>1997</v>
      </c>
      <c r="AN1025">
        <v>1998</v>
      </c>
      <c r="AO1025">
        <v>1999</v>
      </c>
      <c r="AP1025">
        <v>2000</v>
      </c>
      <c r="AQ1025">
        <v>2001</v>
      </c>
      <c r="AR1025">
        <v>2002</v>
      </c>
      <c r="AS1025">
        <v>2003</v>
      </c>
      <c r="AT1025">
        <v>2004</v>
      </c>
      <c r="AU1025">
        <v>2005</v>
      </c>
      <c r="AV1025">
        <v>2006</v>
      </c>
      <c r="AW1025">
        <v>2007</v>
      </c>
      <c r="AX1025">
        <v>2008</v>
      </c>
      <c r="AY1025">
        <v>2009</v>
      </c>
      <c r="AZ1025">
        <v>2010</v>
      </c>
      <c r="BA1025">
        <v>2011</v>
      </c>
      <c r="BB1025">
        <v>2012</v>
      </c>
      <c r="BC1025">
        <v>2013</v>
      </c>
      <c r="BD1025">
        <v>2014</v>
      </c>
      <c r="BE1025">
        <v>2015</v>
      </c>
      <c r="BF1025">
        <v>2016</v>
      </c>
      <c r="BG1025">
        <v>2017</v>
      </c>
      <c r="BH1025">
        <v>2018</v>
      </c>
      <c r="BI1025">
        <v>2019</v>
      </c>
      <c r="BJ1025">
        <v>2020</v>
      </c>
      <c r="BK1025">
        <v>2021</v>
      </c>
      <c r="BL1025">
        <v>2022</v>
      </c>
      <c r="BM1025">
        <v>2023</v>
      </c>
    </row>
    <row r="1026" spans="1:65" ht="15" customHeight="1" x14ac:dyDescent="0.25">
      <c r="A1026" t="s">
        <v>1253</v>
      </c>
      <c r="C1026" s="66"/>
      <c r="D1026" t="s">
        <v>492</v>
      </c>
      <c r="E1026" s="45" t="s">
        <v>493</v>
      </c>
      <c r="G1026" s="45" t="s">
        <v>493</v>
      </c>
      <c r="H1026" s="45" t="s">
        <v>1893</v>
      </c>
      <c r="I1026">
        <f t="shared" si="86"/>
        <v>1995</v>
      </c>
      <c r="J1026">
        <f t="shared" si="83"/>
        <v>2023</v>
      </c>
      <c r="K1026" s="2" t="str">
        <f t="shared" si="87"/>
        <v>-</v>
      </c>
      <c r="AK1026">
        <v>1995</v>
      </c>
      <c r="AL1026">
        <v>1996</v>
      </c>
      <c r="AM1026">
        <v>1997</v>
      </c>
      <c r="AN1026">
        <v>1998</v>
      </c>
      <c r="AO1026">
        <v>1999</v>
      </c>
      <c r="AP1026">
        <v>2000</v>
      </c>
      <c r="AQ1026">
        <v>2001</v>
      </c>
      <c r="AR1026">
        <v>2002</v>
      </c>
      <c r="AS1026">
        <v>2003</v>
      </c>
      <c r="AT1026">
        <v>2004</v>
      </c>
      <c r="AU1026">
        <v>2005</v>
      </c>
      <c r="AV1026">
        <v>2006</v>
      </c>
      <c r="AW1026">
        <v>2007</v>
      </c>
      <c r="AX1026">
        <v>2008</v>
      </c>
      <c r="AY1026">
        <v>2009</v>
      </c>
      <c r="AZ1026">
        <v>2010</v>
      </c>
      <c r="BA1026">
        <v>2011</v>
      </c>
      <c r="BB1026">
        <v>2012</v>
      </c>
      <c r="BC1026">
        <v>2013</v>
      </c>
      <c r="BD1026">
        <v>2014</v>
      </c>
      <c r="BE1026">
        <v>2015</v>
      </c>
      <c r="BF1026">
        <v>2016</v>
      </c>
      <c r="BG1026">
        <v>2017</v>
      </c>
      <c r="BH1026">
        <v>2018</v>
      </c>
      <c r="BI1026">
        <v>2019</v>
      </c>
      <c r="BJ1026">
        <v>2020</v>
      </c>
      <c r="BK1026">
        <v>2021</v>
      </c>
      <c r="BL1026">
        <v>2022</v>
      </c>
      <c r="BM1026">
        <v>2023</v>
      </c>
    </row>
    <row r="1027" spans="1:65" ht="15" customHeight="1" x14ac:dyDescent="0.25">
      <c r="A1027" t="s">
        <v>1253</v>
      </c>
      <c r="C1027" s="66"/>
      <c r="D1027" t="s">
        <v>475</v>
      </c>
      <c r="E1027" s="45" t="s">
        <v>874</v>
      </c>
      <c r="G1027" s="45" t="s">
        <v>1875</v>
      </c>
      <c r="H1027" s="45" t="s">
        <v>1885</v>
      </c>
      <c r="I1027">
        <f t="shared" si="86"/>
        <v>1980</v>
      </c>
      <c r="J1027">
        <f t="shared" si="83"/>
        <v>2023</v>
      </c>
      <c r="K1027" s="2" t="str">
        <f t="shared" si="87"/>
        <v>-</v>
      </c>
      <c r="V1027">
        <v>1980</v>
      </c>
      <c r="W1027">
        <v>1981</v>
      </c>
      <c r="X1027">
        <v>1982</v>
      </c>
      <c r="Y1027">
        <v>1983</v>
      </c>
      <c r="Z1027">
        <v>1984</v>
      </c>
      <c r="AA1027">
        <v>1985</v>
      </c>
      <c r="AB1027">
        <v>1986</v>
      </c>
      <c r="AC1027">
        <v>1987</v>
      </c>
      <c r="AD1027">
        <v>1988</v>
      </c>
      <c r="AE1027">
        <v>1989</v>
      </c>
      <c r="AF1027">
        <v>1990</v>
      </c>
      <c r="AG1027">
        <v>1991</v>
      </c>
      <c r="AH1027">
        <v>1992</v>
      </c>
      <c r="AI1027">
        <v>1993</v>
      </c>
      <c r="AJ1027">
        <v>1994</v>
      </c>
      <c r="AK1027">
        <v>1995</v>
      </c>
      <c r="AL1027">
        <v>1996</v>
      </c>
      <c r="AM1027">
        <v>1997</v>
      </c>
      <c r="AN1027">
        <v>1998</v>
      </c>
      <c r="AO1027">
        <v>1999</v>
      </c>
      <c r="AP1027">
        <v>2000</v>
      </c>
      <c r="AQ1027">
        <v>2001</v>
      </c>
      <c r="AR1027">
        <v>2002</v>
      </c>
      <c r="AS1027">
        <v>2003</v>
      </c>
      <c r="AT1027">
        <v>2004</v>
      </c>
      <c r="AU1027">
        <v>2005</v>
      </c>
      <c r="AV1027">
        <v>2006</v>
      </c>
      <c r="AW1027">
        <v>2007</v>
      </c>
      <c r="AX1027">
        <v>2008</v>
      </c>
      <c r="AY1027">
        <v>2009</v>
      </c>
      <c r="AZ1027">
        <v>2010</v>
      </c>
      <c r="BA1027">
        <v>2011</v>
      </c>
      <c r="BB1027">
        <v>2012</v>
      </c>
      <c r="BC1027">
        <v>2013</v>
      </c>
      <c r="BD1027">
        <v>2014</v>
      </c>
      <c r="BE1027">
        <v>2015</v>
      </c>
      <c r="BF1027">
        <v>2016</v>
      </c>
      <c r="BG1027">
        <v>2017</v>
      </c>
      <c r="BH1027">
        <v>2018</v>
      </c>
      <c r="BI1027">
        <v>2019</v>
      </c>
      <c r="BJ1027">
        <v>2020</v>
      </c>
      <c r="BK1027">
        <v>2021</v>
      </c>
      <c r="BL1027">
        <v>2022</v>
      </c>
      <c r="BM1027">
        <v>2023</v>
      </c>
    </row>
    <row r="1028" spans="1:65" ht="15" customHeight="1" x14ac:dyDescent="0.25">
      <c r="A1028" t="s">
        <v>1253</v>
      </c>
      <c r="C1028" s="66"/>
      <c r="D1028" t="s">
        <v>21</v>
      </c>
      <c r="E1028" s="45" t="s">
        <v>1084</v>
      </c>
      <c r="F1028" s="7" t="s">
        <v>1303</v>
      </c>
      <c r="G1028" s="45" t="s">
        <v>733</v>
      </c>
      <c r="H1028" s="45" t="s">
        <v>1569</v>
      </c>
      <c r="I1028">
        <f t="shared" si="86"/>
        <v>1980</v>
      </c>
      <c r="J1028">
        <f t="shared" si="83"/>
        <v>2023</v>
      </c>
      <c r="K1028" s="2" t="str">
        <f t="shared" si="87"/>
        <v>-</v>
      </c>
      <c r="V1028">
        <v>1980</v>
      </c>
      <c r="W1028">
        <v>1981</v>
      </c>
      <c r="X1028">
        <v>1982</v>
      </c>
      <c r="Y1028">
        <v>1983</v>
      </c>
      <c r="Z1028">
        <v>1984</v>
      </c>
      <c r="AA1028">
        <v>1985</v>
      </c>
      <c r="AB1028">
        <v>1986</v>
      </c>
      <c r="AC1028">
        <v>1987</v>
      </c>
      <c r="AD1028">
        <v>1988</v>
      </c>
      <c r="AE1028">
        <v>1989</v>
      </c>
      <c r="AF1028">
        <v>1990</v>
      </c>
      <c r="AG1028">
        <v>1991</v>
      </c>
      <c r="AH1028">
        <v>1992</v>
      </c>
      <c r="AI1028">
        <v>1993</v>
      </c>
      <c r="AJ1028">
        <v>1994</v>
      </c>
      <c r="AK1028">
        <v>1995</v>
      </c>
      <c r="AL1028">
        <v>1996</v>
      </c>
      <c r="AM1028">
        <v>1997</v>
      </c>
      <c r="AN1028">
        <v>1998</v>
      </c>
      <c r="AO1028">
        <v>1999</v>
      </c>
      <c r="AP1028">
        <v>2000</v>
      </c>
      <c r="AQ1028">
        <v>2001</v>
      </c>
      <c r="AR1028">
        <v>2002</v>
      </c>
      <c r="AS1028">
        <v>2003</v>
      </c>
      <c r="AT1028">
        <v>2004</v>
      </c>
      <c r="AU1028">
        <v>2005</v>
      </c>
      <c r="AV1028">
        <v>2006</v>
      </c>
      <c r="AW1028">
        <v>2007</v>
      </c>
      <c r="AX1028">
        <v>2008</v>
      </c>
      <c r="AY1028">
        <v>2009</v>
      </c>
      <c r="AZ1028">
        <v>2010</v>
      </c>
      <c r="BA1028">
        <v>2011</v>
      </c>
      <c r="BB1028">
        <v>2012</v>
      </c>
      <c r="BC1028">
        <v>2013</v>
      </c>
      <c r="BD1028">
        <v>2014</v>
      </c>
      <c r="BE1028">
        <v>2015</v>
      </c>
      <c r="BF1028">
        <v>2016</v>
      </c>
      <c r="BG1028">
        <v>2017</v>
      </c>
      <c r="BH1028">
        <v>2018</v>
      </c>
      <c r="BI1028">
        <v>2019</v>
      </c>
      <c r="BJ1028">
        <v>2020</v>
      </c>
      <c r="BK1028">
        <v>2021</v>
      </c>
      <c r="BL1028">
        <v>2022</v>
      </c>
      <c r="BM1028">
        <v>2023</v>
      </c>
    </row>
    <row r="1029" spans="1:65" ht="15" customHeight="1" x14ac:dyDescent="0.25">
      <c r="C1029" s="64"/>
      <c r="E1029" s="45"/>
      <c r="G1029" s="45"/>
      <c r="H1029" s="45"/>
    </row>
    <row r="1030" spans="1:65" ht="15" customHeight="1" x14ac:dyDescent="0.25">
      <c r="A1030" t="s">
        <v>1254</v>
      </c>
      <c r="B1030" s="1" t="str">
        <f>A1030&amp;MIN(I1030:I1044)&amp;"(-"&amp;MAX(J1030:J1044)&amp;")"</f>
        <v>KRKO1980(-2023)</v>
      </c>
      <c r="C1030" s="66"/>
      <c r="D1030" t="s">
        <v>763</v>
      </c>
      <c r="E1030" s="45" t="s">
        <v>764</v>
      </c>
      <c r="G1030" s="45"/>
      <c r="H1030" s="45"/>
      <c r="I1030">
        <f t="shared" si="86"/>
        <v>2013</v>
      </c>
      <c r="J1030">
        <f t="shared" ref="J1030:J1096" si="88">MAX(L1030:BT1030)</f>
        <v>2023</v>
      </c>
      <c r="K1030" s="2" t="str">
        <f t="shared" si="87"/>
        <v>-</v>
      </c>
      <c r="BC1030">
        <v>2013</v>
      </c>
      <c r="BD1030">
        <v>2014</v>
      </c>
      <c r="BE1030">
        <v>2015</v>
      </c>
      <c r="BF1030">
        <v>2016</v>
      </c>
      <c r="BG1030">
        <v>2017</v>
      </c>
      <c r="BH1030">
        <v>2018</v>
      </c>
      <c r="BI1030">
        <v>2019</v>
      </c>
      <c r="BJ1030">
        <v>2020</v>
      </c>
      <c r="BK1030">
        <v>2021</v>
      </c>
      <c r="BL1030">
        <v>2022</v>
      </c>
      <c r="BM1030">
        <v>2023</v>
      </c>
    </row>
    <row r="1031" spans="1:65" ht="15" customHeight="1" x14ac:dyDescent="0.25">
      <c r="A1031" t="s">
        <v>1254</v>
      </c>
      <c r="C1031" s="66"/>
      <c r="D1031" t="s">
        <v>765</v>
      </c>
      <c r="E1031" s="45" t="s">
        <v>766</v>
      </c>
      <c r="G1031" s="45"/>
      <c r="H1031" s="45"/>
      <c r="I1031">
        <f t="shared" si="86"/>
        <v>2013</v>
      </c>
      <c r="J1031">
        <f t="shared" si="88"/>
        <v>2023</v>
      </c>
      <c r="K1031" s="2" t="str">
        <f t="shared" si="87"/>
        <v>-</v>
      </c>
      <c r="BC1031">
        <v>2013</v>
      </c>
      <c r="BD1031">
        <v>2014</v>
      </c>
      <c r="BE1031">
        <v>2015</v>
      </c>
      <c r="BF1031">
        <v>2016</v>
      </c>
      <c r="BG1031">
        <v>2017</v>
      </c>
      <c r="BH1031">
        <v>2018</v>
      </c>
      <c r="BI1031">
        <v>2019</v>
      </c>
      <c r="BJ1031">
        <v>2020</v>
      </c>
      <c r="BK1031">
        <v>2021</v>
      </c>
      <c r="BL1031">
        <v>2022</v>
      </c>
      <c r="BM1031">
        <v>2023</v>
      </c>
    </row>
    <row r="1032" spans="1:65" ht="15" customHeight="1" x14ac:dyDescent="0.25">
      <c r="A1032" t="s">
        <v>1254</v>
      </c>
      <c r="C1032" s="66"/>
      <c r="D1032" t="s">
        <v>475</v>
      </c>
      <c r="E1032" s="45" t="s">
        <v>476</v>
      </c>
      <c r="G1032" s="45" t="s">
        <v>1875</v>
      </c>
      <c r="H1032" s="45" t="s">
        <v>1885</v>
      </c>
      <c r="I1032">
        <f t="shared" si="86"/>
        <v>1980</v>
      </c>
      <c r="J1032">
        <f t="shared" si="88"/>
        <v>2023</v>
      </c>
      <c r="K1032" s="2" t="str">
        <f t="shared" si="87"/>
        <v>-</v>
      </c>
      <c r="V1032">
        <v>1980</v>
      </c>
      <c r="W1032">
        <v>1981</v>
      </c>
      <c r="X1032">
        <v>1982</v>
      </c>
      <c r="Y1032">
        <v>1983</v>
      </c>
      <c r="Z1032">
        <v>1984</v>
      </c>
      <c r="AA1032">
        <v>1985</v>
      </c>
      <c r="AB1032">
        <v>1986</v>
      </c>
      <c r="AC1032">
        <v>1987</v>
      </c>
      <c r="AD1032">
        <v>1988</v>
      </c>
      <c r="AE1032">
        <v>1989</v>
      </c>
      <c r="AF1032">
        <v>1990</v>
      </c>
      <c r="AG1032">
        <v>1991</v>
      </c>
      <c r="AH1032">
        <v>1992</v>
      </c>
      <c r="AI1032">
        <v>1993</v>
      </c>
      <c r="AJ1032">
        <v>1994</v>
      </c>
      <c r="AK1032">
        <v>1995</v>
      </c>
      <c r="AL1032">
        <v>1996</v>
      </c>
      <c r="AM1032">
        <v>1997</v>
      </c>
      <c r="AN1032">
        <v>1998</v>
      </c>
      <c r="AO1032">
        <v>1999</v>
      </c>
      <c r="AP1032">
        <v>2000</v>
      </c>
      <c r="AQ1032">
        <v>2001</v>
      </c>
      <c r="AR1032">
        <v>2002</v>
      </c>
      <c r="AS1032">
        <v>2003</v>
      </c>
      <c r="AT1032">
        <v>2004</v>
      </c>
      <c r="AU1032">
        <v>2005</v>
      </c>
      <c r="AV1032">
        <v>2006</v>
      </c>
      <c r="AW1032">
        <v>2007</v>
      </c>
      <c r="AX1032">
        <v>2008</v>
      </c>
      <c r="AY1032">
        <v>2009</v>
      </c>
      <c r="AZ1032">
        <v>2010</v>
      </c>
      <c r="BA1032">
        <v>2011</v>
      </c>
      <c r="BB1032">
        <v>2012</v>
      </c>
      <c r="BC1032">
        <v>2013</v>
      </c>
      <c r="BD1032">
        <v>2014</v>
      </c>
      <c r="BE1032">
        <v>2015</v>
      </c>
      <c r="BF1032">
        <v>2016</v>
      </c>
      <c r="BG1032">
        <v>2017</v>
      </c>
      <c r="BH1032">
        <v>2018</v>
      </c>
      <c r="BI1032">
        <v>2019</v>
      </c>
      <c r="BJ1032">
        <v>2020</v>
      </c>
      <c r="BK1032">
        <v>2021</v>
      </c>
      <c r="BL1032">
        <v>2022</v>
      </c>
      <c r="BM1032">
        <v>2023</v>
      </c>
    </row>
    <row r="1033" spans="1:65" ht="14.25" customHeight="1" x14ac:dyDescent="0.25">
      <c r="A1033" t="s">
        <v>1254</v>
      </c>
      <c r="C1033" s="66"/>
      <c r="D1033" t="s">
        <v>494</v>
      </c>
      <c r="E1033" s="45" t="s">
        <v>495</v>
      </c>
      <c r="G1033" s="45"/>
      <c r="H1033" s="45"/>
      <c r="I1033">
        <f t="shared" si="86"/>
        <v>1980</v>
      </c>
      <c r="J1033">
        <f t="shared" si="88"/>
        <v>2023</v>
      </c>
      <c r="K1033" s="2" t="str">
        <f t="shared" si="87"/>
        <v>Yes</v>
      </c>
      <c r="V1033">
        <v>1980</v>
      </c>
      <c r="W1033">
        <v>1981</v>
      </c>
      <c r="X1033">
        <v>1982</v>
      </c>
      <c r="Y1033">
        <v>1983</v>
      </c>
      <c r="Z1033">
        <v>1984</v>
      </c>
      <c r="AA1033">
        <v>1985</v>
      </c>
      <c r="AB1033">
        <v>1986</v>
      </c>
      <c r="AC1033">
        <v>1987</v>
      </c>
      <c r="AD1033">
        <v>1988</v>
      </c>
      <c r="AE1033">
        <v>1989</v>
      </c>
      <c r="AF1033">
        <v>1990</v>
      </c>
      <c r="AG1033">
        <v>1991</v>
      </c>
      <c r="AH1033">
        <v>1992</v>
      </c>
      <c r="AI1033">
        <v>1993</v>
      </c>
      <c r="AJ1033">
        <v>1994</v>
      </c>
      <c r="AK1033">
        <v>1995</v>
      </c>
      <c r="AL1033">
        <v>1996</v>
      </c>
      <c r="AM1033">
        <v>1997</v>
      </c>
      <c r="AN1033">
        <v>1998</v>
      </c>
      <c r="AO1033">
        <v>1999</v>
      </c>
      <c r="AP1033">
        <v>2000</v>
      </c>
      <c r="AQ1033">
        <v>2001</v>
      </c>
      <c r="AR1033">
        <v>2002</v>
      </c>
      <c r="AS1033">
        <v>2003</v>
      </c>
      <c r="AT1033">
        <v>2004</v>
      </c>
      <c r="AU1033">
        <v>2005</v>
      </c>
      <c r="AV1033">
        <v>2006</v>
      </c>
      <c r="AW1033">
        <v>2007</v>
      </c>
      <c r="AX1033">
        <v>2008</v>
      </c>
      <c r="AY1033">
        <v>2009</v>
      </c>
      <c r="AZ1033">
        <v>2010</v>
      </c>
      <c r="BA1033">
        <v>2011</v>
      </c>
      <c r="BB1033">
        <v>2012</v>
      </c>
      <c r="BC1033">
        <v>2013</v>
      </c>
      <c r="BF1033">
        <v>2016</v>
      </c>
      <c r="BG1033">
        <v>2017</v>
      </c>
      <c r="BH1033">
        <v>2018</v>
      </c>
      <c r="BI1033">
        <v>2019</v>
      </c>
      <c r="BJ1033">
        <v>2020</v>
      </c>
      <c r="BK1033">
        <v>2021</v>
      </c>
      <c r="BL1033">
        <v>2022</v>
      </c>
      <c r="BM1033">
        <v>2023</v>
      </c>
    </row>
    <row r="1034" spans="1:65" ht="15" customHeight="1" x14ac:dyDescent="0.25">
      <c r="A1034" t="s">
        <v>1254</v>
      </c>
      <c r="C1034" s="66"/>
      <c r="D1034" t="s">
        <v>496</v>
      </c>
      <c r="E1034" s="45" t="s">
        <v>497</v>
      </c>
      <c r="G1034" s="45"/>
      <c r="H1034" s="45"/>
      <c r="I1034">
        <f t="shared" si="86"/>
        <v>1980</v>
      </c>
      <c r="J1034">
        <f t="shared" si="88"/>
        <v>2004</v>
      </c>
      <c r="K1034" s="2" t="str">
        <f t="shared" si="87"/>
        <v>-</v>
      </c>
      <c r="V1034">
        <v>1980</v>
      </c>
      <c r="W1034">
        <v>1981</v>
      </c>
      <c r="X1034">
        <v>1982</v>
      </c>
      <c r="Y1034">
        <v>1983</v>
      </c>
      <c r="Z1034">
        <v>1984</v>
      </c>
      <c r="AA1034">
        <v>1985</v>
      </c>
      <c r="AB1034">
        <v>1986</v>
      </c>
      <c r="AC1034">
        <v>1987</v>
      </c>
      <c r="AD1034">
        <v>1988</v>
      </c>
      <c r="AE1034">
        <v>1989</v>
      </c>
      <c r="AF1034">
        <v>1990</v>
      </c>
      <c r="AG1034">
        <v>1991</v>
      </c>
      <c r="AH1034">
        <v>1992</v>
      </c>
      <c r="AI1034">
        <v>1993</v>
      </c>
      <c r="AJ1034">
        <v>1994</v>
      </c>
      <c r="AK1034">
        <v>1995</v>
      </c>
      <c r="AL1034">
        <v>1996</v>
      </c>
      <c r="AM1034">
        <v>1997</v>
      </c>
      <c r="AN1034">
        <v>1998</v>
      </c>
      <c r="AO1034">
        <v>1999</v>
      </c>
      <c r="AP1034">
        <v>2000</v>
      </c>
      <c r="AQ1034">
        <v>2001</v>
      </c>
      <c r="AR1034">
        <v>2002</v>
      </c>
      <c r="AS1034">
        <v>2003</v>
      </c>
      <c r="AT1034">
        <v>2004</v>
      </c>
    </row>
    <row r="1035" spans="1:65" ht="15" customHeight="1" x14ac:dyDescent="0.25">
      <c r="A1035" t="s">
        <v>1254</v>
      </c>
      <c r="C1035" s="66"/>
      <c r="D1035" t="s">
        <v>498</v>
      </c>
      <c r="E1035" s="45" t="s">
        <v>499</v>
      </c>
      <c r="G1035" s="45" t="s">
        <v>1863</v>
      </c>
      <c r="H1035" s="45" t="s">
        <v>1894</v>
      </c>
      <c r="I1035">
        <f t="shared" si="86"/>
        <v>1980</v>
      </c>
      <c r="J1035">
        <f t="shared" si="88"/>
        <v>2023</v>
      </c>
      <c r="K1035" s="2" t="str">
        <f t="shared" si="87"/>
        <v>-</v>
      </c>
      <c r="V1035">
        <v>1980</v>
      </c>
      <c r="W1035">
        <v>1981</v>
      </c>
      <c r="X1035">
        <v>1982</v>
      </c>
      <c r="Y1035">
        <v>1983</v>
      </c>
      <c r="Z1035">
        <v>1984</v>
      </c>
      <c r="AA1035">
        <v>1985</v>
      </c>
      <c r="AB1035">
        <v>1986</v>
      </c>
      <c r="AC1035">
        <v>1987</v>
      </c>
      <c r="AD1035">
        <v>1988</v>
      </c>
      <c r="AE1035">
        <v>1989</v>
      </c>
      <c r="AF1035">
        <v>1990</v>
      </c>
      <c r="AG1035">
        <v>1991</v>
      </c>
      <c r="AH1035">
        <v>1992</v>
      </c>
      <c r="AI1035">
        <v>1993</v>
      </c>
      <c r="AJ1035">
        <v>1994</v>
      </c>
      <c r="AK1035">
        <v>1995</v>
      </c>
      <c r="AL1035">
        <v>1996</v>
      </c>
      <c r="AM1035">
        <v>1997</v>
      </c>
      <c r="AN1035">
        <v>1998</v>
      </c>
      <c r="AO1035">
        <v>1999</v>
      </c>
      <c r="AP1035">
        <v>2000</v>
      </c>
      <c r="AQ1035">
        <v>2001</v>
      </c>
      <c r="AR1035">
        <v>2002</v>
      </c>
      <c r="AS1035">
        <v>2003</v>
      </c>
      <c r="AT1035">
        <v>2004</v>
      </c>
      <c r="AU1035">
        <v>2005</v>
      </c>
      <c r="AV1035">
        <v>2006</v>
      </c>
      <c r="AW1035">
        <v>2007</v>
      </c>
      <c r="AX1035">
        <v>2008</v>
      </c>
      <c r="AY1035">
        <v>2009</v>
      </c>
      <c r="AZ1035">
        <v>2010</v>
      </c>
      <c r="BA1035">
        <v>2011</v>
      </c>
      <c r="BB1035">
        <v>2012</v>
      </c>
      <c r="BC1035">
        <v>2013</v>
      </c>
      <c r="BD1035">
        <v>2014</v>
      </c>
      <c r="BE1035">
        <v>2015</v>
      </c>
      <c r="BF1035">
        <v>2016</v>
      </c>
      <c r="BG1035">
        <v>2017</v>
      </c>
      <c r="BH1035">
        <v>2018</v>
      </c>
      <c r="BI1035">
        <v>2019</v>
      </c>
      <c r="BJ1035">
        <v>2020</v>
      </c>
      <c r="BK1035">
        <v>2021</v>
      </c>
      <c r="BL1035">
        <v>2022</v>
      </c>
      <c r="BM1035">
        <v>2023</v>
      </c>
    </row>
    <row r="1036" spans="1:65" ht="15" customHeight="1" x14ac:dyDescent="0.25">
      <c r="A1036" t="s">
        <v>1254</v>
      </c>
      <c r="C1036" s="66"/>
      <c r="D1036" t="s">
        <v>500</v>
      </c>
      <c r="E1036" s="45" t="s">
        <v>501</v>
      </c>
      <c r="G1036" s="45"/>
      <c r="H1036" s="45"/>
      <c r="I1036">
        <f t="shared" si="86"/>
        <v>2005</v>
      </c>
      <c r="J1036">
        <f t="shared" si="88"/>
        <v>2023</v>
      </c>
      <c r="K1036" s="2" t="str">
        <f t="shared" si="87"/>
        <v>Yes</v>
      </c>
      <c r="AU1036">
        <v>2005</v>
      </c>
      <c r="AV1036">
        <v>2006</v>
      </c>
      <c r="AW1036">
        <v>2007</v>
      </c>
      <c r="AX1036">
        <v>2008</v>
      </c>
      <c r="AY1036">
        <v>2009</v>
      </c>
      <c r="AZ1036">
        <v>2010</v>
      </c>
      <c r="BA1036">
        <v>2011</v>
      </c>
      <c r="BB1036">
        <v>2012</v>
      </c>
      <c r="BC1036">
        <v>2013</v>
      </c>
      <c r="BF1036">
        <v>2016</v>
      </c>
      <c r="BG1036">
        <v>2017</v>
      </c>
      <c r="BH1036">
        <v>2018</v>
      </c>
      <c r="BI1036">
        <v>2019</v>
      </c>
      <c r="BJ1036">
        <v>2020</v>
      </c>
      <c r="BK1036">
        <v>2021</v>
      </c>
      <c r="BL1036">
        <v>2022</v>
      </c>
      <c r="BM1036">
        <v>2023</v>
      </c>
    </row>
    <row r="1037" spans="1:65" ht="15" customHeight="1" x14ac:dyDescent="0.25">
      <c r="A1037" t="s">
        <v>1254</v>
      </c>
      <c r="C1037" s="66"/>
      <c r="D1037" t="s">
        <v>502</v>
      </c>
      <c r="E1037" s="45" t="s">
        <v>469</v>
      </c>
      <c r="G1037" s="45" t="s">
        <v>469</v>
      </c>
      <c r="H1037" s="45" t="s">
        <v>1868</v>
      </c>
      <c r="I1037">
        <f t="shared" si="86"/>
        <v>1980</v>
      </c>
      <c r="J1037">
        <f t="shared" si="88"/>
        <v>2023</v>
      </c>
      <c r="K1037" s="2" t="str">
        <f t="shared" si="87"/>
        <v>-</v>
      </c>
      <c r="V1037">
        <v>1980</v>
      </c>
      <c r="W1037">
        <v>1981</v>
      </c>
      <c r="X1037">
        <v>1982</v>
      </c>
      <c r="Y1037">
        <v>1983</v>
      </c>
      <c r="Z1037">
        <v>1984</v>
      </c>
      <c r="AA1037">
        <v>1985</v>
      </c>
      <c r="AB1037">
        <v>1986</v>
      </c>
      <c r="AC1037">
        <v>1987</v>
      </c>
      <c r="AD1037">
        <v>1988</v>
      </c>
      <c r="AE1037">
        <v>1989</v>
      </c>
      <c r="AF1037">
        <v>1990</v>
      </c>
      <c r="AG1037">
        <v>1991</v>
      </c>
      <c r="AH1037">
        <v>1992</v>
      </c>
      <c r="AI1037">
        <v>1993</v>
      </c>
      <c r="AJ1037">
        <v>1994</v>
      </c>
      <c r="AK1037">
        <v>1995</v>
      </c>
      <c r="AL1037">
        <v>1996</v>
      </c>
      <c r="AM1037">
        <v>1997</v>
      </c>
      <c r="AN1037">
        <v>1998</v>
      </c>
      <c r="AO1037">
        <v>1999</v>
      </c>
      <c r="AP1037">
        <v>2000</v>
      </c>
      <c r="AQ1037">
        <v>2001</v>
      </c>
      <c r="AR1037">
        <v>2002</v>
      </c>
      <c r="AS1037">
        <v>2003</v>
      </c>
      <c r="AT1037">
        <v>2004</v>
      </c>
      <c r="AU1037">
        <v>2005</v>
      </c>
      <c r="AV1037">
        <v>2006</v>
      </c>
      <c r="AW1037">
        <v>2007</v>
      </c>
      <c r="AX1037">
        <v>2008</v>
      </c>
      <c r="AY1037">
        <v>2009</v>
      </c>
      <c r="AZ1037">
        <v>2010</v>
      </c>
      <c r="BA1037">
        <v>2011</v>
      </c>
      <c r="BB1037">
        <v>2012</v>
      </c>
      <c r="BC1037">
        <v>2013</v>
      </c>
      <c r="BD1037">
        <v>2014</v>
      </c>
      <c r="BE1037">
        <v>2015</v>
      </c>
      <c r="BF1037">
        <v>2016</v>
      </c>
      <c r="BG1037">
        <v>2017</v>
      </c>
      <c r="BH1037">
        <v>2018</v>
      </c>
      <c r="BI1037">
        <v>2019</v>
      </c>
      <c r="BJ1037">
        <v>2020</v>
      </c>
      <c r="BK1037">
        <v>2021</v>
      </c>
      <c r="BL1037">
        <v>2022</v>
      </c>
      <c r="BM1037">
        <v>2023</v>
      </c>
    </row>
    <row r="1038" spans="1:65" ht="15" customHeight="1" x14ac:dyDescent="0.25">
      <c r="A1038" t="s">
        <v>1254</v>
      </c>
      <c r="C1038" s="66"/>
      <c r="D1038" t="s">
        <v>3297</v>
      </c>
      <c r="E1038" s="45" t="s">
        <v>2938</v>
      </c>
      <c r="G1038" s="45" t="s">
        <v>2938</v>
      </c>
      <c r="H1038" s="45" t="s">
        <v>2939</v>
      </c>
      <c r="I1038">
        <f t="shared" si="86"/>
        <v>2020</v>
      </c>
      <c r="J1038">
        <f t="shared" si="88"/>
        <v>2023</v>
      </c>
      <c r="K1038" s="2" t="str">
        <f t="shared" si="87"/>
        <v>-</v>
      </c>
      <c r="BJ1038">
        <v>2020</v>
      </c>
      <c r="BK1038">
        <v>2021</v>
      </c>
      <c r="BL1038">
        <v>2022</v>
      </c>
      <c r="BM1038">
        <v>2023</v>
      </c>
    </row>
    <row r="1039" spans="1:65" ht="15" customHeight="1" x14ac:dyDescent="0.25">
      <c r="A1039" t="s">
        <v>1254</v>
      </c>
      <c r="C1039" s="66"/>
      <c r="D1039" t="s">
        <v>503</v>
      </c>
      <c r="E1039" s="45" t="s">
        <v>504</v>
      </c>
      <c r="G1039" s="45" t="s">
        <v>1869</v>
      </c>
      <c r="H1039" s="45" t="s">
        <v>1870</v>
      </c>
      <c r="I1039">
        <f t="shared" si="86"/>
        <v>1981</v>
      </c>
      <c r="J1039">
        <f t="shared" si="88"/>
        <v>2023</v>
      </c>
      <c r="K1039" s="2" t="str">
        <f t="shared" si="87"/>
        <v>-</v>
      </c>
      <c r="W1039">
        <v>1981</v>
      </c>
      <c r="X1039">
        <v>1982</v>
      </c>
      <c r="Y1039">
        <v>1983</v>
      </c>
      <c r="Z1039">
        <v>1984</v>
      </c>
      <c r="AA1039">
        <v>1985</v>
      </c>
      <c r="AB1039">
        <v>1986</v>
      </c>
      <c r="AC1039">
        <v>1987</v>
      </c>
      <c r="AD1039">
        <v>1988</v>
      </c>
      <c r="AE1039">
        <v>1989</v>
      </c>
      <c r="AF1039">
        <v>1990</v>
      </c>
      <c r="AG1039">
        <v>1991</v>
      </c>
      <c r="AH1039">
        <v>1992</v>
      </c>
      <c r="AI1039">
        <v>1993</v>
      </c>
      <c r="AJ1039">
        <v>1994</v>
      </c>
      <c r="AK1039">
        <v>1995</v>
      </c>
      <c r="AL1039">
        <v>1996</v>
      </c>
      <c r="AM1039">
        <v>1997</v>
      </c>
      <c r="AN1039">
        <v>1998</v>
      </c>
      <c r="AO1039">
        <v>1999</v>
      </c>
      <c r="AP1039">
        <v>2000</v>
      </c>
      <c r="AQ1039">
        <v>2001</v>
      </c>
      <c r="AR1039">
        <v>2002</v>
      </c>
      <c r="AS1039">
        <v>2003</v>
      </c>
      <c r="AT1039">
        <v>2004</v>
      </c>
      <c r="AU1039">
        <v>2005</v>
      </c>
      <c r="AV1039">
        <v>2006</v>
      </c>
      <c r="AW1039">
        <v>2007</v>
      </c>
      <c r="AX1039">
        <v>2008</v>
      </c>
      <c r="AY1039">
        <v>2009</v>
      </c>
      <c r="AZ1039">
        <v>2010</v>
      </c>
      <c r="BA1039">
        <v>2011</v>
      </c>
      <c r="BB1039">
        <v>2012</v>
      </c>
      <c r="BC1039">
        <v>2013</v>
      </c>
      <c r="BD1039">
        <v>2014</v>
      </c>
      <c r="BE1039">
        <v>2015</v>
      </c>
      <c r="BF1039">
        <v>2016</v>
      </c>
      <c r="BG1039">
        <v>2017</v>
      </c>
      <c r="BH1039">
        <v>2018</v>
      </c>
      <c r="BI1039">
        <v>2019</v>
      </c>
      <c r="BJ1039">
        <v>2020</v>
      </c>
      <c r="BK1039">
        <v>2021</v>
      </c>
      <c r="BL1039">
        <v>2022</v>
      </c>
      <c r="BM1039">
        <v>2023</v>
      </c>
    </row>
    <row r="1040" spans="1:65" ht="15" customHeight="1" x14ac:dyDescent="0.25">
      <c r="A1040" t="s">
        <v>1254</v>
      </c>
      <c r="C1040" s="66"/>
      <c r="D1040" t="s">
        <v>875</v>
      </c>
      <c r="E1040" s="45" t="s">
        <v>184</v>
      </c>
      <c r="G1040" s="45"/>
      <c r="H1040" s="45"/>
      <c r="I1040">
        <f t="shared" si="86"/>
        <v>2013</v>
      </c>
      <c r="J1040">
        <f t="shared" si="88"/>
        <v>2023</v>
      </c>
      <c r="K1040" s="2" t="str">
        <f t="shared" si="87"/>
        <v>Yes</v>
      </c>
      <c r="BC1040">
        <v>2013</v>
      </c>
      <c r="BF1040">
        <v>2016</v>
      </c>
      <c r="BG1040">
        <v>2017</v>
      </c>
      <c r="BH1040">
        <v>2018</v>
      </c>
      <c r="BI1040">
        <v>2019</v>
      </c>
      <c r="BJ1040">
        <v>2020</v>
      </c>
      <c r="BK1040">
        <v>2021</v>
      </c>
      <c r="BL1040">
        <v>2022</v>
      </c>
      <c r="BM1040">
        <v>2023</v>
      </c>
    </row>
    <row r="1041" spans="1:65" ht="15" customHeight="1" x14ac:dyDescent="0.25">
      <c r="A1041" t="s">
        <v>1254</v>
      </c>
      <c r="C1041" s="66"/>
      <c r="D1041" t="s">
        <v>505</v>
      </c>
      <c r="E1041" s="45" t="s">
        <v>506</v>
      </c>
      <c r="G1041" s="45" t="s">
        <v>1875</v>
      </c>
      <c r="H1041" s="45" t="s">
        <v>1885</v>
      </c>
      <c r="I1041">
        <f t="shared" si="86"/>
        <v>1980</v>
      </c>
      <c r="J1041">
        <f t="shared" si="88"/>
        <v>2023</v>
      </c>
      <c r="K1041" s="2" t="str">
        <f t="shared" si="87"/>
        <v>-</v>
      </c>
      <c r="V1041">
        <v>1980</v>
      </c>
      <c r="W1041">
        <v>1981</v>
      </c>
      <c r="X1041">
        <v>1982</v>
      </c>
      <c r="Y1041">
        <v>1983</v>
      </c>
      <c r="Z1041">
        <v>1984</v>
      </c>
      <c r="AA1041">
        <v>1985</v>
      </c>
      <c r="AB1041">
        <v>1986</v>
      </c>
      <c r="AC1041">
        <v>1987</v>
      </c>
      <c r="AD1041">
        <v>1988</v>
      </c>
      <c r="AE1041">
        <v>1989</v>
      </c>
      <c r="AF1041">
        <v>1990</v>
      </c>
      <c r="AG1041">
        <v>1991</v>
      </c>
      <c r="AH1041">
        <v>1992</v>
      </c>
      <c r="AI1041">
        <v>1993</v>
      </c>
      <c r="AJ1041">
        <v>1994</v>
      </c>
      <c r="AK1041">
        <v>1995</v>
      </c>
      <c r="AL1041">
        <v>1996</v>
      </c>
      <c r="AM1041">
        <v>1997</v>
      </c>
      <c r="AN1041">
        <v>1998</v>
      </c>
      <c r="AO1041">
        <v>1999</v>
      </c>
      <c r="AP1041">
        <v>2000</v>
      </c>
      <c r="AQ1041">
        <v>2001</v>
      </c>
      <c r="AR1041">
        <v>2002</v>
      </c>
      <c r="AS1041">
        <v>2003</v>
      </c>
      <c r="AT1041">
        <v>2004</v>
      </c>
      <c r="AU1041">
        <v>2005</v>
      </c>
      <c r="AV1041">
        <v>2006</v>
      </c>
      <c r="AW1041">
        <v>2007</v>
      </c>
      <c r="AX1041">
        <v>2008</v>
      </c>
      <c r="AY1041">
        <v>2009</v>
      </c>
      <c r="AZ1041">
        <v>2010</v>
      </c>
      <c r="BA1041">
        <v>2011</v>
      </c>
      <c r="BB1041">
        <v>2012</v>
      </c>
      <c r="BC1041">
        <v>2013</v>
      </c>
      <c r="BD1041">
        <v>2014</v>
      </c>
      <c r="BE1041">
        <v>2015</v>
      </c>
      <c r="BF1041">
        <v>2016</v>
      </c>
      <c r="BG1041">
        <v>2017</v>
      </c>
      <c r="BH1041">
        <v>2018</v>
      </c>
      <c r="BI1041">
        <v>2019</v>
      </c>
      <c r="BJ1041">
        <v>2020</v>
      </c>
      <c r="BK1041">
        <v>2021</v>
      </c>
      <c r="BL1041">
        <v>2022</v>
      </c>
      <c r="BM1041">
        <v>2023</v>
      </c>
    </row>
    <row r="1042" spans="1:65" ht="15" customHeight="1" x14ac:dyDescent="0.25">
      <c r="A1042" t="s">
        <v>1254</v>
      </c>
      <c r="C1042" s="66"/>
      <c r="D1042" t="s">
        <v>507</v>
      </c>
      <c r="E1042" s="45" t="s">
        <v>508</v>
      </c>
      <c r="G1042" s="45"/>
      <c r="H1042" s="45"/>
      <c r="I1042">
        <f t="shared" si="86"/>
        <v>1995</v>
      </c>
      <c r="J1042">
        <f t="shared" si="88"/>
        <v>2023</v>
      </c>
      <c r="K1042" s="2" t="str">
        <f t="shared" si="87"/>
        <v>Yes</v>
      </c>
      <c r="AK1042">
        <v>1995</v>
      </c>
      <c r="AL1042">
        <v>1996</v>
      </c>
      <c r="AM1042">
        <v>1997</v>
      </c>
      <c r="AN1042">
        <v>1998</v>
      </c>
      <c r="AO1042">
        <v>1999</v>
      </c>
      <c r="AP1042">
        <v>2000</v>
      </c>
      <c r="AQ1042">
        <v>2001</v>
      </c>
      <c r="AR1042">
        <v>2002</v>
      </c>
      <c r="AS1042">
        <v>2003</v>
      </c>
      <c r="AT1042">
        <v>2004</v>
      </c>
      <c r="AU1042">
        <v>2005</v>
      </c>
      <c r="AV1042">
        <v>2006</v>
      </c>
      <c r="AW1042">
        <v>2007</v>
      </c>
      <c r="AX1042">
        <v>2008</v>
      </c>
      <c r="AY1042">
        <v>2009</v>
      </c>
      <c r="AZ1042">
        <v>2010</v>
      </c>
      <c r="BA1042">
        <v>2011</v>
      </c>
      <c r="BB1042">
        <v>2012</v>
      </c>
      <c r="BC1042">
        <v>2013</v>
      </c>
      <c r="BF1042">
        <v>2016</v>
      </c>
      <c r="BG1042">
        <v>2017</v>
      </c>
      <c r="BH1042">
        <v>2018</v>
      </c>
      <c r="BI1042">
        <v>2019</v>
      </c>
      <c r="BJ1042">
        <v>2020</v>
      </c>
      <c r="BK1042">
        <v>2021</v>
      </c>
      <c r="BL1042">
        <v>2022</v>
      </c>
      <c r="BM1042">
        <v>2023</v>
      </c>
    </row>
    <row r="1043" spans="1:65" ht="15" customHeight="1" x14ac:dyDescent="0.25">
      <c r="A1043" t="s">
        <v>1254</v>
      </c>
      <c r="C1043" s="66"/>
      <c r="D1043" t="s">
        <v>21</v>
      </c>
      <c r="E1043" s="45" t="s">
        <v>12</v>
      </c>
      <c r="F1043" s="7" t="s">
        <v>1303</v>
      </c>
      <c r="G1043" s="45" t="s">
        <v>733</v>
      </c>
      <c r="H1043" s="45" t="s">
        <v>1569</v>
      </c>
      <c r="I1043">
        <f t="shared" si="86"/>
        <v>1980</v>
      </c>
      <c r="J1043">
        <f t="shared" si="88"/>
        <v>2023</v>
      </c>
      <c r="K1043" s="2" t="str">
        <f t="shared" si="87"/>
        <v>-</v>
      </c>
      <c r="V1043">
        <v>1980</v>
      </c>
      <c r="W1043">
        <v>1981</v>
      </c>
      <c r="X1043">
        <v>1982</v>
      </c>
      <c r="Y1043">
        <v>1983</v>
      </c>
      <c r="Z1043">
        <v>1984</v>
      </c>
      <c r="AA1043">
        <v>1985</v>
      </c>
      <c r="AB1043">
        <v>1986</v>
      </c>
      <c r="AC1043">
        <v>1987</v>
      </c>
      <c r="AD1043">
        <v>1988</v>
      </c>
      <c r="AE1043">
        <v>1989</v>
      </c>
      <c r="AF1043">
        <v>1990</v>
      </c>
      <c r="AG1043">
        <v>1991</v>
      </c>
      <c r="AH1043">
        <v>1992</v>
      </c>
      <c r="AI1043">
        <v>1993</v>
      </c>
      <c r="AJ1043">
        <v>1994</v>
      </c>
      <c r="AK1043">
        <v>1995</v>
      </c>
      <c r="AL1043">
        <v>1996</v>
      </c>
      <c r="AM1043">
        <v>1997</v>
      </c>
      <c r="AN1043">
        <v>1998</v>
      </c>
      <c r="AO1043">
        <v>1999</v>
      </c>
      <c r="AP1043">
        <v>2000</v>
      </c>
      <c r="AQ1043">
        <v>2001</v>
      </c>
      <c r="AR1043">
        <v>2002</v>
      </c>
      <c r="AS1043">
        <v>2003</v>
      </c>
      <c r="AT1043">
        <v>2004</v>
      </c>
      <c r="AU1043">
        <v>2005</v>
      </c>
      <c r="AV1043">
        <v>2006</v>
      </c>
      <c r="AW1043">
        <v>2007</v>
      </c>
      <c r="AX1043">
        <v>2008</v>
      </c>
      <c r="AY1043">
        <v>2009</v>
      </c>
      <c r="AZ1043">
        <v>2010</v>
      </c>
      <c r="BA1043">
        <v>2011</v>
      </c>
      <c r="BB1043">
        <v>2012</v>
      </c>
      <c r="BC1043">
        <v>2013</v>
      </c>
      <c r="BD1043">
        <v>2014</v>
      </c>
      <c r="BE1043">
        <v>2015</v>
      </c>
      <c r="BF1043">
        <v>2016</v>
      </c>
      <c r="BG1043">
        <v>2017</v>
      </c>
      <c r="BH1043">
        <v>2018</v>
      </c>
      <c r="BI1043">
        <v>2019</v>
      </c>
      <c r="BJ1043">
        <v>2020</v>
      </c>
      <c r="BK1043">
        <v>2021</v>
      </c>
      <c r="BL1043">
        <v>2022</v>
      </c>
      <c r="BM1043">
        <v>2023</v>
      </c>
    </row>
    <row r="1044" spans="1:65" ht="15" customHeight="1" x14ac:dyDescent="0.25">
      <c r="A1044" t="s">
        <v>1254</v>
      </c>
      <c r="C1044" s="66"/>
      <c r="D1044" t="s">
        <v>876</v>
      </c>
      <c r="E1044" s="45" t="s">
        <v>877</v>
      </c>
      <c r="G1044" s="45"/>
      <c r="H1044" s="45"/>
      <c r="I1044">
        <f t="shared" si="86"/>
        <v>2013</v>
      </c>
      <c r="J1044">
        <f t="shared" si="88"/>
        <v>2023</v>
      </c>
      <c r="K1044" s="2" t="str">
        <f t="shared" si="87"/>
        <v>Yes</v>
      </c>
      <c r="BC1044">
        <v>2013</v>
      </c>
      <c r="BF1044">
        <v>2016</v>
      </c>
      <c r="BG1044">
        <v>2017</v>
      </c>
      <c r="BH1044">
        <v>2018</v>
      </c>
      <c r="BI1044">
        <v>2019</v>
      </c>
      <c r="BJ1044">
        <v>2020</v>
      </c>
      <c r="BK1044">
        <v>2021</v>
      </c>
      <c r="BL1044">
        <v>2022</v>
      </c>
      <c r="BM1044">
        <v>2023</v>
      </c>
    </row>
    <row r="1045" spans="1:65" ht="15" customHeight="1" x14ac:dyDescent="0.25">
      <c r="C1045" s="64"/>
      <c r="E1045" s="45"/>
      <c r="G1045" s="45"/>
      <c r="H1045" s="45"/>
    </row>
    <row r="1046" spans="1:65" ht="15" customHeight="1" x14ac:dyDescent="0.25">
      <c r="A1046" t="s">
        <v>1280</v>
      </c>
      <c r="B1046" s="1" t="str">
        <f>A1046&amp;MIN(I1046:I1076)&amp;"(-"&amp;MAX(J1046:J1076)&amp;")"</f>
        <v>KRMS2005(-2023)</v>
      </c>
      <c r="C1046" s="61"/>
      <c r="D1046" t="s">
        <v>33</v>
      </c>
      <c r="E1046" s="45" t="s">
        <v>752</v>
      </c>
      <c r="F1046" s="7" t="s">
        <v>1303</v>
      </c>
      <c r="G1046" s="45"/>
      <c r="H1046" s="45"/>
      <c r="I1046">
        <f t="shared" si="86"/>
        <v>2005</v>
      </c>
      <c r="J1046">
        <f t="shared" si="88"/>
        <v>2023</v>
      </c>
      <c r="K1046" s="2" t="str">
        <f t="shared" si="87"/>
        <v>-</v>
      </c>
      <c r="AU1046">
        <v>2005</v>
      </c>
      <c r="AV1046">
        <v>2006</v>
      </c>
      <c r="AW1046">
        <v>2007</v>
      </c>
      <c r="AX1046">
        <v>2008</v>
      </c>
      <c r="AY1046">
        <v>2009</v>
      </c>
      <c r="AZ1046">
        <v>2010</v>
      </c>
      <c r="BA1046">
        <v>2011</v>
      </c>
      <c r="BB1046">
        <v>2012</v>
      </c>
      <c r="BC1046">
        <v>2013</v>
      </c>
      <c r="BD1046">
        <v>2014</v>
      </c>
      <c r="BE1046">
        <v>2015</v>
      </c>
      <c r="BF1046">
        <v>2016</v>
      </c>
      <c r="BG1046">
        <v>2017</v>
      </c>
      <c r="BH1046">
        <v>2018</v>
      </c>
      <c r="BI1046">
        <v>2019</v>
      </c>
      <c r="BJ1046">
        <v>2020</v>
      </c>
      <c r="BK1046">
        <v>2021</v>
      </c>
      <c r="BL1046">
        <v>2022</v>
      </c>
      <c r="BM1046">
        <v>2023</v>
      </c>
    </row>
    <row r="1047" spans="1:65" ht="15" customHeight="1" x14ac:dyDescent="0.25">
      <c r="A1047" t="s">
        <v>1280</v>
      </c>
      <c r="C1047" s="61"/>
      <c r="D1047" t="s">
        <v>763</v>
      </c>
      <c r="E1047" s="45" t="s">
        <v>764</v>
      </c>
      <c r="G1047" s="45"/>
      <c r="H1047" s="45"/>
      <c r="I1047">
        <f t="shared" si="86"/>
        <v>2005</v>
      </c>
      <c r="J1047">
        <f t="shared" si="88"/>
        <v>2023</v>
      </c>
      <c r="K1047" s="2" t="str">
        <f t="shared" si="87"/>
        <v>-</v>
      </c>
      <c r="AU1047">
        <v>2005</v>
      </c>
      <c r="AV1047">
        <v>2006</v>
      </c>
      <c r="AW1047">
        <v>2007</v>
      </c>
      <c r="AX1047">
        <v>2008</v>
      </c>
      <c r="AY1047">
        <v>2009</v>
      </c>
      <c r="AZ1047">
        <v>2010</v>
      </c>
      <c r="BA1047">
        <v>2011</v>
      </c>
      <c r="BB1047">
        <v>2012</v>
      </c>
      <c r="BC1047">
        <v>2013</v>
      </c>
      <c r="BD1047">
        <v>2014</v>
      </c>
      <c r="BE1047">
        <v>2015</v>
      </c>
      <c r="BF1047">
        <v>2016</v>
      </c>
      <c r="BG1047">
        <v>2017</v>
      </c>
      <c r="BH1047">
        <v>2018</v>
      </c>
      <c r="BI1047">
        <v>2019</v>
      </c>
      <c r="BJ1047">
        <v>2020</v>
      </c>
      <c r="BK1047">
        <v>2021</v>
      </c>
      <c r="BL1047">
        <v>2022</v>
      </c>
      <c r="BM1047">
        <v>2023</v>
      </c>
    </row>
    <row r="1048" spans="1:65" ht="15" customHeight="1" x14ac:dyDescent="0.25">
      <c r="A1048" t="s">
        <v>1280</v>
      </c>
      <c r="C1048" s="61"/>
      <c r="D1048" t="s">
        <v>765</v>
      </c>
      <c r="E1048" s="45" t="s">
        <v>766</v>
      </c>
      <c r="G1048" s="45"/>
      <c r="H1048" s="45"/>
      <c r="I1048">
        <f t="shared" si="86"/>
        <v>2005</v>
      </c>
      <c r="J1048">
        <f t="shared" si="88"/>
        <v>2023</v>
      </c>
      <c r="K1048" s="2" t="str">
        <f t="shared" si="87"/>
        <v>-</v>
      </c>
      <c r="AU1048">
        <v>2005</v>
      </c>
      <c r="AV1048">
        <v>2006</v>
      </c>
      <c r="AW1048">
        <v>2007</v>
      </c>
      <c r="AX1048">
        <v>2008</v>
      </c>
      <c r="AY1048">
        <v>2009</v>
      </c>
      <c r="AZ1048">
        <v>2010</v>
      </c>
      <c r="BA1048">
        <v>2011</v>
      </c>
      <c r="BB1048">
        <v>2012</v>
      </c>
      <c r="BC1048">
        <v>2013</v>
      </c>
      <c r="BD1048">
        <v>2014</v>
      </c>
      <c r="BE1048">
        <v>2015</v>
      </c>
      <c r="BF1048">
        <v>2016</v>
      </c>
      <c r="BG1048">
        <v>2017</v>
      </c>
      <c r="BH1048">
        <v>2018</v>
      </c>
      <c r="BI1048">
        <v>2019</v>
      </c>
      <c r="BJ1048">
        <v>2020</v>
      </c>
      <c r="BK1048">
        <v>2021</v>
      </c>
      <c r="BL1048">
        <v>2022</v>
      </c>
      <c r="BM1048">
        <v>2023</v>
      </c>
    </row>
    <row r="1049" spans="1:65" ht="15" customHeight="1" x14ac:dyDescent="0.25">
      <c r="A1049" t="s">
        <v>1280</v>
      </c>
      <c r="C1049" s="61"/>
      <c r="D1049" t="s">
        <v>475</v>
      </c>
      <c r="E1049" s="45" t="s">
        <v>476</v>
      </c>
      <c r="G1049" s="45"/>
      <c r="H1049" s="45"/>
      <c r="I1049">
        <f t="shared" si="86"/>
        <v>2005</v>
      </c>
      <c r="J1049">
        <f t="shared" si="88"/>
        <v>2023</v>
      </c>
      <c r="K1049" s="2" t="str">
        <f t="shared" si="87"/>
        <v>-</v>
      </c>
      <c r="AU1049">
        <v>2005</v>
      </c>
      <c r="AV1049">
        <v>2006</v>
      </c>
      <c r="AW1049">
        <v>2007</v>
      </c>
      <c r="AX1049">
        <v>2008</v>
      </c>
      <c r="AY1049">
        <v>2009</v>
      </c>
      <c r="AZ1049">
        <v>2010</v>
      </c>
      <c r="BA1049">
        <v>2011</v>
      </c>
      <c r="BB1049">
        <v>2012</v>
      </c>
      <c r="BC1049">
        <v>2013</v>
      </c>
      <c r="BD1049">
        <v>2014</v>
      </c>
      <c r="BE1049">
        <v>2015</v>
      </c>
      <c r="BF1049">
        <v>2016</v>
      </c>
      <c r="BG1049">
        <v>2017</v>
      </c>
      <c r="BH1049">
        <v>2018</v>
      </c>
      <c r="BI1049">
        <v>2019</v>
      </c>
      <c r="BJ1049">
        <v>2020</v>
      </c>
      <c r="BK1049">
        <v>2021</v>
      </c>
      <c r="BL1049">
        <v>2022</v>
      </c>
      <c r="BM1049">
        <v>2023</v>
      </c>
    </row>
    <row r="1050" spans="1:65" ht="15" customHeight="1" x14ac:dyDescent="0.25">
      <c r="A1050" t="s">
        <v>1280</v>
      </c>
      <c r="C1050" s="61"/>
      <c r="D1050" t="s">
        <v>1085</v>
      </c>
      <c r="E1050" s="45" t="s">
        <v>1086</v>
      </c>
      <c r="G1050" s="45"/>
      <c r="H1050" s="45"/>
      <c r="I1050">
        <f t="shared" si="86"/>
        <v>2005</v>
      </c>
      <c r="J1050">
        <f t="shared" si="88"/>
        <v>2023</v>
      </c>
      <c r="K1050" s="2" t="str">
        <f t="shared" si="87"/>
        <v>-</v>
      </c>
      <c r="AU1050">
        <v>2005</v>
      </c>
      <c r="AV1050">
        <v>2006</v>
      </c>
      <c r="AW1050">
        <v>2007</v>
      </c>
      <c r="AX1050">
        <v>2008</v>
      </c>
      <c r="AY1050">
        <v>2009</v>
      </c>
      <c r="AZ1050">
        <v>2010</v>
      </c>
      <c r="BA1050">
        <v>2011</v>
      </c>
      <c r="BB1050">
        <v>2012</v>
      </c>
      <c r="BC1050">
        <v>2013</v>
      </c>
      <c r="BD1050">
        <v>2014</v>
      </c>
      <c r="BE1050">
        <v>2015</v>
      </c>
      <c r="BF1050">
        <v>2016</v>
      </c>
      <c r="BG1050">
        <v>2017</v>
      </c>
      <c r="BH1050">
        <v>2018</v>
      </c>
      <c r="BI1050">
        <v>2019</v>
      </c>
      <c r="BJ1050">
        <v>2020</v>
      </c>
      <c r="BK1050">
        <v>2021</v>
      </c>
      <c r="BL1050">
        <v>2022</v>
      </c>
      <c r="BM1050">
        <v>2023</v>
      </c>
    </row>
    <row r="1051" spans="1:65" ht="15" customHeight="1" x14ac:dyDescent="0.25">
      <c r="A1051" t="s">
        <v>1280</v>
      </c>
      <c r="C1051" s="61"/>
      <c r="D1051" t="s">
        <v>1087</v>
      </c>
      <c r="E1051" s="45" t="s">
        <v>499</v>
      </c>
      <c r="G1051" s="45"/>
      <c r="H1051" s="45"/>
      <c r="I1051">
        <f t="shared" si="86"/>
        <v>2005</v>
      </c>
      <c r="J1051">
        <f t="shared" si="88"/>
        <v>2023</v>
      </c>
      <c r="K1051" s="2" t="str">
        <f t="shared" si="87"/>
        <v>-</v>
      </c>
      <c r="AU1051">
        <v>2005</v>
      </c>
      <c r="AV1051">
        <v>2006</v>
      </c>
      <c r="AW1051">
        <v>2007</v>
      </c>
      <c r="AX1051">
        <v>2008</v>
      </c>
      <c r="AY1051">
        <v>2009</v>
      </c>
      <c r="AZ1051">
        <v>2010</v>
      </c>
      <c r="BA1051">
        <v>2011</v>
      </c>
      <c r="BB1051">
        <v>2012</v>
      </c>
      <c r="BC1051">
        <v>2013</v>
      </c>
      <c r="BD1051">
        <v>2014</v>
      </c>
      <c r="BE1051">
        <v>2015</v>
      </c>
      <c r="BF1051">
        <v>2016</v>
      </c>
      <c r="BG1051">
        <v>2017</v>
      </c>
      <c r="BH1051">
        <v>2018</v>
      </c>
      <c r="BI1051">
        <v>2019</v>
      </c>
      <c r="BJ1051">
        <v>2020</v>
      </c>
      <c r="BK1051">
        <v>2021</v>
      </c>
      <c r="BL1051">
        <v>2022</v>
      </c>
      <c r="BM1051">
        <v>2023</v>
      </c>
    </row>
    <row r="1052" spans="1:65" ht="15" customHeight="1" x14ac:dyDescent="0.25">
      <c r="A1052" t="s">
        <v>1280</v>
      </c>
      <c r="C1052" s="61"/>
      <c r="D1052" t="s">
        <v>1088</v>
      </c>
      <c r="E1052" s="45" t="s">
        <v>1089</v>
      </c>
      <c r="G1052" s="45"/>
      <c r="H1052" s="45"/>
      <c r="I1052">
        <f t="shared" si="86"/>
        <v>2005</v>
      </c>
      <c r="J1052">
        <f t="shared" si="88"/>
        <v>2023</v>
      </c>
      <c r="K1052" s="2" t="str">
        <f t="shared" si="87"/>
        <v>-</v>
      </c>
      <c r="AU1052">
        <v>2005</v>
      </c>
      <c r="AV1052">
        <v>2006</v>
      </c>
      <c r="AW1052">
        <v>2007</v>
      </c>
      <c r="AX1052">
        <v>2008</v>
      </c>
      <c r="AY1052">
        <v>2009</v>
      </c>
      <c r="AZ1052">
        <v>2010</v>
      </c>
      <c r="BA1052">
        <v>2011</v>
      </c>
      <c r="BB1052">
        <v>2012</v>
      </c>
      <c r="BC1052">
        <v>2013</v>
      </c>
      <c r="BD1052">
        <v>2014</v>
      </c>
      <c r="BE1052">
        <v>2015</v>
      </c>
      <c r="BF1052">
        <v>2016</v>
      </c>
      <c r="BG1052">
        <v>2017</v>
      </c>
      <c r="BH1052">
        <v>2018</v>
      </c>
      <c r="BI1052">
        <v>2019</v>
      </c>
      <c r="BJ1052">
        <v>2020</v>
      </c>
      <c r="BK1052">
        <v>2021</v>
      </c>
      <c r="BL1052">
        <v>2022</v>
      </c>
      <c r="BM1052">
        <v>2023</v>
      </c>
    </row>
    <row r="1053" spans="1:65" ht="15" customHeight="1" x14ac:dyDescent="0.25">
      <c r="A1053" t="s">
        <v>1280</v>
      </c>
      <c r="C1053" s="61"/>
      <c r="D1053" t="s">
        <v>1090</v>
      </c>
      <c r="E1053" s="45" t="s">
        <v>510</v>
      </c>
      <c r="G1053" s="45"/>
      <c r="H1053" s="45"/>
      <c r="I1053">
        <f t="shared" si="86"/>
        <v>2005</v>
      </c>
      <c r="J1053">
        <f t="shared" si="88"/>
        <v>2023</v>
      </c>
      <c r="K1053" s="2" t="str">
        <f t="shared" si="87"/>
        <v>-</v>
      </c>
      <c r="AU1053">
        <v>2005</v>
      </c>
      <c r="AV1053">
        <v>2006</v>
      </c>
      <c r="AW1053">
        <v>2007</v>
      </c>
      <c r="AX1053">
        <v>2008</v>
      </c>
      <c r="AY1053">
        <v>2009</v>
      </c>
      <c r="AZ1053">
        <v>2010</v>
      </c>
      <c r="BA1053">
        <v>2011</v>
      </c>
      <c r="BB1053">
        <v>2012</v>
      </c>
      <c r="BC1053">
        <v>2013</v>
      </c>
      <c r="BD1053">
        <v>2014</v>
      </c>
      <c r="BE1053">
        <v>2015</v>
      </c>
      <c r="BF1053">
        <v>2016</v>
      </c>
      <c r="BG1053">
        <v>2017</v>
      </c>
      <c r="BH1053">
        <v>2018</v>
      </c>
      <c r="BI1053">
        <v>2019</v>
      </c>
      <c r="BJ1053">
        <v>2020</v>
      </c>
      <c r="BK1053">
        <v>2021</v>
      </c>
      <c r="BL1053">
        <v>2022</v>
      </c>
      <c r="BM1053">
        <v>2023</v>
      </c>
    </row>
    <row r="1054" spans="1:65" ht="15" customHeight="1" x14ac:dyDescent="0.25">
      <c r="A1054" t="s">
        <v>1280</v>
      </c>
      <c r="C1054" s="61"/>
      <c r="D1054" t="s">
        <v>1091</v>
      </c>
      <c r="E1054" s="45" t="s">
        <v>1092</v>
      </c>
      <c r="G1054" s="45"/>
      <c r="H1054" s="45"/>
      <c r="I1054">
        <f t="shared" si="86"/>
        <v>2005</v>
      </c>
      <c r="J1054">
        <f t="shared" si="88"/>
        <v>2023</v>
      </c>
      <c r="K1054" s="2" t="str">
        <f t="shared" si="87"/>
        <v>-</v>
      </c>
      <c r="AU1054">
        <v>2005</v>
      </c>
      <c r="AV1054">
        <v>2006</v>
      </c>
      <c r="AW1054">
        <v>2007</v>
      </c>
      <c r="AX1054">
        <v>2008</v>
      </c>
      <c r="AY1054">
        <v>2009</v>
      </c>
      <c r="AZ1054">
        <v>2010</v>
      </c>
      <c r="BA1054">
        <v>2011</v>
      </c>
      <c r="BB1054">
        <v>2012</v>
      </c>
      <c r="BC1054">
        <v>2013</v>
      </c>
      <c r="BD1054">
        <v>2014</v>
      </c>
      <c r="BE1054">
        <v>2015</v>
      </c>
      <c r="BF1054">
        <v>2016</v>
      </c>
      <c r="BG1054">
        <v>2017</v>
      </c>
      <c r="BH1054">
        <v>2018</v>
      </c>
      <c r="BI1054">
        <v>2019</v>
      </c>
      <c r="BJ1054">
        <v>2020</v>
      </c>
      <c r="BK1054">
        <v>2021</v>
      </c>
      <c r="BL1054">
        <v>2022</v>
      </c>
      <c r="BM1054">
        <v>2023</v>
      </c>
    </row>
    <row r="1055" spans="1:65" ht="15" customHeight="1" x14ac:dyDescent="0.25">
      <c r="A1055" t="s">
        <v>1280</v>
      </c>
      <c r="C1055" s="61"/>
      <c r="D1055" t="s">
        <v>1093</v>
      </c>
      <c r="E1055" s="45" t="s">
        <v>1094</v>
      </c>
      <c r="G1055" s="45"/>
      <c r="H1055" s="45"/>
      <c r="I1055">
        <f t="shared" si="86"/>
        <v>2005</v>
      </c>
      <c r="J1055">
        <f t="shared" si="88"/>
        <v>2023</v>
      </c>
      <c r="K1055" s="2" t="str">
        <f t="shared" si="87"/>
        <v>-</v>
      </c>
      <c r="AU1055">
        <v>2005</v>
      </c>
      <c r="AV1055">
        <v>2006</v>
      </c>
      <c r="AW1055">
        <v>2007</v>
      </c>
      <c r="AX1055">
        <v>2008</v>
      </c>
      <c r="AY1055">
        <v>2009</v>
      </c>
      <c r="AZ1055">
        <v>2010</v>
      </c>
      <c r="BA1055">
        <v>2011</v>
      </c>
      <c r="BB1055">
        <v>2012</v>
      </c>
      <c r="BC1055">
        <v>2013</v>
      </c>
      <c r="BD1055">
        <v>2014</v>
      </c>
      <c r="BE1055">
        <v>2015</v>
      </c>
      <c r="BF1055">
        <v>2016</v>
      </c>
      <c r="BG1055">
        <v>2017</v>
      </c>
      <c r="BH1055">
        <v>2018</v>
      </c>
      <c r="BI1055">
        <v>2019</v>
      </c>
      <c r="BJ1055">
        <v>2020</v>
      </c>
      <c r="BK1055">
        <v>2021</v>
      </c>
      <c r="BL1055">
        <v>2022</v>
      </c>
      <c r="BM1055">
        <v>2023</v>
      </c>
    </row>
    <row r="1056" spans="1:65" ht="15" customHeight="1" x14ac:dyDescent="0.25">
      <c r="A1056" t="s">
        <v>1280</v>
      </c>
      <c r="C1056" s="61"/>
      <c r="D1056" t="s">
        <v>1095</v>
      </c>
      <c r="E1056" s="45" t="s">
        <v>872</v>
      </c>
      <c r="G1056" s="45"/>
      <c r="H1056" s="45"/>
      <c r="I1056">
        <f t="shared" si="86"/>
        <v>2005</v>
      </c>
      <c r="J1056">
        <f t="shared" si="88"/>
        <v>2023</v>
      </c>
      <c r="K1056" s="2" t="str">
        <f t="shared" si="87"/>
        <v>-</v>
      </c>
      <c r="AU1056">
        <v>2005</v>
      </c>
      <c r="AV1056">
        <v>2006</v>
      </c>
      <c r="AW1056">
        <v>2007</v>
      </c>
      <c r="AX1056">
        <v>2008</v>
      </c>
      <c r="AY1056">
        <v>2009</v>
      </c>
      <c r="AZ1056">
        <v>2010</v>
      </c>
      <c r="BA1056">
        <v>2011</v>
      </c>
      <c r="BB1056">
        <v>2012</v>
      </c>
      <c r="BC1056">
        <v>2013</v>
      </c>
      <c r="BD1056">
        <v>2014</v>
      </c>
      <c r="BE1056">
        <v>2015</v>
      </c>
      <c r="BF1056">
        <v>2016</v>
      </c>
      <c r="BG1056">
        <v>2017</v>
      </c>
      <c r="BH1056">
        <v>2018</v>
      </c>
      <c r="BI1056">
        <v>2019</v>
      </c>
      <c r="BJ1056">
        <v>2020</v>
      </c>
      <c r="BK1056">
        <v>2021</v>
      </c>
      <c r="BL1056">
        <v>2022</v>
      </c>
      <c r="BM1056">
        <v>2023</v>
      </c>
    </row>
    <row r="1057" spans="1:65" ht="15" customHeight="1" x14ac:dyDescent="0.25">
      <c r="A1057" t="s">
        <v>1280</v>
      </c>
      <c r="C1057" s="61"/>
      <c r="D1057" t="s">
        <v>1096</v>
      </c>
      <c r="E1057" s="45" t="s">
        <v>1097</v>
      </c>
      <c r="G1057" s="45"/>
      <c r="H1057" s="45"/>
      <c r="I1057">
        <f t="shared" si="86"/>
        <v>2005</v>
      </c>
      <c r="J1057">
        <f t="shared" si="88"/>
        <v>2023</v>
      </c>
      <c r="K1057" s="2" t="str">
        <f t="shared" si="87"/>
        <v>-</v>
      </c>
      <c r="AU1057">
        <v>2005</v>
      </c>
      <c r="AV1057">
        <v>2006</v>
      </c>
      <c r="AW1057">
        <v>2007</v>
      </c>
      <c r="AX1057">
        <v>2008</v>
      </c>
      <c r="AY1057">
        <v>2009</v>
      </c>
      <c r="AZ1057">
        <v>2010</v>
      </c>
      <c r="BA1057">
        <v>2011</v>
      </c>
      <c r="BB1057">
        <v>2012</v>
      </c>
      <c r="BC1057">
        <v>2013</v>
      </c>
      <c r="BD1057">
        <v>2014</v>
      </c>
      <c r="BE1057">
        <v>2015</v>
      </c>
      <c r="BF1057">
        <v>2016</v>
      </c>
      <c r="BG1057">
        <v>2017</v>
      </c>
      <c r="BH1057">
        <v>2018</v>
      </c>
      <c r="BI1057">
        <v>2019</v>
      </c>
      <c r="BJ1057">
        <v>2020</v>
      </c>
      <c r="BK1057">
        <v>2021</v>
      </c>
      <c r="BL1057">
        <v>2022</v>
      </c>
      <c r="BM1057">
        <v>2023</v>
      </c>
    </row>
    <row r="1058" spans="1:65" ht="15" customHeight="1" x14ac:dyDescent="0.25">
      <c r="A1058" t="s">
        <v>1280</v>
      </c>
      <c r="C1058" s="61"/>
      <c r="D1058" t="s">
        <v>1098</v>
      </c>
      <c r="E1058" s="45" t="s">
        <v>1099</v>
      </c>
      <c r="G1058" s="45"/>
      <c r="H1058" s="45"/>
      <c r="I1058">
        <f t="shared" si="86"/>
        <v>2005</v>
      </c>
      <c r="J1058">
        <f t="shared" si="88"/>
        <v>2023</v>
      </c>
      <c r="K1058" s="2" t="str">
        <f t="shared" si="87"/>
        <v>-</v>
      </c>
      <c r="AU1058">
        <v>2005</v>
      </c>
      <c r="AV1058">
        <v>2006</v>
      </c>
      <c r="AW1058">
        <v>2007</v>
      </c>
      <c r="AX1058">
        <v>2008</v>
      </c>
      <c r="AY1058">
        <v>2009</v>
      </c>
      <c r="AZ1058">
        <v>2010</v>
      </c>
      <c r="BA1058">
        <v>2011</v>
      </c>
      <c r="BB1058">
        <v>2012</v>
      </c>
      <c r="BC1058">
        <v>2013</v>
      </c>
      <c r="BD1058">
        <v>2014</v>
      </c>
      <c r="BE1058">
        <v>2015</v>
      </c>
      <c r="BF1058">
        <v>2016</v>
      </c>
      <c r="BG1058">
        <v>2017</v>
      </c>
      <c r="BH1058">
        <v>2018</v>
      </c>
      <c r="BI1058">
        <v>2019</v>
      </c>
      <c r="BJ1058">
        <v>2020</v>
      </c>
      <c r="BK1058">
        <v>2021</v>
      </c>
      <c r="BL1058">
        <v>2022</v>
      </c>
      <c r="BM1058">
        <v>2023</v>
      </c>
    </row>
    <row r="1059" spans="1:65" ht="15" customHeight="1" x14ac:dyDescent="0.25">
      <c r="A1059" t="s">
        <v>1280</v>
      </c>
      <c r="C1059" s="61"/>
      <c r="D1059" t="s">
        <v>1100</v>
      </c>
      <c r="E1059" s="45" t="s">
        <v>469</v>
      </c>
      <c r="G1059" s="45"/>
      <c r="H1059" s="45"/>
      <c r="I1059">
        <f t="shared" si="86"/>
        <v>2005</v>
      </c>
      <c r="J1059">
        <f t="shared" si="88"/>
        <v>2023</v>
      </c>
      <c r="K1059" s="2" t="str">
        <f t="shared" si="87"/>
        <v>-</v>
      </c>
      <c r="AU1059">
        <v>2005</v>
      </c>
      <c r="AV1059">
        <v>2006</v>
      </c>
      <c r="AW1059">
        <v>2007</v>
      </c>
      <c r="AX1059">
        <v>2008</v>
      </c>
      <c r="AY1059">
        <v>2009</v>
      </c>
      <c r="AZ1059">
        <v>2010</v>
      </c>
      <c r="BA1059">
        <v>2011</v>
      </c>
      <c r="BB1059">
        <v>2012</v>
      </c>
      <c r="BC1059">
        <v>2013</v>
      </c>
      <c r="BD1059">
        <v>2014</v>
      </c>
      <c r="BE1059">
        <v>2015</v>
      </c>
      <c r="BF1059">
        <v>2016</v>
      </c>
      <c r="BG1059">
        <v>2017</v>
      </c>
      <c r="BH1059">
        <v>2018</v>
      </c>
      <c r="BI1059">
        <v>2019</v>
      </c>
      <c r="BJ1059">
        <v>2020</v>
      </c>
      <c r="BK1059">
        <v>2021</v>
      </c>
      <c r="BL1059">
        <v>2022</v>
      </c>
      <c r="BM1059">
        <v>2023</v>
      </c>
    </row>
    <row r="1060" spans="1:65" ht="15" customHeight="1" x14ac:dyDescent="0.25">
      <c r="A1060" t="s">
        <v>1280</v>
      </c>
      <c r="C1060" s="61"/>
      <c r="D1060" t="s">
        <v>3298</v>
      </c>
      <c r="E1060" s="45" t="s">
        <v>2938</v>
      </c>
      <c r="G1060" s="45"/>
      <c r="H1060" s="45"/>
      <c r="I1060">
        <f t="shared" si="86"/>
        <v>2021</v>
      </c>
      <c r="J1060">
        <f t="shared" si="88"/>
        <v>2023</v>
      </c>
      <c r="K1060" s="2" t="str">
        <f t="shared" si="87"/>
        <v>-</v>
      </c>
      <c r="BK1060">
        <v>2021</v>
      </c>
      <c r="BL1060">
        <v>2022</v>
      </c>
      <c r="BM1060">
        <v>2023</v>
      </c>
    </row>
    <row r="1061" spans="1:65" ht="15" customHeight="1" x14ac:dyDescent="0.25">
      <c r="A1061" t="s">
        <v>1280</v>
      </c>
      <c r="C1061" s="61"/>
      <c r="D1061" t="s">
        <v>1101</v>
      </c>
      <c r="E1061" s="45" t="s">
        <v>1102</v>
      </c>
      <c r="G1061" s="45"/>
      <c r="H1061" s="45"/>
      <c r="I1061">
        <f t="shared" si="86"/>
        <v>2005</v>
      </c>
      <c r="J1061">
        <f t="shared" si="88"/>
        <v>2023</v>
      </c>
      <c r="K1061" s="2" t="str">
        <f t="shared" si="87"/>
        <v>-</v>
      </c>
      <c r="AU1061">
        <v>2005</v>
      </c>
      <c r="AV1061">
        <v>2006</v>
      </c>
      <c r="AW1061">
        <v>2007</v>
      </c>
      <c r="AX1061">
        <v>2008</v>
      </c>
      <c r="AY1061">
        <v>2009</v>
      </c>
      <c r="AZ1061">
        <v>2010</v>
      </c>
      <c r="BA1061">
        <v>2011</v>
      </c>
      <c r="BB1061">
        <v>2012</v>
      </c>
      <c r="BC1061">
        <v>2013</v>
      </c>
      <c r="BD1061">
        <v>2014</v>
      </c>
      <c r="BE1061">
        <v>2015</v>
      </c>
      <c r="BF1061">
        <v>2016</v>
      </c>
      <c r="BG1061">
        <v>2017</v>
      </c>
      <c r="BH1061">
        <v>2018</v>
      </c>
      <c r="BI1061">
        <v>2019</v>
      </c>
      <c r="BJ1061">
        <v>2020</v>
      </c>
      <c r="BK1061">
        <v>2021</v>
      </c>
      <c r="BL1061">
        <v>2022</v>
      </c>
      <c r="BM1061">
        <v>2023</v>
      </c>
    </row>
    <row r="1062" spans="1:65" ht="15" customHeight="1" x14ac:dyDescent="0.25">
      <c r="A1062" t="s">
        <v>1280</v>
      </c>
      <c r="C1062" s="61"/>
      <c r="D1062" t="s">
        <v>1103</v>
      </c>
      <c r="E1062" s="45" t="s">
        <v>1104</v>
      </c>
      <c r="G1062" s="45"/>
      <c r="H1062" s="45"/>
      <c r="I1062">
        <f t="shared" si="86"/>
        <v>2005</v>
      </c>
      <c r="J1062">
        <f t="shared" si="88"/>
        <v>2023</v>
      </c>
      <c r="K1062" s="2" t="str">
        <f t="shared" si="87"/>
        <v>-</v>
      </c>
      <c r="AU1062">
        <v>2005</v>
      </c>
      <c r="AV1062">
        <v>2006</v>
      </c>
      <c r="AW1062">
        <v>2007</v>
      </c>
      <c r="AX1062">
        <v>2008</v>
      </c>
      <c r="AY1062">
        <v>2009</v>
      </c>
      <c r="AZ1062">
        <v>2010</v>
      </c>
      <c r="BA1062">
        <v>2011</v>
      </c>
      <c r="BB1062">
        <v>2012</v>
      </c>
      <c r="BC1062">
        <v>2013</v>
      </c>
      <c r="BD1062">
        <v>2014</v>
      </c>
      <c r="BE1062">
        <v>2015</v>
      </c>
      <c r="BF1062">
        <v>2016</v>
      </c>
      <c r="BG1062">
        <v>2017</v>
      </c>
      <c r="BH1062">
        <v>2018</v>
      </c>
      <c r="BI1062">
        <v>2019</v>
      </c>
      <c r="BJ1062">
        <v>2020</v>
      </c>
      <c r="BK1062">
        <v>2021</v>
      </c>
      <c r="BL1062">
        <v>2022</v>
      </c>
      <c r="BM1062">
        <v>2023</v>
      </c>
    </row>
    <row r="1063" spans="1:65" ht="15" customHeight="1" x14ac:dyDescent="0.25">
      <c r="A1063" t="s">
        <v>1280</v>
      </c>
      <c r="C1063" s="61"/>
      <c r="D1063" t="s">
        <v>1105</v>
      </c>
      <c r="E1063" s="45" t="s">
        <v>184</v>
      </c>
      <c r="G1063" s="45"/>
      <c r="H1063" s="45"/>
      <c r="I1063">
        <f t="shared" si="86"/>
        <v>2005</v>
      </c>
      <c r="J1063">
        <f t="shared" si="88"/>
        <v>2023</v>
      </c>
      <c r="K1063" s="2" t="str">
        <f t="shared" si="87"/>
        <v>-</v>
      </c>
      <c r="AU1063">
        <v>2005</v>
      </c>
      <c r="AV1063">
        <v>2006</v>
      </c>
      <c r="AW1063">
        <v>2007</v>
      </c>
      <c r="AX1063">
        <v>2008</v>
      </c>
      <c r="AY1063">
        <v>2009</v>
      </c>
      <c r="AZ1063">
        <v>2010</v>
      </c>
      <c r="BA1063">
        <v>2011</v>
      </c>
      <c r="BB1063">
        <v>2012</v>
      </c>
      <c r="BC1063">
        <v>2013</v>
      </c>
      <c r="BD1063">
        <v>2014</v>
      </c>
      <c r="BE1063">
        <v>2015</v>
      </c>
      <c r="BF1063">
        <v>2016</v>
      </c>
      <c r="BG1063">
        <v>2017</v>
      </c>
      <c r="BH1063">
        <v>2018</v>
      </c>
      <c r="BI1063">
        <v>2019</v>
      </c>
      <c r="BJ1063">
        <v>2020</v>
      </c>
      <c r="BK1063">
        <v>2021</v>
      </c>
      <c r="BL1063">
        <v>2022</v>
      </c>
      <c r="BM1063">
        <v>2023</v>
      </c>
    </row>
    <row r="1064" spans="1:65" ht="15" customHeight="1" x14ac:dyDescent="0.25">
      <c r="A1064" t="s">
        <v>1280</v>
      </c>
      <c r="C1064" s="61"/>
      <c r="D1064" t="s">
        <v>1106</v>
      </c>
      <c r="E1064" s="45" t="s">
        <v>1107</v>
      </c>
      <c r="G1064" s="45"/>
      <c r="H1064" s="45"/>
      <c r="I1064">
        <f t="shared" si="86"/>
        <v>2005</v>
      </c>
      <c r="J1064">
        <f t="shared" si="88"/>
        <v>2023</v>
      </c>
      <c r="K1064" s="2" t="str">
        <f t="shared" si="87"/>
        <v>-</v>
      </c>
      <c r="AU1064">
        <v>2005</v>
      </c>
      <c r="AV1064">
        <v>2006</v>
      </c>
      <c r="AW1064">
        <v>2007</v>
      </c>
      <c r="AX1064">
        <v>2008</v>
      </c>
      <c r="AY1064">
        <v>2009</v>
      </c>
      <c r="AZ1064">
        <v>2010</v>
      </c>
      <c r="BA1064">
        <v>2011</v>
      </c>
      <c r="BB1064">
        <v>2012</v>
      </c>
      <c r="BC1064">
        <v>2013</v>
      </c>
      <c r="BD1064">
        <v>2014</v>
      </c>
      <c r="BE1064">
        <v>2015</v>
      </c>
      <c r="BF1064">
        <v>2016</v>
      </c>
      <c r="BG1064">
        <v>2017</v>
      </c>
      <c r="BH1064">
        <v>2018</v>
      </c>
      <c r="BI1064">
        <v>2019</v>
      </c>
      <c r="BJ1064">
        <v>2020</v>
      </c>
      <c r="BK1064">
        <v>2021</v>
      </c>
      <c r="BL1064">
        <v>2022</v>
      </c>
      <c r="BM1064">
        <v>2023</v>
      </c>
    </row>
    <row r="1065" spans="1:65" ht="15" customHeight="1" x14ac:dyDescent="0.25">
      <c r="A1065" t="s">
        <v>1280</v>
      </c>
      <c r="C1065" s="61"/>
      <c r="D1065" t="s">
        <v>1108</v>
      </c>
      <c r="E1065" s="45" t="s">
        <v>1109</v>
      </c>
      <c r="G1065" s="45"/>
      <c r="H1065" s="45"/>
      <c r="I1065">
        <f t="shared" si="86"/>
        <v>2005</v>
      </c>
      <c r="J1065">
        <f t="shared" si="88"/>
        <v>2023</v>
      </c>
      <c r="K1065" s="2" t="str">
        <f t="shared" si="87"/>
        <v>-</v>
      </c>
      <c r="AU1065">
        <v>2005</v>
      </c>
      <c r="AV1065">
        <v>2006</v>
      </c>
      <c r="AW1065">
        <v>2007</v>
      </c>
      <c r="AX1065">
        <v>2008</v>
      </c>
      <c r="AY1065">
        <v>2009</v>
      </c>
      <c r="AZ1065">
        <v>2010</v>
      </c>
      <c r="BA1065">
        <v>2011</v>
      </c>
      <c r="BB1065">
        <v>2012</v>
      </c>
      <c r="BC1065">
        <v>2013</v>
      </c>
      <c r="BD1065">
        <v>2014</v>
      </c>
      <c r="BE1065">
        <v>2015</v>
      </c>
      <c r="BF1065">
        <v>2016</v>
      </c>
      <c r="BG1065">
        <v>2017</v>
      </c>
      <c r="BH1065">
        <v>2018</v>
      </c>
      <c r="BI1065">
        <v>2019</v>
      </c>
      <c r="BJ1065">
        <v>2020</v>
      </c>
      <c r="BK1065">
        <v>2021</v>
      </c>
      <c r="BL1065">
        <v>2022</v>
      </c>
      <c r="BM1065">
        <v>2023</v>
      </c>
    </row>
    <row r="1066" spans="1:65" ht="15" customHeight="1" x14ac:dyDescent="0.25">
      <c r="A1066" t="s">
        <v>1280</v>
      </c>
      <c r="C1066" s="61"/>
      <c r="D1066" t="s">
        <v>1110</v>
      </c>
      <c r="E1066" s="45" t="s">
        <v>1111</v>
      </c>
      <c r="G1066" s="45"/>
      <c r="H1066" s="45"/>
      <c r="I1066">
        <f t="shared" si="86"/>
        <v>2005</v>
      </c>
      <c r="J1066">
        <f t="shared" si="88"/>
        <v>2023</v>
      </c>
      <c r="K1066" s="2" t="str">
        <f t="shared" si="87"/>
        <v>-</v>
      </c>
      <c r="AU1066">
        <v>2005</v>
      </c>
      <c r="AV1066">
        <v>2006</v>
      </c>
      <c r="AW1066">
        <v>2007</v>
      </c>
      <c r="AX1066">
        <v>2008</v>
      </c>
      <c r="AY1066">
        <v>2009</v>
      </c>
      <c r="AZ1066">
        <v>2010</v>
      </c>
      <c r="BA1066">
        <v>2011</v>
      </c>
      <c r="BB1066">
        <v>2012</v>
      </c>
      <c r="BC1066">
        <v>2013</v>
      </c>
      <c r="BD1066">
        <v>2014</v>
      </c>
      <c r="BE1066">
        <v>2015</v>
      </c>
      <c r="BF1066">
        <v>2016</v>
      </c>
      <c r="BG1066">
        <v>2017</v>
      </c>
      <c r="BH1066">
        <v>2018</v>
      </c>
      <c r="BI1066">
        <v>2019</v>
      </c>
      <c r="BJ1066">
        <v>2020</v>
      </c>
      <c r="BK1066">
        <v>2021</v>
      </c>
      <c r="BL1066">
        <v>2022</v>
      </c>
      <c r="BM1066">
        <v>2023</v>
      </c>
    </row>
    <row r="1067" spans="1:65" ht="15" customHeight="1" x14ac:dyDescent="0.25">
      <c r="A1067" t="s">
        <v>1280</v>
      </c>
      <c r="C1067" s="61"/>
      <c r="D1067" t="s">
        <v>1112</v>
      </c>
      <c r="E1067" s="45" t="s">
        <v>1113</v>
      </c>
      <c r="G1067" s="45"/>
      <c r="H1067" s="45"/>
      <c r="I1067">
        <f t="shared" si="86"/>
        <v>2005</v>
      </c>
      <c r="J1067">
        <f t="shared" si="88"/>
        <v>2023</v>
      </c>
      <c r="K1067" s="2" t="str">
        <f t="shared" si="87"/>
        <v>-</v>
      </c>
      <c r="AU1067">
        <v>2005</v>
      </c>
      <c r="AV1067">
        <v>2006</v>
      </c>
      <c r="AW1067">
        <v>2007</v>
      </c>
      <c r="AX1067">
        <v>2008</v>
      </c>
      <c r="AY1067">
        <v>2009</v>
      </c>
      <c r="AZ1067">
        <v>2010</v>
      </c>
      <c r="BA1067">
        <v>2011</v>
      </c>
      <c r="BB1067">
        <v>2012</v>
      </c>
      <c r="BC1067">
        <v>2013</v>
      </c>
      <c r="BD1067">
        <v>2014</v>
      </c>
      <c r="BE1067">
        <v>2015</v>
      </c>
      <c r="BF1067">
        <v>2016</v>
      </c>
      <c r="BG1067">
        <v>2017</v>
      </c>
      <c r="BH1067">
        <v>2018</v>
      </c>
      <c r="BI1067">
        <v>2019</v>
      </c>
      <c r="BJ1067">
        <v>2020</v>
      </c>
      <c r="BK1067">
        <v>2021</v>
      </c>
      <c r="BL1067">
        <v>2022</v>
      </c>
      <c r="BM1067">
        <v>2023</v>
      </c>
    </row>
    <row r="1068" spans="1:65" ht="15" customHeight="1" x14ac:dyDescent="0.25">
      <c r="A1068" t="s">
        <v>1280</v>
      </c>
      <c r="C1068" s="61"/>
      <c r="D1068" t="s">
        <v>1114</v>
      </c>
      <c r="E1068" s="45" t="s">
        <v>1115</v>
      </c>
      <c r="G1068" s="45"/>
      <c r="H1068" s="45"/>
      <c r="I1068">
        <f t="shared" si="86"/>
        <v>2005</v>
      </c>
      <c r="J1068">
        <f t="shared" si="88"/>
        <v>2023</v>
      </c>
      <c r="K1068" s="2" t="str">
        <f t="shared" si="87"/>
        <v>-</v>
      </c>
      <c r="AU1068">
        <v>2005</v>
      </c>
      <c r="AV1068">
        <v>2006</v>
      </c>
      <c r="AW1068">
        <v>2007</v>
      </c>
      <c r="AX1068">
        <v>2008</v>
      </c>
      <c r="AY1068">
        <v>2009</v>
      </c>
      <c r="AZ1068">
        <v>2010</v>
      </c>
      <c r="BA1068">
        <v>2011</v>
      </c>
      <c r="BB1068">
        <v>2012</v>
      </c>
      <c r="BC1068">
        <v>2013</v>
      </c>
      <c r="BD1068">
        <v>2014</v>
      </c>
      <c r="BE1068">
        <v>2015</v>
      </c>
      <c r="BF1068">
        <v>2016</v>
      </c>
      <c r="BG1068">
        <v>2017</v>
      </c>
      <c r="BH1068">
        <v>2018</v>
      </c>
      <c r="BI1068">
        <v>2019</v>
      </c>
      <c r="BJ1068">
        <v>2020</v>
      </c>
      <c r="BK1068">
        <v>2021</v>
      </c>
      <c r="BL1068">
        <v>2022</v>
      </c>
      <c r="BM1068">
        <v>2023</v>
      </c>
    </row>
    <row r="1069" spans="1:65" ht="15" customHeight="1" x14ac:dyDescent="0.25">
      <c r="A1069" t="s">
        <v>1280</v>
      </c>
      <c r="C1069" s="61"/>
      <c r="D1069" t="s">
        <v>1116</v>
      </c>
      <c r="E1069" s="45" t="s">
        <v>1117</v>
      </c>
      <c r="G1069" s="45"/>
      <c r="H1069" s="45"/>
      <c r="I1069">
        <f t="shared" si="86"/>
        <v>2005</v>
      </c>
      <c r="J1069">
        <f t="shared" si="88"/>
        <v>2023</v>
      </c>
      <c r="K1069" s="2" t="str">
        <f t="shared" si="87"/>
        <v>-</v>
      </c>
      <c r="AU1069">
        <v>2005</v>
      </c>
      <c r="AV1069">
        <v>2006</v>
      </c>
      <c r="AW1069">
        <v>2007</v>
      </c>
      <c r="AX1069">
        <v>2008</v>
      </c>
      <c r="AY1069">
        <v>2009</v>
      </c>
      <c r="AZ1069">
        <v>2010</v>
      </c>
      <c r="BA1069">
        <v>2011</v>
      </c>
      <c r="BB1069">
        <v>2012</v>
      </c>
      <c r="BC1069">
        <v>2013</v>
      </c>
      <c r="BD1069">
        <v>2014</v>
      </c>
      <c r="BE1069">
        <v>2015</v>
      </c>
      <c r="BF1069">
        <v>2016</v>
      </c>
      <c r="BG1069">
        <v>2017</v>
      </c>
      <c r="BH1069">
        <v>2018</v>
      </c>
      <c r="BI1069">
        <v>2019</v>
      </c>
      <c r="BJ1069">
        <v>2020</v>
      </c>
      <c r="BK1069">
        <v>2021</v>
      </c>
      <c r="BL1069">
        <v>2022</v>
      </c>
      <c r="BM1069">
        <v>2023</v>
      </c>
    </row>
    <row r="1070" spans="1:65" ht="15" customHeight="1" x14ac:dyDescent="0.25">
      <c r="A1070" t="s">
        <v>1280</v>
      </c>
      <c r="C1070" s="61"/>
      <c r="D1070" t="s">
        <v>1118</v>
      </c>
      <c r="E1070" s="45" t="s">
        <v>1119</v>
      </c>
      <c r="G1070" s="45"/>
      <c r="H1070" s="45"/>
      <c r="I1070">
        <f t="shared" si="86"/>
        <v>2005</v>
      </c>
      <c r="J1070">
        <f t="shared" si="88"/>
        <v>2023</v>
      </c>
      <c r="K1070" s="2" t="str">
        <f t="shared" si="87"/>
        <v>-</v>
      </c>
      <c r="AU1070">
        <v>2005</v>
      </c>
      <c r="AV1070">
        <v>2006</v>
      </c>
      <c r="AW1070">
        <v>2007</v>
      </c>
      <c r="AX1070">
        <v>2008</v>
      </c>
      <c r="AY1070">
        <v>2009</v>
      </c>
      <c r="AZ1070">
        <v>2010</v>
      </c>
      <c r="BA1070">
        <v>2011</v>
      </c>
      <c r="BB1070">
        <v>2012</v>
      </c>
      <c r="BC1070">
        <v>2013</v>
      </c>
      <c r="BD1070">
        <v>2014</v>
      </c>
      <c r="BE1070">
        <v>2015</v>
      </c>
      <c r="BF1070">
        <v>2016</v>
      </c>
      <c r="BG1070">
        <v>2017</v>
      </c>
      <c r="BH1070">
        <v>2018</v>
      </c>
      <c r="BI1070">
        <v>2019</v>
      </c>
      <c r="BJ1070">
        <v>2020</v>
      </c>
      <c r="BK1070">
        <v>2021</v>
      </c>
      <c r="BL1070">
        <v>2022</v>
      </c>
      <c r="BM1070">
        <v>2023</v>
      </c>
    </row>
    <row r="1071" spans="1:65" ht="15" customHeight="1" x14ac:dyDescent="0.25">
      <c r="A1071" t="s">
        <v>1280</v>
      </c>
      <c r="C1071" s="61"/>
      <c r="D1071" t="s">
        <v>1120</v>
      </c>
      <c r="E1071" s="45" t="s">
        <v>1121</v>
      </c>
      <c r="G1071" s="45"/>
      <c r="H1071" s="45"/>
      <c r="I1071">
        <f t="shared" si="86"/>
        <v>2005</v>
      </c>
      <c r="J1071">
        <f t="shared" si="88"/>
        <v>2023</v>
      </c>
      <c r="K1071" s="2" t="str">
        <f t="shared" si="87"/>
        <v>-</v>
      </c>
      <c r="AU1071">
        <v>2005</v>
      </c>
      <c r="AV1071">
        <v>2006</v>
      </c>
      <c r="AW1071">
        <v>2007</v>
      </c>
      <c r="AX1071">
        <v>2008</v>
      </c>
      <c r="AY1071">
        <v>2009</v>
      </c>
      <c r="AZ1071">
        <v>2010</v>
      </c>
      <c r="BA1071">
        <v>2011</v>
      </c>
      <c r="BB1071">
        <v>2012</v>
      </c>
      <c r="BC1071">
        <v>2013</v>
      </c>
      <c r="BD1071">
        <v>2014</v>
      </c>
      <c r="BE1071">
        <v>2015</v>
      </c>
      <c r="BF1071">
        <v>2016</v>
      </c>
      <c r="BG1071">
        <v>2017</v>
      </c>
      <c r="BH1071">
        <v>2018</v>
      </c>
      <c r="BI1071">
        <v>2019</v>
      </c>
      <c r="BJ1071">
        <v>2020</v>
      </c>
      <c r="BK1071">
        <v>2021</v>
      </c>
      <c r="BL1071">
        <v>2022</v>
      </c>
      <c r="BM1071">
        <v>2023</v>
      </c>
    </row>
    <row r="1072" spans="1:65" ht="15" customHeight="1" x14ac:dyDescent="0.25">
      <c r="A1072" t="s">
        <v>1280</v>
      </c>
      <c r="C1072" s="61"/>
      <c r="D1072" t="s">
        <v>1122</v>
      </c>
      <c r="E1072" s="45" t="s">
        <v>1123</v>
      </c>
      <c r="G1072" s="45"/>
      <c r="H1072" s="45"/>
      <c r="I1072">
        <f t="shared" ref="I1072:I1137" si="89">MIN(L1072:BT1072)</f>
        <v>2005</v>
      </c>
      <c r="J1072">
        <f t="shared" si="88"/>
        <v>2023</v>
      </c>
      <c r="K1072" s="2" t="str">
        <f t="shared" si="87"/>
        <v>-</v>
      </c>
      <c r="AU1072">
        <v>2005</v>
      </c>
      <c r="AV1072">
        <v>2006</v>
      </c>
      <c r="AW1072">
        <v>2007</v>
      </c>
      <c r="AX1072">
        <v>2008</v>
      </c>
      <c r="AY1072">
        <v>2009</v>
      </c>
      <c r="AZ1072">
        <v>2010</v>
      </c>
      <c r="BA1072">
        <v>2011</v>
      </c>
      <c r="BB1072">
        <v>2012</v>
      </c>
      <c r="BC1072">
        <v>2013</v>
      </c>
      <c r="BD1072">
        <v>2014</v>
      </c>
      <c r="BE1072">
        <v>2015</v>
      </c>
      <c r="BF1072">
        <v>2016</v>
      </c>
      <c r="BG1072">
        <v>2017</v>
      </c>
      <c r="BH1072">
        <v>2018</v>
      </c>
      <c r="BI1072">
        <v>2019</v>
      </c>
      <c r="BJ1072">
        <v>2020</v>
      </c>
      <c r="BK1072">
        <v>2021</v>
      </c>
      <c r="BL1072">
        <v>2022</v>
      </c>
      <c r="BM1072">
        <v>2023</v>
      </c>
    </row>
    <row r="1073" spans="1:65" ht="15" customHeight="1" x14ac:dyDescent="0.25">
      <c r="A1073" t="s">
        <v>1280</v>
      </c>
      <c r="C1073" s="61"/>
      <c r="D1073" t="s">
        <v>1124</v>
      </c>
      <c r="E1073" s="45" t="s">
        <v>1125</v>
      </c>
      <c r="G1073" s="45"/>
      <c r="H1073" s="45"/>
      <c r="I1073">
        <f t="shared" si="89"/>
        <v>2005</v>
      </c>
      <c r="J1073">
        <f t="shared" si="88"/>
        <v>2023</v>
      </c>
      <c r="K1073" s="2" t="str">
        <f t="shared" si="87"/>
        <v>-</v>
      </c>
      <c r="AU1073">
        <v>2005</v>
      </c>
      <c r="AV1073">
        <v>2006</v>
      </c>
      <c r="AW1073">
        <v>2007</v>
      </c>
      <c r="AX1073">
        <v>2008</v>
      </c>
      <c r="AY1073">
        <v>2009</v>
      </c>
      <c r="AZ1073">
        <v>2010</v>
      </c>
      <c r="BA1073">
        <v>2011</v>
      </c>
      <c r="BB1073">
        <v>2012</v>
      </c>
      <c r="BC1073">
        <v>2013</v>
      </c>
      <c r="BD1073">
        <v>2014</v>
      </c>
      <c r="BE1073">
        <v>2015</v>
      </c>
      <c r="BF1073">
        <v>2016</v>
      </c>
      <c r="BG1073">
        <v>2017</v>
      </c>
      <c r="BH1073">
        <v>2018</v>
      </c>
      <c r="BI1073">
        <v>2019</v>
      </c>
      <c r="BJ1073">
        <v>2020</v>
      </c>
      <c r="BK1073">
        <v>2021</v>
      </c>
      <c r="BL1073">
        <v>2022</v>
      </c>
      <c r="BM1073">
        <v>2023</v>
      </c>
    </row>
    <row r="1074" spans="1:65" ht="15" customHeight="1" x14ac:dyDescent="0.25">
      <c r="A1074" t="s">
        <v>1280</v>
      </c>
      <c r="C1074" s="61"/>
      <c r="D1074" t="s">
        <v>62</v>
      </c>
      <c r="E1074" s="45" t="s">
        <v>956</v>
      </c>
      <c r="F1074" s="7" t="s">
        <v>1303</v>
      </c>
      <c r="G1074" s="45"/>
      <c r="H1074" s="45"/>
      <c r="I1074">
        <f t="shared" si="89"/>
        <v>2005</v>
      </c>
      <c r="J1074">
        <f t="shared" si="88"/>
        <v>2023</v>
      </c>
      <c r="K1074" s="2" t="str">
        <f t="shared" si="87"/>
        <v>-</v>
      </c>
      <c r="AU1074">
        <v>2005</v>
      </c>
      <c r="AV1074">
        <v>2006</v>
      </c>
      <c r="AW1074">
        <v>2007</v>
      </c>
      <c r="AX1074">
        <v>2008</v>
      </c>
      <c r="AY1074">
        <v>2009</v>
      </c>
      <c r="AZ1074">
        <v>2010</v>
      </c>
      <c r="BA1074">
        <v>2011</v>
      </c>
      <c r="BB1074">
        <v>2012</v>
      </c>
      <c r="BC1074">
        <v>2013</v>
      </c>
      <c r="BD1074">
        <v>2014</v>
      </c>
      <c r="BE1074">
        <v>2015</v>
      </c>
      <c r="BF1074">
        <v>2016</v>
      </c>
      <c r="BG1074">
        <v>2017</v>
      </c>
      <c r="BH1074">
        <v>2018</v>
      </c>
      <c r="BI1074">
        <v>2019</v>
      </c>
      <c r="BJ1074">
        <v>2020</v>
      </c>
      <c r="BK1074">
        <v>2021</v>
      </c>
      <c r="BL1074">
        <v>2022</v>
      </c>
      <c r="BM1074">
        <v>2023</v>
      </c>
    </row>
    <row r="1075" spans="1:65" ht="15" customHeight="1" x14ac:dyDescent="0.25">
      <c r="A1075" t="s">
        <v>1280</v>
      </c>
      <c r="C1075" s="61"/>
      <c r="D1075" t="s">
        <v>21</v>
      </c>
      <c r="E1075" s="45" t="s">
        <v>12</v>
      </c>
      <c r="F1075" s="7" t="s">
        <v>1303</v>
      </c>
      <c r="G1075" s="45"/>
      <c r="H1075" s="45"/>
      <c r="I1075">
        <f t="shared" si="89"/>
        <v>2005</v>
      </c>
      <c r="J1075">
        <f t="shared" si="88"/>
        <v>2023</v>
      </c>
      <c r="K1075" s="2" t="str">
        <f t="shared" si="87"/>
        <v>-</v>
      </c>
      <c r="AU1075">
        <v>2005</v>
      </c>
      <c r="AV1075">
        <v>2006</v>
      </c>
      <c r="AW1075">
        <v>2007</v>
      </c>
      <c r="AX1075">
        <v>2008</v>
      </c>
      <c r="AY1075">
        <v>2009</v>
      </c>
      <c r="AZ1075">
        <v>2010</v>
      </c>
      <c r="BA1075">
        <v>2011</v>
      </c>
      <c r="BB1075">
        <v>2012</v>
      </c>
      <c r="BC1075">
        <v>2013</v>
      </c>
      <c r="BD1075">
        <v>2014</v>
      </c>
      <c r="BE1075">
        <v>2015</v>
      </c>
      <c r="BF1075">
        <v>2016</v>
      </c>
      <c r="BG1075">
        <v>2017</v>
      </c>
      <c r="BH1075">
        <v>2018</v>
      </c>
      <c r="BI1075">
        <v>2019</v>
      </c>
      <c r="BJ1075">
        <v>2020</v>
      </c>
      <c r="BK1075">
        <v>2021</v>
      </c>
      <c r="BL1075">
        <v>2022</v>
      </c>
      <c r="BM1075">
        <v>2023</v>
      </c>
    </row>
    <row r="1076" spans="1:65" ht="15" customHeight="1" x14ac:dyDescent="0.25">
      <c r="A1076" t="s">
        <v>1280</v>
      </c>
      <c r="C1076" s="61"/>
      <c r="D1076" t="s">
        <v>876</v>
      </c>
      <c r="E1076" s="45" t="s">
        <v>877</v>
      </c>
      <c r="G1076" s="45"/>
      <c r="H1076" s="45"/>
      <c r="I1076">
        <f t="shared" si="89"/>
        <v>2005</v>
      </c>
      <c r="J1076">
        <f t="shared" si="88"/>
        <v>2023</v>
      </c>
      <c r="K1076" s="2" t="str">
        <f t="shared" si="87"/>
        <v>-</v>
      </c>
      <c r="AU1076">
        <v>2005</v>
      </c>
      <c r="AV1076">
        <v>2006</v>
      </c>
      <c r="AW1076">
        <v>2007</v>
      </c>
      <c r="AX1076">
        <v>2008</v>
      </c>
      <c r="AY1076">
        <v>2009</v>
      </c>
      <c r="AZ1076">
        <v>2010</v>
      </c>
      <c r="BA1076">
        <v>2011</v>
      </c>
      <c r="BB1076">
        <v>2012</v>
      </c>
      <c r="BC1076">
        <v>2013</v>
      </c>
      <c r="BD1076">
        <v>2014</v>
      </c>
      <c r="BE1076">
        <v>2015</v>
      </c>
      <c r="BF1076">
        <v>2016</v>
      </c>
      <c r="BG1076">
        <v>2017</v>
      </c>
      <c r="BH1076">
        <v>2018</v>
      </c>
      <c r="BI1076">
        <v>2019</v>
      </c>
      <c r="BJ1076">
        <v>2020</v>
      </c>
      <c r="BK1076">
        <v>2021</v>
      </c>
      <c r="BL1076">
        <v>2022</v>
      </c>
      <c r="BM1076">
        <v>2023</v>
      </c>
    </row>
    <row r="1077" spans="1:65" ht="15" customHeight="1" x14ac:dyDescent="0.25">
      <c r="C1077" s="64"/>
      <c r="E1077" s="45"/>
      <c r="G1077" s="45"/>
      <c r="H1077" s="45"/>
    </row>
    <row r="1078" spans="1:65" ht="15" customHeight="1" x14ac:dyDescent="0.25">
      <c r="A1078" t="s">
        <v>1281</v>
      </c>
      <c r="B1078" s="1" t="str">
        <f>A1078&amp;MIN(I1078:I1085)&amp;"(-"&amp;MAX(J1078:J1085)&amp;")"</f>
        <v>KROF2001(-2022)</v>
      </c>
      <c r="C1078" s="66"/>
      <c r="D1078" t="s">
        <v>763</v>
      </c>
      <c r="E1078" s="45" t="s">
        <v>764</v>
      </c>
      <c r="G1078" s="45"/>
      <c r="H1078" s="45"/>
      <c r="I1078">
        <f t="shared" si="89"/>
        <v>2014</v>
      </c>
      <c r="J1078">
        <f t="shared" si="88"/>
        <v>2022</v>
      </c>
      <c r="K1078" s="2" t="str">
        <f t="shared" si="87"/>
        <v>-</v>
      </c>
      <c r="BD1078">
        <v>2014</v>
      </c>
      <c r="BE1078">
        <v>2015</v>
      </c>
      <c r="BF1078">
        <v>2016</v>
      </c>
      <c r="BG1078">
        <v>2017</v>
      </c>
      <c r="BH1078">
        <v>2018</v>
      </c>
      <c r="BI1078">
        <v>2019</v>
      </c>
      <c r="BJ1078">
        <v>2020</v>
      </c>
      <c r="BK1078">
        <v>2021</v>
      </c>
      <c r="BL1078">
        <v>2022</v>
      </c>
    </row>
    <row r="1079" spans="1:65" ht="15" customHeight="1" x14ac:dyDescent="0.25">
      <c r="A1079" t="s">
        <v>1281</v>
      </c>
      <c r="C1079" s="66"/>
      <c r="D1079" t="s">
        <v>765</v>
      </c>
      <c r="E1079" s="45" t="s">
        <v>766</v>
      </c>
      <c r="G1079" s="45"/>
      <c r="H1079" s="45"/>
      <c r="I1079">
        <f t="shared" si="89"/>
        <v>2014</v>
      </c>
      <c r="J1079">
        <f t="shared" si="88"/>
        <v>2022</v>
      </c>
      <c r="K1079" s="2" t="str">
        <f t="shared" ref="K1079:K1144" si="90">IF(J1079-I1079+1-COUNTA(L1079:BT1079)=0, "-", "Yes")</f>
        <v>-</v>
      </c>
      <c r="BD1079">
        <v>2014</v>
      </c>
      <c r="BE1079">
        <v>2015</v>
      </c>
      <c r="BF1079">
        <v>2016</v>
      </c>
      <c r="BG1079">
        <v>2017</v>
      </c>
      <c r="BH1079">
        <v>2018</v>
      </c>
      <c r="BI1079">
        <v>2019</v>
      </c>
      <c r="BJ1079">
        <v>2020</v>
      </c>
      <c r="BK1079">
        <v>2021</v>
      </c>
      <c r="BL1079">
        <v>2022</v>
      </c>
    </row>
    <row r="1080" spans="1:65" ht="15" customHeight="1" x14ac:dyDescent="0.25">
      <c r="A1080" t="s">
        <v>1281</v>
      </c>
      <c r="C1080" s="66"/>
      <c r="D1080" t="s">
        <v>475</v>
      </c>
      <c r="E1080" s="45" t="s">
        <v>905</v>
      </c>
      <c r="G1080" s="45" t="s">
        <v>1875</v>
      </c>
      <c r="H1080" s="45" t="s">
        <v>1885</v>
      </c>
      <c r="I1080">
        <f t="shared" si="89"/>
        <v>2001</v>
      </c>
      <c r="J1080">
        <f t="shared" si="88"/>
        <v>2022</v>
      </c>
      <c r="K1080" s="2" t="str">
        <f t="shared" si="90"/>
        <v>-</v>
      </c>
      <c r="AQ1080">
        <v>2001</v>
      </c>
      <c r="AR1080">
        <v>2002</v>
      </c>
      <c r="AS1080">
        <v>2003</v>
      </c>
      <c r="AT1080">
        <v>2004</v>
      </c>
      <c r="AU1080">
        <v>2005</v>
      </c>
      <c r="AV1080">
        <v>2006</v>
      </c>
      <c r="AW1080">
        <v>2007</v>
      </c>
      <c r="AX1080">
        <v>2008</v>
      </c>
      <c r="AY1080">
        <v>2009</v>
      </c>
      <c r="AZ1080">
        <v>2010</v>
      </c>
      <c r="BA1080">
        <v>2011</v>
      </c>
      <c r="BB1080">
        <v>2012</v>
      </c>
      <c r="BC1080">
        <v>2013</v>
      </c>
      <c r="BD1080">
        <v>2014</v>
      </c>
      <c r="BE1080">
        <v>2015</v>
      </c>
      <c r="BF1080">
        <v>2016</v>
      </c>
      <c r="BG1080">
        <v>2017</v>
      </c>
      <c r="BH1080">
        <v>2018</v>
      </c>
      <c r="BI1080">
        <v>2019</v>
      </c>
      <c r="BJ1080">
        <v>2020</v>
      </c>
      <c r="BK1080">
        <v>2021</v>
      </c>
      <c r="BL1080">
        <v>2022</v>
      </c>
    </row>
    <row r="1081" spans="1:65" ht="15" customHeight="1" x14ac:dyDescent="0.25">
      <c r="A1081" t="s">
        <v>1281</v>
      </c>
      <c r="C1081" s="66"/>
      <c r="D1081" t="s">
        <v>636</v>
      </c>
      <c r="E1081" s="45" t="s">
        <v>637</v>
      </c>
      <c r="G1081" s="45" t="s">
        <v>637</v>
      </c>
      <c r="H1081" s="45" t="s">
        <v>1895</v>
      </c>
      <c r="I1081">
        <f t="shared" si="89"/>
        <v>2001</v>
      </c>
      <c r="J1081">
        <f t="shared" si="88"/>
        <v>2022</v>
      </c>
      <c r="K1081" s="2" t="str">
        <f t="shared" si="90"/>
        <v>-</v>
      </c>
      <c r="AQ1081">
        <v>2001</v>
      </c>
      <c r="AR1081">
        <v>2002</v>
      </c>
      <c r="AS1081">
        <v>2003</v>
      </c>
      <c r="AT1081">
        <v>2004</v>
      </c>
      <c r="AU1081">
        <v>2005</v>
      </c>
      <c r="AV1081">
        <v>2006</v>
      </c>
      <c r="AW1081">
        <v>2007</v>
      </c>
      <c r="AX1081">
        <v>2008</v>
      </c>
      <c r="AY1081">
        <v>2009</v>
      </c>
      <c r="AZ1081">
        <v>2010</v>
      </c>
      <c r="BA1081">
        <v>2011</v>
      </c>
      <c r="BB1081">
        <v>2012</v>
      </c>
      <c r="BC1081">
        <v>2013</v>
      </c>
      <c r="BD1081">
        <v>2014</v>
      </c>
      <c r="BE1081">
        <v>2015</v>
      </c>
      <c r="BF1081">
        <v>2016</v>
      </c>
      <c r="BG1081">
        <v>2017</v>
      </c>
      <c r="BH1081">
        <v>2018</v>
      </c>
      <c r="BI1081">
        <v>2019</v>
      </c>
      <c r="BJ1081">
        <v>2020</v>
      </c>
      <c r="BK1081">
        <v>2021</v>
      </c>
      <c r="BL1081">
        <v>2022</v>
      </c>
    </row>
    <row r="1082" spans="1:65" ht="15" customHeight="1" x14ac:dyDescent="0.25">
      <c r="A1082" t="s">
        <v>1281</v>
      </c>
      <c r="C1082" s="66"/>
      <c r="D1082" t="s">
        <v>3299</v>
      </c>
      <c r="E1082" s="45" t="s">
        <v>637</v>
      </c>
      <c r="G1082" s="45" t="s">
        <v>637</v>
      </c>
      <c r="H1082" s="45" t="s">
        <v>1895</v>
      </c>
      <c r="I1082">
        <f t="shared" si="89"/>
        <v>2022</v>
      </c>
      <c r="J1082">
        <f t="shared" si="88"/>
        <v>2022</v>
      </c>
      <c r="K1082" s="2" t="str">
        <f t="shared" si="90"/>
        <v>-</v>
      </c>
      <c r="BL1082">
        <v>2022</v>
      </c>
    </row>
    <row r="1083" spans="1:65" ht="15" customHeight="1" x14ac:dyDescent="0.25">
      <c r="A1083" t="s">
        <v>1281</v>
      </c>
      <c r="C1083" s="66"/>
      <c r="D1083" t="s">
        <v>638</v>
      </c>
      <c r="E1083" s="45" t="s">
        <v>639</v>
      </c>
      <c r="G1083" s="45" t="s">
        <v>1896</v>
      </c>
      <c r="H1083" s="45" t="s">
        <v>1897</v>
      </c>
      <c r="I1083">
        <f t="shared" si="89"/>
        <v>2001</v>
      </c>
      <c r="J1083">
        <f t="shared" si="88"/>
        <v>2022</v>
      </c>
      <c r="K1083" s="2" t="str">
        <f t="shared" si="90"/>
        <v>-</v>
      </c>
      <c r="AQ1083">
        <v>2001</v>
      </c>
      <c r="AR1083">
        <v>2002</v>
      </c>
      <c r="AS1083">
        <v>2003</v>
      </c>
      <c r="AT1083">
        <v>2004</v>
      </c>
      <c r="AU1083">
        <v>2005</v>
      </c>
      <c r="AV1083">
        <v>2006</v>
      </c>
      <c r="AW1083">
        <v>2007</v>
      </c>
      <c r="AX1083">
        <v>2008</v>
      </c>
      <c r="AY1083">
        <v>2009</v>
      </c>
      <c r="AZ1083">
        <v>2010</v>
      </c>
      <c r="BA1083">
        <v>2011</v>
      </c>
      <c r="BB1083">
        <v>2012</v>
      </c>
      <c r="BC1083">
        <v>2013</v>
      </c>
      <c r="BD1083">
        <v>2014</v>
      </c>
      <c r="BE1083">
        <v>2015</v>
      </c>
      <c r="BF1083">
        <v>2016</v>
      </c>
      <c r="BG1083">
        <v>2017</v>
      </c>
      <c r="BH1083">
        <v>2018</v>
      </c>
      <c r="BI1083">
        <v>2019</v>
      </c>
      <c r="BJ1083">
        <v>2020</v>
      </c>
      <c r="BK1083">
        <v>2021</v>
      </c>
      <c r="BL1083">
        <v>2022</v>
      </c>
    </row>
    <row r="1084" spans="1:65" ht="15" customHeight="1" x14ac:dyDescent="0.25">
      <c r="A1084" t="s">
        <v>1281</v>
      </c>
      <c r="C1084" s="66"/>
      <c r="D1084" t="s">
        <v>640</v>
      </c>
      <c r="E1084" s="45" t="s">
        <v>641</v>
      </c>
      <c r="G1084" s="45" t="s">
        <v>641</v>
      </c>
      <c r="H1084" s="45" t="s">
        <v>1898</v>
      </c>
      <c r="I1084">
        <f t="shared" si="89"/>
        <v>2001</v>
      </c>
      <c r="J1084">
        <f t="shared" si="88"/>
        <v>2022</v>
      </c>
      <c r="K1084" s="2" t="str">
        <f t="shared" si="90"/>
        <v>-</v>
      </c>
      <c r="AQ1084">
        <v>2001</v>
      </c>
      <c r="AR1084">
        <v>2002</v>
      </c>
      <c r="AS1084">
        <v>2003</v>
      </c>
      <c r="AT1084">
        <v>2004</v>
      </c>
      <c r="AU1084">
        <v>2005</v>
      </c>
      <c r="AV1084">
        <v>2006</v>
      </c>
      <c r="AW1084">
        <v>2007</v>
      </c>
      <c r="AX1084">
        <v>2008</v>
      </c>
      <c r="AY1084">
        <v>2009</v>
      </c>
      <c r="AZ1084">
        <v>2010</v>
      </c>
      <c r="BA1084">
        <v>2011</v>
      </c>
      <c r="BB1084">
        <v>2012</v>
      </c>
      <c r="BC1084">
        <v>2013</v>
      </c>
      <c r="BD1084">
        <v>2014</v>
      </c>
      <c r="BE1084">
        <v>2015</v>
      </c>
      <c r="BF1084">
        <v>2016</v>
      </c>
      <c r="BG1084">
        <v>2017</v>
      </c>
      <c r="BH1084">
        <v>2018</v>
      </c>
      <c r="BI1084">
        <v>2019</v>
      </c>
      <c r="BJ1084">
        <v>2020</v>
      </c>
      <c r="BK1084">
        <v>2021</v>
      </c>
      <c r="BL1084">
        <v>2022</v>
      </c>
    </row>
    <row r="1085" spans="1:65" ht="15" customHeight="1" x14ac:dyDescent="0.25">
      <c r="A1085" t="s">
        <v>1281</v>
      </c>
      <c r="C1085" s="66"/>
      <c r="D1085" t="s">
        <v>21</v>
      </c>
      <c r="E1085" s="45" t="s">
        <v>12</v>
      </c>
      <c r="F1085" s="7" t="s">
        <v>1303</v>
      </c>
      <c r="G1085" s="45" t="s">
        <v>733</v>
      </c>
      <c r="H1085" s="45" t="s">
        <v>1569</v>
      </c>
      <c r="I1085">
        <f t="shared" si="89"/>
        <v>2001</v>
      </c>
      <c r="J1085">
        <f t="shared" si="88"/>
        <v>2022</v>
      </c>
      <c r="K1085" s="2" t="str">
        <f t="shared" si="90"/>
        <v>-</v>
      </c>
      <c r="AQ1085">
        <v>2001</v>
      </c>
      <c r="AR1085">
        <v>2002</v>
      </c>
      <c r="AS1085">
        <v>2003</v>
      </c>
      <c r="AT1085">
        <v>2004</v>
      </c>
      <c r="AU1085">
        <v>2005</v>
      </c>
      <c r="AV1085">
        <v>2006</v>
      </c>
      <c r="AW1085">
        <v>2007</v>
      </c>
      <c r="AX1085">
        <v>2008</v>
      </c>
      <c r="AY1085">
        <v>2009</v>
      </c>
      <c r="AZ1085">
        <v>2010</v>
      </c>
      <c r="BA1085">
        <v>2011</v>
      </c>
      <c r="BB1085">
        <v>2012</v>
      </c>
      <c r="BC1085">
        <v>2013</v>
      </c>
      <c r="BD1085">
        <v>2014</v>
      </c>
      <c r="BE1085">
        <v>2015</v>
      </c>
      <c r="BF1085">
        <v>2016</v>
      </c>
      <c r="BG1085">
        <v>2017</v>
      </c>
      <c r="BH1085">
        <v>2018</v>
      </c>
      <c r="BI1085">
        <v>2019</v>
      </c>
      <c r="BJ1085">
        <v>2020</v>
      </c>
      <c r="BK1085">
        <v>2021</v>
      </c>
      <c r="BL1085">
        <v>2022</v>
      </c>
    </row>
    <row r="1086" spans="1:65" ht="15" customHeight="1" x14ac:dyDescent="0.25">
      <c r="C1086" s="64"/>
      <c r="E1086" s="45"/>
      <c r="G1086" s="45"/>
      <c r="H1086" s="45"/>
    </row>
    <row r="1087" spans="1:65" ht="15" customHeight="1" x14ac:dyDescent="0.25">
      <c r="A1087" t="s">
        <v>1255</v>
      </c>
      <c r="B1087" s="1" t="str">
        <f>A1087&amp;MIN(I1087:I1096)&amp;"(-"&amp;MAX(J1087:J1096)&amp;")"</f>
        <v>KRSI1980(-2023)</v>
      </c>
      <c r="C1087" s="66"/>
      <c r="D1087" t="s">
        <v>763</v>
      </c>
      <c r="E1087" s="45" t="s">
        <v>764</v>
      </c>
      <c r="G1087" s="45"/>
      <c r="H1087" s="45"/>
      <c r="I1087">
        <f t="shared" si="89"/>
        <v>2014</v>
      </c>
      <c r="J1087">
        <f t="shared" si="88"/>
        <v>2023</v>
      </c>
      <c r="K1087" s="2" t="str">
        <f t="shared" si="90"/>
        <v>-</v>
      </c>
      <c r="BD1087">
        <v>2014</v>
      </c>
      <c r="BE1087">
        <v>2015</v>
      </c>
      <c r="BF1087">
        <v>2016</v>
      </c>
      <c r="BG1087">
        <v>2017</v>
      </c>
      <c r="BH1087">
        <v>2018</v>
      </c>
      <c r="BI1087">
        <v>2019</v>
      </c>
      <c r="BJ1087">
        <v>2020</v>
      </c>
      <c r="BK1087">
        <v>2021</v>
      </c>
      <c r="BL1087">
        <v>2022</v>
      </c>
      <c r="BM1087">
        <v>2023</v>
      </c>
    </row>
    <row r="1088" spans="1:65" ht="15" customHeight="1" x14ac:dyDescent="0.25">
      <c r="A1088" t="s">
        <v>1255</v>
      </c>
      <c r="C1088" s="66"/>
      <c r="D1088" t="s">
        <v>765</v>
      </c>
      <c r="E1088" s="45" t="s">
        <v>766</v>
      </c>
      <c r="G1088" s="45"/>
      <c r="H1088" s="45"/>
      <c r="I1088">
        <f t="shared" si="89"/>
        <v>2014</v>
      </c>
      <c r="J1088">
        <f t="shared" si="88"/>
        <v>2023</v>
      </c>
      <c r="K1088" s="2" t="str">
        <f t="shared" si="90"/>
        <v>-</v>
      </c>
      <c r="BD1088">
        <v>2014</v>
      </c>
      <c r="BE1088">
        <v>2015</v>
      </c>
      <c r="BF1088">
        <v>2016</v>
      </c>
      <c r="BG1088">
        <v>2017</v>
      </c>
      <c r="BH1088">
        <v>2018</v>
      </c>
      <c r="BI1088">
        <v>2019</v>
      </c>
      <c r="BJ1088">
        <v>2020</v>
      </c>
      <c r="BK1088">
        <v>2021</v>
      </c>
      <c r="BL1088">
        <v>2022</v>
      </c>
      <c r="BM1088">
        <v>2023</v>
      </c>
    </row>
    <row r="1089" spans="1:65" ht="15" customHeight="1" x14ac:dyDescent="0.25">
      <c r="A1089" t="s">
        <v>1255</v>
      </c>
      <c r="C1089" s="66"/>
      <c r="D1089" t="s">
        <v>475</v>
      </c>
      <c r="E1089" s="45" t="s">
        <v>476</v>
      </c>
      <c r="G1089" s="45" t="s">
        <v>1875</v>
      </c>
      <c r="H1089" s="45" t="s">
        <v>1885</v>
      </c>
      <c r="I1089">
        <f t="shared" si="89"/>
        <v>1980</v>
      </c>
      <c r="J1089">
        <f t="shared" si="88"/>
        <v>2023</v>
      </c>
      <c r="K1089" s="2" t="str">
        <f t="shared" si="90"/>
        <v>-</v>
      </c>
      <c r="V1089">
        <v>1980</v>
      </c>
      <c r="W1089">
        <v>1981</v>
      </c>
      <c r="X1089">
        <v>1982</v>
      </c>
      <c r="Y1089">
        <v>1983</v>
      </c>
      <c r="Z1089">
        <v>1984</v>
      </c>
      <c r="AA1089">
        <v>1985</v>
      </c>
      <c r="AB1089">
        <v>1986</v>
      </c>
      <c r="AC1089">
        <v>1987</v>
      </c>
      <c r="AD1089">
        <v>1988</v>
      </c>
      <c r="AE1089">
        <v>1989</v>
      </c>
      <c r="AF1089">
        <v>1990</v>
      </c>
      <c r="AG1089">
        <v>1991</v>
      </c>
      <c r="AH1089">
        <v>1992</v>
      </c>
      <c r="AI1089">
        <v>1993</v>
      </c>
      <c r="AJ1089">
        <v>1994</v>
      </c>
      <c r="AK1089">
        <v>1995</v>
      </c>
      <c r="AL1089">
        <v>1996</v>
      </c>
      <c r="AM1089">
        <v>1997</v>
      </c>
      <c r="AN1089">
        <v>1998</v>
      </c>
      <c r="AO1089">
        <v>1999</v>
      </c>
      <c r="AP1089">
        <v>2000</v>
      </c>
      <c r="AQ1089">
        <v>2001</v>
      </c>
      <c r="AR1089">
        <v>2002</v>
      </c>
      <c r="AS1089">
        <v>2003</v>
      </c>
      <c r="AT1089">
        <v>2004</v>
      </c>
      <c r="AU1089">
        <v>2005</v>
      </c>
      <c r="AV1089">
        <v>2006</v>
      </c>
      <c r="AW1089">
        <v>2007</v>
      </c>
      <c r="AX1089">
        <v>2008</v>
      </c>
      <c r="AY1089">
        <v>2009</v>
      </c>
      <c r="AZ1089">
        <v>2010</v>
      </c>
      <c r="BA1089">
        <v>2011</v>
      </c>
      <c r="BB1089">
        <v>2012</v>
      </c>
      <c r="BC1089">
        <v>2013</v>
      </c>
      <c r="BD1089">
        <v>2014</v>
      </c>
      <c r="BE1089">
        <v>2015</v>
      </c>
      <c r="BF1089">
        <v>2016</v>
      </c>
      <c r="BG1089">
        <v>2017</v>
      </c>
      <c r="BH1089">
        <v>2018</v>
      </c>
      <c r="BI1089">
        <v>2019</v>
      </c>
      <c r="BJ1089">
        <v>2020</v>
      </c>
      <c r="BK1089">
        <v>2021</v>
      </c>
      <c r="BL1089">
        <v>2022</v>
      </c>
      <c r="BM1089">
        <v>2023</v>
      </c>
    </row>
    <row r="1090" spans="1:65" ht="15" customHeight="1" x14ac:dyDescent="0.25">
      <c r="A1090" t="s">
        <v>1255</v>
      </c>
      <c r="C1090" s="66"/>
      <c r="D1090" t="s">
        <v>21</v>
      </c>
      <c r="E1090" s="45" t="s">
        <v>12</v>
      </c>
      <c r="F1090" s="7" t="s">
        <v>1303</v>
      </c>
      <c r="G1090" s="45" t="s">
        <v>733</v>
      </c>
      <c r="H1090" s="45" t="s">
        <v>1569</v>
      </c>
      <c r="I1090">
        <f t="shared" si="89"/>
        <v>1980</v>
      </c>
      <c r="J1090">
        <f t="shared" si="88"/>
        <v>2023</v>
      </c>
      <c r="K1090" s="2" t="str">
        <f t="shared" si="90"/>
        <v>-</v>
      </c>
      <c r="V1090">
        <v>1980</v>
      </c>
      <c r="W1090">
        <v>1981</v>
      </c>
      <c r="X1090">
        <v>1982</v>
      </c>
      <c r="Y1090">
        <v>1983</v>
      </c>
      <c r="Z1090">
        <v>1984</v>
      </c>
      <c r="AA1090">
        <v>1985</v>
      </c>
      <c r="AB1090">
        <v>1986</v>
      </c>
      <c r="AC1090">
        <v>1987</v>
      </c>
      <c r="AD1090">
        <v>1988</v>
      </c>
      <c r="AE1090">
        <v>1989</v>
      </c>
      <c r="AF1090">
        <v>1990</v>
      </c>
      <c r="AG1090">
        <v>1991</v>
      </c>
      <c r="AH1090">
        <v>1992</v>
      </c>
      <c r="AI1090">
        <v>1993</v>
      </c>
      <c r="AJ1090">
        <v>1994</v>
      </c>
      <c r="AK1090">
        <v>1995</v>
      </c>
      <c r="AL1090">
        <v>1996</v>
      </c>
      <c r="AM1090">
        <v>1997</v>
      </c>
      <c r="AN1090">
        <v>1998</v>
      </c>
      <c r="AO1090">
        <v>1999</v>
      </c>
      <c r="AP1090">
        <v>2000</v>
      </c>
      <c r="AQ1090">
        <v>2001</v>
      </c>
      <c r="AR1090">
        <v>2002</v>
      </c>
      <c r="AS1090">
        <v>2003</v>
      </c>
      <c r="AT1090">
        <v>2004</v>
      </c>
      <c r="AU1090">
        <v>2005</v>
      </c>
      <c r="AV1090">
        <v>2006</v>
      </c>
      <c r="AW1090">
        <v>2007</v>
      </c>
      <c r="AX1090">
        <v>2008</v>
      </c>
      <c r="AY1090">
        <v>2009</v>
      </c>
      <c r="AZ1090">
        <v>2010</v>
      </c>
      <c r="BA1090">
        <v>2011</v>
      </c>
      <c r="BB1090">
        <v>2012</v>
      </c>
      <c r="BC1090">
        <v>2013</v>
      </c>
      <c r="BD1090">
        <v>2014</v>
      </c>
      <c r="BE1090">
        <v>2015</v>
      </c>
      <c r="BF1090">
        <v>2016</v>
      </c>
      <c r="BG1090">
        <v>2017</v>
      </c>
      <c r="BH1090">
        <v>2018</v>
      </c>
      <c r="BI1090">
        <v>2019</v>
      </c>
      <c r="BJ1090">
        <v>2020</v>
      </c>
      <c r="BK1090">
        <v>2021</v>
      </c>
      <c r="BL1090">
        <v>2022</v>
      </c>
      <c r="BM1090">
        <v>2023</v>
      </c>
    </row>
    <row r="1091" spans="1:65" ht="15" customHeight="1" x14ac:dyDescent="0.25">
      <c r="A1091" t="s">
        <v>1255</v>
      </c>
      <c r="C1091" s="66"/>
      <c r="D1091" t="s">
        <v>509</v>
      </c>
      <c r="E1091" s="45" t="s">
        <v>510</v>
      </c>
      <c r="G1091" s="45" t="s">
        <v>510</v>
      </c>
      <c r="H1091" s="45" t="s">
        <v>1899</v>
      </c>
      <c r="I1091">
        <f t="shared" si="89"/>
        <v>1980</v>
      </c>
      <c r="J1091">
        <f t="shared" si="88"/>
        <v>2023</v>
      </c>
      <c r="K1091" s="2" t="str">
        <f t="shared" si="90"/>
        <v>-</v>
      </c>
      <c r="V1091">
        <v>1980</v>
      </c>
      <c r="W1091">
        <v>1981</v>
      </c>
      <c r="X1091">
        <v>1982</v>
      </c>
      <c r="Y1091">
        <v>1983</v>
      </c>
      <c r="Z1091">
        <v>1984</v>
      </c>
      <c r="AA1091">
        <v>1985</v>
      </c>
      <c r="AB1091">
        <v>1986</v>
      </c>
      <c r="AC1091">
        <v>1987</v>
      </c>
      <c r="AD1091">
        <v>1988</v>
      </c>
      <c r="AE1091">
        <v>1989</v>
      </c>
      <c r="AF1091">
        <v>1990</v>
      </c>
      <c r="AG1091">
        <v>1991</v>
      </c>
      <c r="AH1091">
        <v>1992</v>
      </c>
      <c r="AI1091">
        <v>1993</v>
      </c>
      <c r="AJ1091">
        <v>1994</v>
      </c>
      <c r="AK1091">
        <v>1995</v>
      </c>
      <c r="AL1091">
        <v>1996</v>
      </c>
      <c r="AM1091">
        <v>1997</v>
      </c>
      <c r="AN1091">
        <v>1998</v>
      </c>
      <c r="AO1091">
        <v>1999</v>
      </c>
      <c r="AP1091">
        <v>2000</v>
      </c>
      <c r="AQ1091">
        <v>2001</v>
      </c>
      <c r="AR1091">
        <v>2002</v>
      </c>
      <c r="AS1091">
        <v>2003</v>
      </c>
      <c r="AT1091">
        <v>2004</v>
      </c>
      <c r="AU1091">
        <v>2005</v>
      </c>
      <c r="AV1091">
        <v>2006</v>
      </c>
      <c r="AW1091">
        <v>2007</v>
      </c>
      <c r="AX1091">
        <v>2008</v>
      </c>
      <c r="AY1091">
        <v>2009</v>
      </c>
      <c r="AZ1091">
        <v>2010</v>
      </c>
      <c r="BA1091">
        <v>2011</v>
      </c>
      <c r="BB1091">
        <v>2012</v>
      </c>
      <c r="BC1091">
        <v>2013</v>
      </c>
      <c r="BD1091">
        <v>2014</v>
      </c>
      <c r="BE1091">
        <v>2015</v>
      </c>
      <c r="BF1091">
        <v>2016</v>
      </c>
      <c r="BG1091">
        <v>2017</v>
      </c>
      <c r="BH1091">
        <v>2018</v>
      </c>
      <c r="BI1091">
        <v>2019</v>
      </c>
      <c r="BJ1091">
        <v>2020</v>
      </c>
      <c r="BK1091">
        <v>2021</v>
      </c>
      <c r="BL1091">
        <v>2022</v>
      </c>
      <c r="BM1091">
        <v>2023</v>
      </c>
    </row>
    <row r="1092" spans="1:65" ht="15" customHeight="1" x14ac:dyDescent="0.25">
      <c r="A1092" t="s">
        <v>1255</v>
      </c>
      <c r="C1092" s="66"/>
      <c r="D1092" t="s">
        <v>511</v>
      </c>
      <c r="E1092" s="45" t="s">
        <v>512</v>
      </c>
      <c r="G1092" s="45" t="s">
        <v>512</v>
      </c>
      <c r="H1092" s="45" t="s">
        <v>1900</v>
      </c>
      <c r="I1092">
        <f t="shared" si="89"/>
        <v>1980</v>
      </c>
      <c r="J1092">
        <f t="shared" si="88"/>
        <v>2023</v>
      </c>
      <c r="K1092" s="2" t="str">
        <f t="shared" si="90"/>
        <v>-</v>
      </c>
      <c r="V1092">
        <v>1980</v>
      </c>
      <c r="W1092">
        <v>1981</v>
      </c>
      <c r="X1092">
        <v>1982</v>
      </c>
      <c r="Y1092">
        <v>1983</v>
      </c>
      <c r="Z1092">
        <v>1984</v>
      </c>
      <c r="AA1092">
        <v>1985</v>
      </c>
      <c r="AB1092">
        <v>1986</v>
      </c>
      <c r="AC1092">
        <v>1987</v>
      </c>
      <c r="AD1092">
        <v>1988</v>
      </c>
      <c r="AE1092">
        <v>1989</v>
      </c>
      <c r="AF1092">
        <v>1990</v>
      </c>
      <c r="AG1092">
        <v>1991</v>
      </c>
      <c r="AH1092">
        <v>1992</v>
      </c>
      <c r="AI1092">
        <v>1993</v>
      </c>
      <c r="AJ1092">
        <v>1994</v>
      </c>
      <c r="AK1092">
        <v>1995</v>
      </c>
      <c r="AL1092">
        <v>1996</v>
      </c>
      <c r="AM1092">
        <v>1997</v>
      </c>
      <c r="AN1092">
        <v>1998</v>
      </c>
      <c r="AO1092">
        <v>1999</v>
      </c>
      <c r="AP1092">
        <v>2000</v>
      </c>
      <c r="AQ1092">
        <v>2001</v>
      </c>
      <c r="AR1092">
        <v>2002</v>
      </c>
      <c r="AS1092">
        <v>2003</v>
      </c>
      <c r="AT1092">
        <v>2004</v>
      </c>
      <c r="AU1092">
        <v>2005</v>
      </c>
      <c r="AV1092">
        <v>2006</v>
      </c>
      <c r="AW1092">
        <v>2007</v>
      </c>
      <c r="AX1092">
        <v>2008</v>
      </c>
      <c r="AY1092">
        <v>2009</v>
      </c>
      <c r="AZ1092">
        <v>2010</v>
      </c>
      <c r="BA1092">
        <v>2011</v>
      </c>
      <c r="BB1092">
        <v>2012</v>
      </c>
      <c r="BC1092">
        <v>2013</v>
      </c>
      <c r="BD1092">
        <v>2014</v>
      </c>
      <c r="BE1092">
        <v>2015</v>
      </c>
      <c r="BF1092">
        <v>2016</v>
      </c>
      <c r="BG1092">
        <v>2017</v>
      </c>
      <c r="BH1092">
        <v>2018</v>
      </c>
      <c r="BI1092">
        <v>2019</v>
      </c>
      <c r="BJ1092">
        <v>2020</v>
      </c>
      <c r="BK1092">
        <v>2021</v>
      </c>
      <c r="BL1092">
        <v>2022</v>
      </c>
      <c r="BM1092">
        <v>2023</v>
      </c>
    </row>
    <row r="1093" spans="1:65" ht="15" customHeight="1" x14ac:dyDescent="0.25">
      <c r="A1093" t="s">
        <v>1255</v>
      </c>
      <c r="C1093" s="66"/>
      <c r="D1093" t="s">
        <v>513</v>
      </c>
      <c r="E1093" s="45" t="s">
        <v>514</v>
      </c>
      <c r="G1093" s="45" t="s">
        <v>1889</v>
      </c>
      <c r="H1093" s="45" t="s">
        <v>1901</v>
      </c>
      <c r="I1093">
        <f t="shared" si="89"/>
        <v>1980</v>
      </c>
      <c r="J1093">
        <f t="shared" si="88"/>
        <v>2023</v>
      </c>
      <c r="K1093" s="2" t="str">
        <f t="shared" si="90"/>
        <v>-</v>
      </c>
      <c r="V1093">
        <v>1980</v>
      </c>
      <c r="W1093">
        <v>1981</v>
      </c>
      <c r="X1093">
        <v>1982</v>
      </c>
      <c r="Y1093">
        <v>1983</v>
      </c>
      <c r="Z1093">
        <v>1984</v>
      </c>
      <c r="AA1093">
        <v>1985</v>
      </c>
      <c r="AB1093">
        <v>1986</v>
      </c>
      <c r="AC1093">
        <v>1987</v>
      </c>
      <c r="AD1093">
        <v>1988</v>
      </c>
      <c r="AE1093">
        <v>1989</v>
      </c>
      <c r="AF1093">
        <v>1990</v>
      </c>
      <c r="AG1093">
        <v>1991</v>
      </c>
      <c r="AH1093">
        <v>1992</v>
      </c>
      <c r="AI1093">
        <v>1993</v>
      </c>
      <c r="AJ1093">
        <v>1994</v>
      </c>
      <c r="AK1093">
        <v>1995</v>
      </c>
      <c r="AL1093">
        <v>1996</v>
      </c>
      <c r="AM1093">
        <v>1997</v>
      </c>
      <c r="AN1093">
        <v>1998</v>
      </c>
      <c r="AO1093">
        <v>1999</v>
      </c>
      <c r="AP1093">
        <v>2000</v>
      </c>
      <c r="AQ1093">
        <v>2001</v>
      </c>
      <c r="AR1093">
        <v>2002</v>
      </c>
      <c r="AS1093">
        <v>2003</v>
      </c>
      <c r="AT1093">
        <v>2004</v>
      </c>
      <c r="AU1093">
        <v>2005</v>
      </c>
      <c r="AV1093">
        <v>2006</v>
      </c>
      <c r="AW1093">
        <v>2007</v>
      </c>
      <c r="AX1093">
        <v>2008</v>
      </c>
      <c r="AY1093">
        <v>2009</v>
      </c>
      <c r="AZ1093">
        <v>2010</v>
      </c>
      <c r="BA1093">
        <v>2011</v>
      </c>
      <c r="BB1093">
        <v>2012</v>
      </c>
      <c r="BC1093">
        <v>2013</v>
      </c>
      <c r="BD1093">
        <v>2014</v>
      </c>
      <c r="BE1093">
        <v>2015</v>
      </c>
      <c r="BF1093">
        <v>2016</v>
      </c>
      <c r="BG1093">
        <v>2017</v>
      </c>
      <c r="BH1093">
        <v>2018</v>
      </c>
      <c r="BI1093">
        <v>2019</v>
      </c>
      <c r="BJ1093">
        <v>2020</v>
      </c>
      <c r="BK1093">
        <v>2021</v>
      </c>
      <c r="BL1093">
        <v>2022</v>
      </c>
      <c r="BM1093">
        <v>2023</v>
      </c>
    </row>
    <row r="1094" spans="1:65" ht="15" customHeight="1" x14ac:dyDescent="0.25">
      <c r="A1094" t="s">
        <v>1255</v>
      </c>
      <c r="C1094" s="66"/>
      <c r="D1094" t="s">
        <v>3300</v>
      </c>
      <c r="E1094" s="45" t="s">
        <v>514</v>
      </c>
      <c r="G1094" s="45" t="s">
        <v>1889</v>
      </c>
      <c r="H1094" s="45" t="s">
        <v>1901</v>
      </c>
      <c r="I1094">
        <f t="shared" si="89"/>
        <v>2020</v>
      </c>
      <c r="J1094">
        <f t="shared" si="88"/>
        <v>2023</v>
      </c>
      <c r="K1094" s="2" t="str">
        <f t="shared" si="90"/>
        <v>-</v>
      </c>
      <c r="BJ1094">
        <v>2020</v>
      </c>
      <c r="BK1094">
        <v>2021</v>
      </c>
      <c r="BL1094">
        <v>2022</v>
      </c>
      <c r="BM1094">
        <v>2023</v>
      </c>
    </row>
    <row r="1095" spans="1:65" ht="15" customHeight="1" x14ac:dyDescent="0.25">
      <c r="A1095" t="s">
        <v>1255</v>
      </c>
      <c r="C1095" s="66"/>
      <c r="D1095" t="s">
        <v>515</v>
      </c>
      <c r="E1095" s="45" t="s">
        <v>878</v>
      </c>
      <c r="G1095" s="45" t="s">
        <v>1869</v>
      </c>
      <c r="H1095" s="45" t="s">
        <v>1891</v>
      </c>
      <c r="I1095">
        <f t="shared" si="89"/>
        <v>1991</v>
      </c>
      <c r="J1095">
        <f t="shared" si="88"/>
        <v>2023</v>
      </c>
      <c r="K1095" s="2" t="str">
        <f t="shared" si="90"/>
        <v>-</v>
      </c>
      <c r="AG1095">
        <v>1991</v>
      </c>
      <c r="AH1095">
        <v>1992</v>
      </c>
      <c r="AI1095">
        <v>1993</v>
      </c>
      <c r="AJ1095">
        <v>1994</v>
      </c>
      <c r="AK1095">
        <v>1995</v>
      </c>
      <c r="AL1095">
        <v>1996</v>
      </c>
      <c r="AM1095">
        <v>1997</v>
      </c>
      <c r="AN1095">
        <v>1998</v>
      </c>
      <c r="AO1095">
        <v>1999</v>
      </c>
      <c r="AP1095">
        <v>2000</v>
      </c>
      <c r="AQ1095">
        <v>2001</v>
      </c>
      <c r="AR1095">
        <v>2002</v>
      </c>
      <c r="AS1095">
        <v>2003</v>
      </c>
      <c r="AT1095">
        <v>2004</v>
      </c>
      <c r="AU1095">
        <v>2005</v>
      </c>
      <c r="AV1095">
        <v>2006</v>
      </c>
      <c r="AW1095">
        <v>2007</v>
      </c>
      <c r="AX1095">
        <v>2008</v>
      </c>
      <c r="AY1095">
        <v>2009</v>
      </c>
      <c r="AZ1095">
        <v>2010</v>
      </c>
      <c r="BA1095">
        <v>2011</v>
      </c>
      <c r="BB1095">
        <v>2012</v>
      </c>
      <c r="BC1095">
        <v>2013</v>
      </c>
      <c r="BD1095">
        <v>2014</v>
      </c>
      <c r="BE1095">
        <v>2015</v>
      </c>
      <c r="BF1095">
        <v>2016</v>
      </c>
      <c r="BG1095">
        <v>2017</v>
      </c>
      <c r="BH1095">
        <v>2018</v>
      </c>
      <c r="BI1095">
        <v>2019</v>
      </c>
      <c r="BJ1095">
        <v>2020</v>
      </c>
      <c r="BK1095">
        <v>2021</v>
      </c>
      <c r="BL1095">
        <v>2022</v>
      </c>
      <c r="BM1095">
        <v>2023</v>
      </c>
    </row>
    <row r="1096" spans="1:65" ht="15" customHeight="1" x14ac:dyDescent="0.25">
      <c r="A1096" t="s">
        <v>1255</v>
      </c>
      <c r="C1096" s="66"/>
      <c r="D1096" t="s">
        <v>516</v>
      </c>
      <c r="E1096" s="45" t="s">
        <v>879</v>
      </c>
      <c r="G1096" s="45" t="s">
        <v>1902</v>
      </c>
      <c r="H1096" s="45" t="s">
        <v>1903</v>
      </c>
      <c r="I1096">
        <f t="shared" si="89"/>
        <v>1980</v>
      </c>
      <c r="J1096">
        <f t="shared" si="88"/>
        <v>2023</v>
      </c>
      <c r="K1096" s="2" t="str">
        <f t="shared" si="90"/>
        <v>-</v>
      </c>
      <c r="V1096">
        <v>1980</v>
      </c>
      <c r="W1096">
        <v>1981</v>
      </c>
      <c r="X1096">
        <v>1982</v>
      </c>
      <c r="Y1096">
        <v>1983</v>
      </c>
      <c r="Z1096">
        <v>1984</v>
      </c>
      <c r="AA1096">
        <v>1985</v>
      </c>
      <c r="AB1096">
        <v>1986</v>
      </c>
      <c r="AC1096">
        <v>1987</v>
      </c>
      <c r="AD1096">
        <v>1988</v>
      </c>
      <c r="AE1096">
        <v>1989</v>
      </c>
      <c r="AF1096">
        <v>1990</v>
      </c>
      <c r="AG1096">
        <v>1991</v>
      </c>
      <c r="AH1096">
        <v>1992</v>
      </c>
      <c r="AI1096">
        <v>1993</v>
      </c>
      <c r="AJ1096">
        <v>1994</v>
      </c>
      <c r="AK1096">
        <v>1995</v>
      </c>
      <c r="AL1096">
        <v>1996</v>
      </c>
      <c r="AM1096">
        <v>1997</v>
      </c>
      <c r="AN1096">
        <v>1998</v>
      </c>
      <c r="AO1096">
        <v>1999</v>
      </c>
      <c r="AP1096">
        <v>2000</v>
      </c>
      <c r="AQ1096">
        <v>2001</v>
      </c>
      <c r="AR1096">
        <v>2002</v>
      </c>
      <c r="AS1096">
        <v>2003</v>
      </c>
      <c r="AT1096">
        <v>2004</v>
      </c>
      <c r="AU1096">
        <v>2005</v>
      </c>
      <c r="AV1096">
        <v>2006</v>
      </c>
      <c r="AW1096">
        <v>2007</v>
      </c>
      <c r="AX1096">
        <v>2008</v>
      </c>
      <c r="AY1096">
        <v>2009</v>
      </c>
      <c r="AZ1096">
        <v>2010</v>
      </c>
      <c r="BA1096">
        <v>2011</v>
      </c>
      <c r="BB1096">
        <v>2012</v>
      </c>
      <c r="BC1096">
        <v>2013</v>
      </c>
      <c r="BD1096">
        <v>2014</v>
      </c>
      <c r="BE1096">
        <v>2015</v>
      </c>
      <c r="BF1096">
        <v>2016</v>
      </c>
      <c r="BG1096">
        <v>2017</v>
      </c>
      <c r="BH1096">
        <v>2018</v>
      </c>
      <c r="BI1096">
        <v>2019</v>
      </c>
      <c r="BJ1096">
        <v>2020</v>
      </c>
      <c r="BK1096">
        <v>2021</v>
      </c>
      <c r="BL1096">
        <v>2022</v>
      </c>
      <c r="BM1096">
        <v>2023</v>
      </c>
    </row>
    <row r="1097" spans="1:65" ht="15" customHeight="1" x14ac:dyDescent="0.25">
      <c r="C1097" s="64"/>
      <c r="E1097" s="45"/>
      <c r="G1097" s="45"/>
      <c r="H1097" s="45"/>
    </row>
    <row r="1098" spans="1:65" ht="15" customHeight="1" x14ac:dyDescent="0.25">
      <c r="A1098" t="s">
        <v>1256</v>
      </c>
      <c r="B1098" s="1" t="str">
        <f>A1098&amp;MIN(I1098:I1138)&amp;"(-"&amp;MAX(J1098:J1138)&amp;")"</f>
        <v>LMDB1995(-2023)</v>
      </c>
      <c r="C1098" s="61"/>
      <c r="D1098" t="s">
        <v>517</v>
      </c>
      <c r="E1098" s="45" t="s">
        <v>518</v>
      </c>
      <c r="G1098" s="45" t="s">
        <v>2006</v>
      </c>
      <c r="H1098" s="45" t="s">
        <v>2007</v>
      </c>
      <c r="I1098">
        <f t="shared" si="89"/>
        <v>1995</v>
      </c>
      <c r="J1098">
        <f t="shared" ref="J1098:J1138" si="91">MAX(L1098:BT1098)</f>
        <v>2023</v>
      </c>
      <c r="K1098" s="2" t="str">
        <f t="shared" si="90"/>
        <v>-</v>
      </c>
      <c r="AK1098">
        <v>1995</v>
      </c>
      <c r="AL1098">
        <v>1996</v>
      </c>
      <c r="AM1098">
        <v>1997</v>
      </c>
      <c r="AN1098">
        <v>1998</v>
      </c>
      <c r="AO1098">
        <v>1999</v>
      </c>
      <c r="AP1098">
        <v>2000</v>
      </c>
      <c r="AQ1098">
        <v>2001</v>
      </c>
      <c r="AR1098">
        <v>2002</v>
      </c>
      <c r="AS1098">
        <v>2003</v>
      </c>
      <c r="AT1098">
        <v>2004</v>
      </c>
      <c r="AU1098">
        <v>2005</v>
      </c>
      <c r="AV1098">
        <v>2006</v>
      </c>
      <c r="AW1098">
        <v>2007</v>
      </c>
      <c r="AX1098">
        <v>2008</v>
      </c>
      <c r="AY1098">
        <v>2009</v>
      </c>
      <c r="AZ1098">
        <v>2010</v>
      </c>
      <c r="BA1098">
        <v>2011</v>
      </c>
      <c r="BB1098">
        <v>2012</v>
      </c>
      <c r="BC1098">
        <v>2013</v>
      </c>
      <c r="BD1098">
        <v>2014</v>
      </c>
      <c r="BE1098">
        <v>2015</v>
      </c>
      <c r="BF1098">
        <v>2016</v>
      </c>
      <c r="BG1098">
        <v>2017</v>
      </c>
      <c r="BH1098">
        <v>2018</v>
      </c>
      <c r="BI1098">
        <v>2019</v>
      </c>
      <c r="BJ1098">
        <v>2020</v>
      </c>
      <c r="BK1098">
        <v>2021</v>
      </c>
      <c r="BL1098">
        <v>2022</v>
      </c>
      <c r="BM1098">
        <v>2023</v>
      </c>
    </row>
    <row r="1099" spans="1:65" ht="15" customHeight="1" x14ac:dyDescent="0.25">
      <c r="A1099" t="s">
        <v>1256</v>
      </c>
      <c r="C1099" s="61"/>
      <c r="D1099" t="s">
        <v>519</v>
      </c>
      <c r="E1099" s="45" t="s">
        <v>880</v>
      </c>
      <c r="G1099" s="45" t="s">
        <v>880</v>
      </c>
      <c r="H1099" s="45" t="s">
        <v>1959</v>
      </c>
      <c r="I1099">
        <f t="shared" si="89"/>
        <v>1995</v>
      </c>
      <c r="J1099">
        <f t="shared" si="91"/>
        <v>2023</v>
      </c>
      <c r="K1099" s="2" t="str">
        <f t="shared" si="90"/>
        <v>-</v>
      </c>
      <c r="AK1099">
        <v>1995</v>
      </c>
      <c r="AL1099">
        <v>1996</v>
      </c>
      <c r="AM1099">
        <v>1997</v>
      </c>
      <c r="AN1099">
        <v>1998</v>
      </c>
      <c r="AO1099">
        <v>1999</v>
      </c>
      <c r="AP1099">
        <v>2000</v>
      </c>
      <c r="AQ1099">
        <v>2001</v>
      </c>
      <c r="AR1099">
        <v>2002</v>
      </c>
      <c r="AS1099">
        <v>2003</v>
      </c>
      <c r="AT1099">
        <v>2004</v>
      </c>
      <c r="AU1099">
        <v>2005</v>
      </c>
      <c r="AV1099">
        <v>2006</v>
      </c>
      <c r="AW1099">
        <v>2007</v>
      </c>
      <c r="AX1099">
        <v>2008</v>
      </c>
      <c r="AY1099">
        <v>2009</v>
      </c>
      <c r="AZ1099">
        <v>2010</v>
      </c>
      <c r="BA1099">
        <v>2011</v>
      </c>
      <c r="BB1099">
        <v>2012</v>
      </c>
      <c r="BC1099">
        <v>2013</v>
      </c>
      <c r="BD1099">
        <v>2014</v>
      </c>
      <c r="BE1099">
        <v>2015</v>
      </c>
      <c r="BF1099">
        <v>2016</v>
      </c>
      <c r="BG1099">
        <v>2017</v>
      </c>
      <c r="BH1099">
        <v>2018</v>
      </c>
      <c r="BI1099">
        <v>2019</v>
      </c>
      <c r="BJ1099">
        <v>2020</v>
      </c>
      <c r="BK1099">
        <v>2021</v>
      </c>
      <c r="BL1099">
        <v>2022</v>
      </c>
      <c r="BM1099">
        <v>2023</v>
      </c>
    </row>
    <row r="1100" spans="1:65" ht="15" customHeight="1" x14ac:dyDescent="0.25">
      <c r="A1100" t="s">
        <v>1256</v>
      </c>
      <c r="C1100" s="61"/>
      <c r="D1100" t="s">
        <v>520</v>
      </c>
      <c r="E1100" s="45" t="s">
        <v>521</v>
      </c>
      <c r="G1100" s="45" t="s">
        <v>521</v>
      </c>
      <c r="H1100" s="45" t="s">
        <v>1960</v>
      </c>
      <c r="I1100">
        <f t="shared" si="89"/>
        <v>1995</v>
      </c>
      <c r="J1100">
        <f t="shared" si="91"/>
        <v>2023</v>
      </c>
      <c r="K1100" s="2" t="str">
        <f t="shared" si="90"/>
        <v>-</v>
      </c>
      <c r="AK1100">
        <v>1995</v>
      </c>
      <c r="AL1100">
        <v>1996</v>
      </c>
      <c r="AM1100">
        <v>1997</v>
      </c>
      <c r="AN1100">
        <v>1998</v>
      </c>
      <c r="AO1100">
        <v>1999</v>
      </c>
      <c r="AP1100">
        <v>2000</v>
      </c>
      <c r="AQ1100">
        <v>2001</v>
      </c>
      <c r="AR1100">
        <v>2002</v>
      </c>
      <c r="AS1100">
        <v>2003</v>
      </c>
      <c r="AT1100">
        <v>2004</v>
      </c>
      <c r="AU1100">
        <v>2005</v>
      </c>
      <c r="AV1100">
        <v>2006</v>
      </c>
      <c r="AW1100">
        <v>2007</v>
      </c>
      <c r="AX1100">
        <v>2008</v>
      </c>
      <c r="AY1100">
        <v>2009</v>
      </c>
      <c r="AZ1100">
        <v>2010</v>
      </c>
      <c r="BA1100">
        <v>2011</v>
      </c>
      <c r="BB1100">
        <v>2012</v>
      </c>
      <c r="BC1100">
        <v>2013</v>
      </c>
      <c r="BD1100">
        <v>2014</v>
      </c>
      <c r="BE1100">
        <v>2015</v>
      </c>
      <c r="BF1100">
        <v>2016</v>
      </c>
      <c r="BG1100">
        <v>2017</v>
      </c>
      <c r="BH1100">
        <v>2018</v>
      </c>
      <c r="BI1100">
        <v>2019</v>
      </c>
      <c r="BJ1100">
        <v>2020</v>
      </c>
      <c r="BK1100">
        <v>2021</v>
      </c>
      <c r="BL1100">
        <v>2022</v>
      </c>
      <c r="BM1100">
        <v>2023</v>
      </c>
    </row>
    <row r="1101" spans="1:65" ht="15" customHeight="1" x14ac:dyDescent="0.25">
      <c r="A1101" t="s">
        <v>1256</v>
      </c>
      <c r="C1101" s="61"/>
      <c r="D1101" t="s">
        <v>522</v>
      </c>
      <c r="E1101" s="45" t="s">
        <v>881</v>
      </c>
      <c r="G1101" s="45" t="s">
        <v>2008</v>
      </c>
      <c r="H1101" s="45" t="s">
        <v>2013</v>
      </c>
      <c r="I1101">
        <f t="shared" si="89"/>
        <v>1995</v>
      </c>
      <c r="J1101">
        <f t="shared" si="91"/>
        <v>2023</v>
      </c>
      <c r="K1101" s="2" t="str">
        <f t="shared" si="90"/>
        <v>-</v>
      </c>
      <c r="AK1101">
        <v>1995</v>
      </c>
      <c r="AL1101">
        <v>1996</v>
      </c>
      <c r="AM1101">
        <v>1997</v>
      </c>
      <c r="AN1101">
        <v>1998</v>
      </c>
      <c r="AO1101">
        <v>1999</v>
      </c>
      <c r="AP1101">
        <v>2000</v>
      </c>
      <c r="AQ1101">
        <v>2001</v>
      </c>
      <c r="AR1101">
        <v>2002</v>
      </c>
      <c r="AS1101">
        <v>2003</v>
      </c>
      <c r="AT1101">
        <v>2004</v>
      </c>
      <c r="AU1101">
        <v>2005</v>
      </c>
      <c r="AV1101">
        <v>2006</v>
      </c>
      <c r="AW1101">
        <v>2007</v>
      </c>
      <c r="AX1101">
        <v>2008</v>
      </c>
      <c r="AY1101">
        <v>2009</v>
      </c>
      <c r="AZ1101">
        <v>2010</v>
      </c>
      <c r="BA1101">
        <v>2011</v>
      </c>
      <c r="BB1101">
        <v>2012</v>
      </c>
      <c r="BC1101">
        <v>2013</v>
      </c>
      <c r="BD1101">
        <v>2014</v>
      </c>
      <c r="BE1101">
        <v>2015</v>
      </c>
      <c r="BF1101">
        <v>2016</v>
      </c>
      <c r="BG1101">
        <v>2017</v>
      </c>
      <c r="BH1101">
        <v>2018</v>
      </c>
      <c r="BI1101">
        <v>2019</v>
      </c>
      <c r="BJ1101">
        <v>2020</v>
      </c>
      <c r="BK1101">
        <v>2021</v>
      </c>
      <c r="BL1101">
        <v>2022</v>
      </c>
      <c r="BM1101">
        <v>2023</v>
      </c>
    </row>
    <row r="1102" spans="1:65" ht="15" customHeight="1" x14ac:dyDescent="0.25">
      <c r="A1102" t="s">
        <v>1256</v>
      </c>
      <c r="C1102" s="61"/>
      <c r="D1102" t="s">
        <v>523</v>
      </c>
      <c r="E1102" s="45" t="s">
        <v>882</v>
      </c>
      <c r="G1102" s="45" t="s">
        <v>2014</v>
      </c>
      <c r="H1102" s="45" t="s">
        <v>2009</v>
      </c>
      <c r="I1102">
        <f t="shared" si="89"/>
        <v>1995</v>
      </c>
      <c r="J1102">
        <f t="shared" si="91"/>
        <v>2023</v>
      </c>
      <c r="K1102" s="2" t="str">
        <f t="shared" si="90"/>
        <v>-</v>
      </c>
      <c r="AK1102">
        <v>1995</v>
      </c>
      <c r="AL1102">
        <v>1996</v>
      </c>
      <c r="AM1102">
        <v>1997</v>
      </c>
      <c r="AN1102">
        <v>1998</v>
      </c>
      <c r="AO1102">
        <v>1999</v>
      </c>
      <c r="AP1102">
        <v>2000</v>
      </c>
      <c r="AQ1102">
        <v>2001</v>
      </c>
      <c r="AR1102">
        <v>2002</v>
      </c>
      <c r="AS1102">
        <v>2003</v>
      </c>
      <c r="AT1102">
        <v>2004</v>
      </c>
      <c r="AU1102">
        <v>2005</v>
      </c>
      <c r="AV1102">
        <v>2006</v>
      </c>
      <c r="AW1102">
        <v>2007</v>
      </c>
      <c r="AX1102">
        <v>2008</v>
      </c>
      <c r="AY1102">
        <v>2009</v>
      </c>
      <c r="AZ1102">
        <v>2010</v>
      </c>
      <c r="BA1102">
        <v>2011</v>
      </c>
      <c r="BB1102">
        <v>2012</v>
      </c>
      <c r="BC1102">
        <v>2013</v>
      </c>
      <c r="BD1102">
        <v>2014</v>
      </c>
      <c r="BE1102">
        <v>2015</v>
      </c>
      <c r="BF1102">
        <v>2016</v>
      </c>
      <c r="BG1102">
        <v>2017</v>
      </c>
      <c r="BH1102">
        <v>2018</v>
      </c>
      <c r="BI1102">
        <v>2019</v>
      </c>
      <c r="BJ1102">
        <v>2020</v>
      </c>
      <c r="BK1102">
        <v>2021</v>
      </c>
      <c r="BL1102">
        <v>2022</v>
      </c>
      <c r="BM1102">
        <v>2023</v>
      </c>
    </row>
    <row r="1103" spans="1:65" ht="15" customHeight="1" x14ac:dyDescent="0.25">
      <c r="A1103" t="s">
        <v>1256</v>
      </c>
      <c r="C1103" s="61"/>
      <c r="D1103" t="s">
        <v>524</v>
      </c>
      <c r="E1103" s="45" t="s">
        <v>883</v>
      </c>
      <c r="G1103" s="45" t="s">
        <v>2015</v>
      </c>
      <c r="H1103" s="45" t="s">
        <v>2010</v>
      </c>
      <c r="I1103">
        <f t="shared" si="89"/>
        <v>1995</v>
      </c>
      <c r="J1103">
        <f t="shared" si="91"/>
        <v>2023</v>
      </c>
      <c r="K1103" s="2" t="str">
        <f t="shared" si="90"/>
        <v>-</v>
      </c>
      <c r="AK1103">
        <v>1995</v>
      </c>
      <c r="AL1103">
        <v>1996</v>
      </c>
      <c r="AM1103">
        <v>1997</v>
      </c>
      <c r="AN1103">
        <v>1998</v>
      </c>
      <c r="AO1103">
        <v>1999</v>
      </c>
      <c r="AP1103">
        <v>2000</v>
      </c>
      <c r="AQ1103">
        <v>2001</v>
      </c>
      <c r="AR1103">
        <v>2002</v>
      </c>
      <c r="AS1103">
        <v>2003</v>
      </c>
      <c r="AT1103">
        <v>2004</v>
      </c>
      <c r="AU1103">
        <v>2005</v>
      </c>
      <c r="AV1103">
        <v>2006</v>
      </c>
      <c r="AW1103">
        <v>2007</v>
      </c>
      <c r="AX1103">
        <v>2008</v>
      </c>
      <c r="AY1103">
        <v>2009</v>
      </c>
      <c r="AZ1103">
        <v>2010</v>
      </c>
      <c r="BA1103">
        <v>2011</v>
      </c>
      <c r="BB1103">
        <v>2012</v>
      </c>
      <c r="BC1103">
        <v>2013</v>
      </c>
      <c r="BD1103">
        <v>2014</v>
      </c>
      <c r="BE1103">
        <v>2015</v>
      </c>
      <c r="BF1103">
        <v>2016</v>
      </c>
      <c r="BG1103">
        <v>2017</v>
      </c>
      <c r="BH1103">
        <v>2018</v>
      </c>
      <c r="BI1103">
        <v>2019</v>
      </c>
      <c r="BJ1103">
        <v>2020</v>
      </c>
      <c r="BK1103">
        <v>2021</v>
      </c>
      <c r="BL1103">
        <v>2022</v>
      </c>
      <c r="BM1103">
        <v>2023</v>
      </c>
    </row>
    <row r="1104" spans="1:65" ht="15" customHeight="1" x14ac:dyDescent="0.25">
      <c r="A1104" t="s">
        <v>1256</v>
      </c>
      <c r="C1104" s="61"/>
      <c r="D1104" t="s">
        <v>525</v>
      </c>
      <c r="E1104" s="45" t="s">
        <v>884</v>
      </c>
      <c r="G1104" s="45" t="s">
        <v>2016</v>
      </c>
      <c r="H1104" s="45" t="s">
        <v>2011</v>
      </c>
      <c r="I1104">
        <f t="shared" si="89"/>
        <v>1995</v>
      </c>
      <c r="J1104">
        <f t="shared" si="91"/>
        <v>2023</v>
      </c>
      <c r="K1104" s="2" t="str">
        <f t="shared" si="90"/>
        <v>-</v>
      </c>
      <c r="AK1104">
        <v>1995</v>
      </c>
      <c r="AL1104">
        <v>1996</v>
      </c>
      <c r="AM1104">
        <v>1997</v>
      </c>
      <c r="AN1104">
        <v>1998</v>
      </c>
      <c r="AO1104">
        <v>1999</v>
      </c>
      <c r="AP1104">
        <v>2000</v>
      </c>
      <c r="AQ1104">
        <v>2001</v>
      </c>
      <c r="AR1104">
        <v>2002</v>
      </c>
      <c r="AS1104">
        <v>2003</v>
      </c>
      <c r="AT1104">
        <v>2004</v>
      </c>
      <c r="AU1104">
        <v>2005</v>
      </c>
      <c r="AV1104">
        <v>2006</v>
      </c>
      <c r="AW1104">
        <v>2007</v>
      </c>
      <c r="AX1104">
        <v>2008</v>
      </c>
      <c r="AY1104">
        <v>2009</v>
      </c>
      <c r="AZ1104">
        <v>2010</v>
      </c>
      <c r="BA1104">
        <v>2011</v>
      </c>
      <c r="BB1104">
        <v>2012</v>
      </c>
      <c r="BC1104">
        <v>2013</v>
      </c>
      <c r="BD1104">
        <v>2014</v>
      </c>
      <c r="BE1104">
        <v>2015</v>
      </c>
      <c r="BF1104">
        <v>2016</v>
      </c>
      <c r="BG1104">
        <v>2017</v>
      </c>
      <c r="BH1104">
        <v>2018</v>
      </c>
      <c r="BI1104">
        <v>2019</v>
      </c>
      <c r="BJ1104">
        <v>2020</v>
      </c>
      <c r="BK1104">
        <v>2021</v>
      </c>
      <c r="BL1104">
        <v>2022</v>
      </c>
      <c r="BM1104">
        <v>2023</v>
      </c>
    </row>
    <row r="1105" spans="1:65" ht="15" customHeight="1" x14ac:dyDescent="0.25">
      <c r="A1105" t="s">
        <v>1256</v>
      </c>
      <c r="C1105" s="61"/>
      <c r="D1105" t="s">
        <v>526</v>
      </c>
      <c r="E1105" s="45" t="s">
        <v>885</v>
      </c>
      <c r="G1105" s="45" t="s">
        <v>2017</v>
      </c>
      <c r="H1105" s="45" t="s">
        <v>2012</v>
      </c>
      <c r="I1105">
        <f t="shared" si="89"/>
        <v>1995</v>
      </c>
      <c r="J1105">
        <f t="shared" si="91"/>
        <v>2023</v>
      </c>
      <c r="K1105" s="2" t="str">
        <f t="shared" si="90"/>
        <v>-</v>
      </c>
      <c r="AK1105">
        <v>1995</v>
      </c>
      <c r="AL1105">
        <v>1996</v>
      </c>
      <c r="AM1105">
        <v>1997</v>
      </c>
      <c r="AN1105">
        <v>1998</v>
      </c>
      <c r="AO1105">
        <v>1999</v>
      </c>
      <c r="AP1105">
        <v>2000</v>
      </c>
      <c r="AQ1105">
        <v>2001</v>
      </c>
      <c r="AR1105">
        <v>2002</v>
      </c>
      <c r="AS1105">
        <v>2003</v>
      </c>
      <c r="AT1105">
        <v>2004</v>
      </c>
      <c r="AU1105">
        <v>2005</v>
      </c>
      <c r="AV1105">
        <v>2006</v>
      </c>
      <c r="AW1105">
        <v>2007</v>
      </c>
      <c r="AX1105">
        <v>2008</v>
      </c>
      <c r="AY1105">
        <v>2009</v>
      </c>
      <c r="AZ1105">
        <v>2010</v>
      </c>
      <c r="BA1105">
        <v>2011</v>
      </c>
      <c r="BB1105">
        <v>2012</v>
      </c>
      <c r="BC1105">
        <v>2013</v>
      </c>
      <c r="BD1105">
        <v>2014</v>
      </c>
      <c r="BE1105">
        <v>2015</v>
      </c>
      <c r="BF1105">
        <v>2016</v>
      </c>
      <c r="BG1105">
        <v>2017</v>
      </c>
      <c r="BH1105">
        <v>2018</v>
      </c>
      <c r="BI1105">
        <v>2019</v>
      </c>
      <c r="BJ1105">
        <v>2020</v>
      </c>
      <c r="BK1105">
        <v>2021</v>
      </c>
      <c r="BL1105">
        <v>2022</v>
      </c>
      <c r="BM1105">
        <v>2023</v>
      </c>
    </row>
    <row r="1106" spans="1:65" ht="15" customHeight="1" x14ac:dyDescent="0.25">
      <c r="A1106" t="s">
        <v>1256</v>
      </c>
      <c r="C1106" s="61"/>
      <c r="D1106" t="s">
        <v>527</v>
      </c>
      <c r="E1106" s="45" t="s">
        <v>886</v>
      </c>
      <c r="G1106" s="45" t="s">
        <v>1961</v>
      </c>
      <c r="H1106" s="45" t="s">
        <v>1962</v>
      </c>
      <c r="I1106">
        <f t="shared" si="89"/>
        <v>1995</v>
      </c>
      <c r="J1106">
        <f t="shared" si="91"/>
        <v>2023</v>
      </c>
      <c r="K1106" s="2" t="str">
        <f t="shared" si="90"/>
        <v>-</v>
      </c>
      <c r="AK1106">
        <v>1995</v>
      </c>
      <c r="AL1106">
        <v>1996</v>
      </c>
      <c r="AM1106">
        <v>1997</v>
      </c>
      <c r="AN1106">
        <v>1998</v>
      </c>
      <c r="AO1106">
        <v>1999</v>
      </c>
      <c r="AP1106">
        <v>2000</v>
      </c>
      <c r="AQ1106">
        <v>2001</v>
      </c>
      <c r="AR1106">
        <v>2002</v>
      </c>
      <c r="AS1106">
        <v>2003</v>
      </c>
      <c r="AT1106">
        <v>2004</v>
      </c>
      <c r="AU1106">
        <v>2005</v>
      </c>
      <c r="AV1106">
        <v>2006</v>
      </c>
      <c r="AW1106">
        <v>2007</v>
      </c>
      <c r="AX1106">
        <v>2008</v>
      </c>
      <c r="AY1106">
        <v>2009</v>
      </c>
      <c r="AZ1106">
        <v>2010</v>
      </c>
      <c r="BA1106">
        <v>2011</v>
      </c>
      <c r="BB1106">
        <v>2012</v>
      </c>
      <c r="BC1106">
        <v>2013</v>
      </c>
      <c r="BD1106">
        <v>2014</v>
      </c>
      <c r="BE1106">
        <v>2015</v>
      </c>
      <c r="BF1106">
        <v>2016</v>
      </c>
      <c r="BG1106">
        <v>2017</v>
      </c>
      <c r="BH1106">
        <v>2018</v>
      </c>
      <c r="BI1106">
        <v>2019</v>
      </c>
      <c r="BJ1106">
        <v>2020</v>
      </c>
      <c r="BK1106">
        <v>2021</v>
      </c>
      <c r="BL1106">
        <v>2022</v>
      </c>
      <c r="BM1106">
        <v>2023</v>
      </c>
    </row>
    <row r="1107" spans="1:65" ht="15" customHeight="1" x14ac:dyDescent="0.25">
      <c r="A1107" t="s">
        <v>1256</v>
      </c>
      <c r="C1107" s="61"/>
      <c r="D1107" t="s">
        <v>528</v>
      </c>
      <c r="E1107" s="45" t="s">
        <v>529</v>
      </c>
      <c r="G1107" s="45" t="s">
        <v>529</v>
      </c>
      <c r="H1107" s="45" t="s">
        <v>1963</v>
      </c>
      <c r="I1107">
        <f t="shared" si="89"/>
        <v>1995</v>
      </c>
      <c r="J1107">
        <f t="shared" si="91"/>
        <v>2022</v>
      </c>
      <c r="K1107" s="2" t="str">
        <f t="shared" si="90"/>
        <v>-</v>
      </c>
      <c r="AK1107">
        <v>1995</v>
      </c>
      <c r="AL1107">
        <v>1996</v>
      </c>
      <c r="AM1107">
        <v>1997</v>
      </c>
      <c r="AN1107">
        <v>1998</v>
      </c>
      <c r="AO1107">
        <v>1999</v>
      </c>
      <c r="AP1107">
        <v>2000</v>
      </c>
      <c r="AQ1107">
        <v>2001</v>
      </c>
      <c r="AR1107">
        <v>2002</v>
      </c>
      <c r="AS1107">
        <v>2003</v>
      </c>
      <c r="AT1107">
        <v>2004</v>
      </c>
      <c r="AU1107">
        <v>2005</v>
      </c>
      <c r="AV1107">
        <v>2006</v>
      </c>
      <c r="AW1107">
        <v>2007</v>
      </c>
      <c r="AX1107">
        <v>2008</v>
      </c>
      <c r="AY1107">
        <v>2009</v>
      </c>
      <c r="AZ1107">
        <v>2010</v>
      </c>
      <c r="BA1107">
        <v>2011</v>
      </c>
      <c r="BB1107">
        <v>2012</v>
      </c>
      <c r="BC1107">
        <v>2013</v>
      </c>
      <c r="BD1107">
        <v>2014</v>
      </c>
      <c r="BE1107">
        <v>2015</v>
      </c>
      <c r="BF1107">
        <v>2016</v>
      </c>
      <c r="BG1107">
        <v>2017</v>
      </c>
      <c r="BH1107">
        <v>2018</v>
      </c>
      <c r="BI1107">
        <v>2019</v>
      </c>
      <c r="BJ1107">
        <v>2020</v>
      </c>
      <c r="BK1107">
        <v>2021</v>
      </c>
      <c r="BL1107">
        <v>2022</v>
      </c>
    </row>
    <row r="1108" spans="1:65" ht="15" customHeight="1" x14ac:dyDescent="0.25">
      <c r="A1108" t="s">
        <v>1256</v>
      </c>
      <c r="C1108" s="61"/>
      <c r="D1108" t="s">
        <v>530</v>
      </c>
      <c r="E1108" s="45" t="s">
        <v>531</v>
      </c>
      <c r="G1108" s="45" t="s">
        <v>1964</v>
      </c>
      <c r="H1108" s="45" t="s">
        <v>1965</v>
      </c>
      <c r="I1108">
        <f t="shared" si="89"/>
        <v>1995</v>
      </c>
      <c r="J1108">
        <f t="shared" si="91"/>
        <v>2023</v>
      </c>
      <c r="K1108" s="2" t="str">
        <f t="shared" si="90"/>
        <v>-</v>
      </c>
      <c r="AK1108">
        <v>1995</v>
      </c>
      <c r="AL1108">
        <v>1996</v>
      </c>
      <c r="AM1108">
        <v>1997</v>
      </c>
      <c r="AN1108">
        <v>1998</v>
      </c>
      <c r="AO1108">
        <v>1999</v>
      </c>
      <c r="AP1108">
        <v>2000</v>
      </c>
      <c r="AQ1108">
        <v>2001</v>
      </c>
      <c r="AR1108">
        <v>2002</v>
      </c>
      <c r="AS1108">
        <v>2003</v>
      </c>
      <c r="AT1108">
        <v>2004</v>
      </c>
      <c r="AU1108">
        <v>2005</v>
      </c>
      <c r="AV1108">
        <v>2006</v>
      </c>
      <c r="AW1108">
        <v>2007</v>
      </c>
      <c r="AX1108">
        <v>2008</v>
      </c>
      <c r="AY1108">
        <v>2009</v>
      </c>
      <c r="AZ1108">
        <v>2010</v>
      </c>
      <c r="BA1108">
        <v>2011</v>
      </c>
      <c r="BB1108">
        <v>2012</v>
      </c>
      <c r="BC1108">
        <v>2013</v>
      </c>
      <c r="BD1108">
        <v>2014</v>
      </c>
      <c r="BE1108">
        <v>2015</v>
      </c>
      <c r="BF1108">
        <v>2016</v>
      </c>
      <c r="BG1108">
        <v>2017</v>
      </c>
      <c r="BH1108">
        <v>2018</v>
      </c>
      <c r="BI1108">
        <v>2019</v>
      </c>
      <c r="BJ1108">
        <v>2020</v>
      </c>
      <c r="BK1108">
        <v>2021</v>
      </c>
      <c r="BL1108">
        <v>2022</v>
      </c>
      <c r="BM1108">
        <v>2023</v>
      </c>
    </row>
    <row r="1109" spans="1:65" ht="15" customHeight="1" x14ac:dyDescent="0.25">
      <c r="A1109" t="s">
        <v>1256</v>
      </c>
      <c r="C1109" s="61"/>
      <c r="D1109" t="s">
        <v>532</v>
      </c>
      <c r="E1109" s="45" t="s">
        <v>533</v>
      </c>
      <c r="G1109" s="45" t="s">
        <v>1966</v>
      </c>
      <c r="H1109" s="45" t="s">
        <v>1967</v>
      </c>
      <c r="I1109">
        <f t="shared" si="89"/>
        <v>1995</v>
      </c>
      <c r="J1109">
        <f t="shared" si="91"/>
        <v>2023</v>
      </c>
      <c r="K1109" s="2" t="str">
        <f t="shared" si="90"/>
        <v>-</v>
      </c>
      <c r="AK1109">
        <v>1995</v>
      </c>
      <c r="AL1109">
        <v>1996</v>
      </c>
      <c r="AM1109">
        <v>1997</v>
      </c>
      <c r="AN1109">
        <v>1998</v>
      </c>
      <c r="AO1109">
        <v>1999</v>
      </c>
      <c r="AP1109">
        <v>2000</v>
      </c>
      <c r="AQ1109">
        <v>2001</v>
      </c>
      <c r="AR1109">
        <v>2002</v>
      </c>
      <c r="AS1109">
        <v>2003</v>
      </c>
      <c r="AT1109">
        <v>2004</v>
      </c>
      <c r="AU1109">
        <v>2005</v>
      </c>
      <c r="AV1109">
        <v>2006</v>
      </c>
      <c r="AW1109">
        <v>2007</v>
      </c>
      <c r="AX1109">
        <v>2008</v>
      </c>
      <c r="AY1109">
        <v>2009</v>
      </c>
      <c r="AZ1109">
        <v>2010</v>
      </c>
      <c r="BA1109">
        <v>2011</v>
      </c>
      <c r="BB1109">
        <v>2012</v>
      </c>
      <c r="BC1109">
        <v>2013</v>
      </c>
      <c r="BD1109">
        <v>2014</v>
      </c>
      <c r="BE1109">
        <v>2015</v>
      </c>
      <c r="BF1109">
        <v>2016</v>
      </c>
      <c r="BG1109">
        <v>2017</v>
      </c>
      <c r="BH1109">
        <v>2018</v>
      </c>
      <c r="BI1109">
        <v>2019</v>
      </c>
      <c r="BJ1109">
        <v>2020</v>
      </c>
      <c r="BK1109">
        <v>2021</v>
      </c>
      <c r="BL1109">
        <v>2022</v>
      </c>
      <c r="BM1109">
        <v>2023</v>
      </c>
    </row>
    <row r="1110" spans="1:65" ht="15" customHeight="1" x14ac:dyDescent="0.25">
      <c r="A1110" t="s">
        <v>1256</v>
      </c>
      <c r="C1110" s="61"/>
      <c r="D1110" t="s">
        <v>534</v>
      </c>
      <c r="E1110" s="45" t="s">
        <v>887</v>
      </c>
      <c r="G1110" s="45" t="s">
        <v>1968</v>
      </c>
      <c r="H1110" s="45" t="s">
        <v>1969</v>
      </c>
      <c r="I1110">
        <f t="shared" si="89"/>
        <v>1995</v>
      </c>
      <c r="J1110">
        <f t="shared" si="91"/>
        <v>2023</v>
      </c>
      <c r="K1110" s="2" t="str">
        <f t="shared" si="90"/>
        <v>-</v>
      </c>
      <c r="AK1110">
        <v>1995</v>
      </c>
      <c r="AL1110">
        <v>1996</v>
      </c>
      <c r="AM1110">
        <v>1997</v>
      </c>
      <c r="AN1110">
        <v>1998</v>
      </c>
      <c r="AO1110">
        <v>1999</v>
      </c>
      <c r="AP1110">
        <v>2000</v>
      </c>
      <c r="AQ1110">
        <v>2001</v>
      </c>
      <c r="AR1110">
        <v>2002</v>
      </c>
      <c r="AS1110">
        <v>2003</v>
      </c>
      <c r="AT1110">
        <v>2004</v>
      </c>
      <c r="AU1110">
        <v>2005</v>
      </c>
      <c r="AV1110">
        <v>2006</v>
      </c>
      <c r="AW1110">
        <v>2007</v>
      </c>
      <c r="AX1110">
        <v>2008</v>
      </c>
      <c r="AY1110">
        <v>2009</v>
      </c>
      <c r="AZ1110">
        <v>2010</v>
      </c>
      <c r="BA1110">
        <v>2011</v>
      </c>
      <c r="BB1110">
        <v>2012</v>
      </c>
      <c r="BC1110">
        <v>2013</v>
      </c>
      <c r="BD1110">
        <v>2014</v>
      </c>
      <c r="BE1110">
        <v>2015</v>
      </c>
      <c r="BF1110">
        <v>2016</v>
      </c>
      <c r="BG1110">
        <v>2017</v>
      </c>
      <c r="BH1110">
        <v>2018</v>
      </c>
      <c r="BI1110">
        <v>2019</v>
      </c>
      <c r="BJ1110">
        <v>2020</v>
      </c>
      <c r="BK1110">
        <v>2021</v>
      </c>
      <c r="BL1110">
        <v>2022</v>
      </c>
      <c r="BM1110">
        <v>2023</v>
      </c>
    </row>
    <row r="1111" spans="1:65" ht="15" customHeight="1" x14ac:dyDescent="0.25">
      <c r="A1111" t="s">
        <v>1256</v>
      </c>
      <c r="C1111" s="61"/>
      <c r="D1111" t="s">
        <v>535</v>
      </c>
      <c r="E1111" s="45" t="s">
        <v>888</v>
      </c>
      <c r="G1111" s="45" t="s">
        <v>1970</v>
      </c>
      <c r="H1111" s="45" t="s">
        <v>1971</v>
      </c>
      <c r="I1111">
        <f t="shared" si="89"/>
        <v>1995</v>
      </c>
      <c r="J1111">
        <f t="shared" si="91"/>
        <v>2023</v>
      </c>
      <c r="K1111" s="2" t="str">
        <f t="shared" si="90"/>
        <v>-</v>
      </c>
      <c r="AK1111">
        <v>1995</v>
      </c>
      <c r="AL1111">
        <v>1996</v>
      </c>
      <c r="AM1111">
        <v>1997</v>
      </c>
      <c r="AN1111">
        <v>1998</v>
      </c>
      <c r="AO1111">
        <v>1999</v>
      </c>
      <c r="AP1111">
        <v>2000</v>
      </c>
      <c r="AQ1111">
        <v>2001</v>
      </c>
      <c r="AR1111">
        <v>2002</v>
      </c>
      <c r="AS1111">
        <v>2003</v>
      </c>
      <c r="AT1111">
        <v>2004</v>
      </c>
      <c r="AU1111">
        <v>2005</v>
      </c>
      <c r="AV1111">
        <v>2006</v>
      </c>
      <c r="AW1111">
        <v>2007</v>
      </c>
      <c r="AX1111">
        <v>2008</v>
      </c>
      <c r="AY1111">
        <v>2009</v>
      </c>
      <c r="AZ1111">
        <v>2010</v>
      </c>
      <c r="BA1111">
        <v>2011</v>
      </c>
      <c r="BB1111">
        <v>2012</v>
      </c>
      <c r="BC1111">
        <v>2013</v>
      </c>
      <c r="BD1111">
        <v>2014</v>
      </c>
      <c r="BE1111">
        <v>2015</v>
      </c>
      <c r="BF1111">
        <v>2016</v>
      </c>
      <c r="BG1111">
        <v>2017</v>
      </c>
      <c r="BH1111">
        <v>2018</v>
      </c>
      <c r="BI1111">
        <v>2019</v>
      </c>
      <c r="BJ1111">
        <v>2020</v>
      </c>
      <c r="BK1111">
        <v>2021</v>
      </c>
      <c r="BL1111">
        <v>2022</v>
      </c>
      <c r="BM1111">
        <v>2023</v>
      </c>
    </row>
    <row r="1112" spans="1:65" ht="15" customHeight="1" x14ac:dyDescent="0.25">
      <c r="A1112" t="s">
        <v>1256</v>
      </c>
      <c r="C1112" s="61"/>
      <c r="D1112" t="s">
        <v>536</v>
      </c>
      <c r="E1112" s="45" t="s">
        <v>537</v>
      </c>
      <c r="G1112" s="45" t="s">
        <v>537</v>
      </c>
      <c r="H1112" s="45" t="s">
        <v>1972</v>
      </c>
      <c r="I1112">
        <f t="shared" si="89"/>
        <v>1995</v>
      </c>
      <c r="J1112">
        <f t="shared" si="91"/>
        <v>2023</v>
      </c>
      <c r="K1112" s="2" t="str">
        <f t="shared" si="90"/>
        <v>-</v>
      </c>
      <c r="AK1112">
        <v>1995</v>
      </c>
      <c r="AL1112">
        <v>1996</v>
      </c>
      <c r="AM1112">
        <v>1997</v>
      </c>
      <c r="AN1112">
        <v>1998</v>
      </c>
      <c r="AO1112">
        <v>1999</v>
      </c>
      <c r="AP1112">
        <v>2000</v>
      </c>
      <c r="AQ1112">
        <v>2001</v>
      </c>
      <c r="AR1112">
        <v>2002</v>
      </c>
      <c r="AS1112">
        <v>2003</v>
      </c>
      <c r="AT1112">
        <v>2004</v>
      </c>
      <c r="AU1112">
        <v>2005</v>
      </c>
      <c r="AV1112">
        <v>2006</v>
      </c>
      <c r="AW1112">
        <v>2007</v>
      </c>
      <c r="AX1112">
        <v>2008</v>
      </c>
      <c r="AY1112">
        <v>2009</v>
      </c>
      <c r="AZ1112">
        <v>2010</v>
      </c>
      <c r="BA1112">
        <v>2011</v>
      </c>
      <c r="BB1112">
        <v>2012</v>
      </c>
      <c r="BC1112">
        <v>2013</v>
      </c>
      <c r="BD1112">
        <v>2014</v>
      </c>
      <c r="BE1112">
        <v>2015</v>
      </c>
      <c r="BF1112">
        <v>2016</v>
      </c>
      <c r="BG1112">
        <v>2017</v>
      </c>
      <c r="BH1112">
        <v>2018</v>
      </c>
      <c r="BI1112">
        <v>2019</v>
      </c>
      <c r="BJ1112">
        <v>2020</v>
      </c>
      <c r="BK1112">
        <v>2021</v>
      </c>
      <c r="BL1112">
        <v>2022</v>
      </c>
      <c r="BM1112">
        <v>2023</v>
      </c>
    </row>
    <row r="1113" spans="1:65" ht="15" customHeight="1" x14ac:dyDescent="0.25">
      <c r="A1113" t="s">
        <v>1256</v>
      </c>
      <c r="C1113" s="61"/>
      <c r="D1113" t="s">
        <v>538</v>
      </c>
      <c r="E1113" s="45" t="s">
        <v>539</v>
      </c>
      <c r="G1113" s="45" t="s">
        <v>539</v>
      </c>
      <c r="H1113" s="45" t="s">
        <v>1973</v>
      </c>
      <c r="I1113">
        <f t="shared" si="89"/>
        <v>1995</v>
      </c>
      <c r="J1113">
        <f t="shared" si="91"/>
        <v>2023</v>
      </c>
      <c r="K1113" s="2" t="str">
        <f t="shared" si="90"/>
        <v>-</v>
      </c>
      <c r="AK1113">
        <v>1995</v>
      </c>
      <c r="AL1113">
        <v>1996</v>
      </c>
      <c r="AM1113">
        <v>1997</v>
      </c>
      <c r="AN1113">
        <v>1998</v>
      </c>
      <c r="AO1113">
        <v>1999</v>
      </c>
      <c r="AP1113">
        <v>2000</v>
      </c>
      <c r="AQ1113">
        <v>2001</v>
      </c>
      <c r="AR1113">
        <v>2002</v>
      </c>
      <c r="AS1113">
        <v>2003</v>
      </c>
      <c r="AT1113">
        <v>2004</v>
      </c>
      <c r="AU1113">
        <v>2005</v>
      </c>
      <c r="AV1113">
        <v>2006</v>
      </c>
      <c r="AW1113">
        <v>2007</v>
      </c>
      <c r="AX1113">
        <v>2008</v>
      </c>
      <c r="AY1113">
        <v>2009</v>
      </c>
      <c r="AZ1113">
        <v>2010</v>
      </c>
      <c r="BA1113">
        <v>2011</v>
      </c>
      <c r="BB1113">
        <v>2012</v>
      </c>
      <c r="BC1113">
        <v>2013</v>
      </c>
      <c r="BD1113">
        <v>2014</v>
      </c>
      <c r="BE1113">
        <v>2015</v>
      </c>
      <c r="BF1113">
        <v>2016</v>
      </c>
      <c r="BG1113">
        <v>2017</v>
      </c>
      <c r="BH1113">
        <v>2018</v>
      </c>
      <c r="BI1113">
        <v>2019</v>
      </c>
      <c r="BJ1113">
        <v>2020</v>
      </c>
      <c r="BK1113">
        <v>2021</v>
      </c>
      <c r="BL1113">
        <v>2022</v>
      </c>
      <c r="BM1113">
        <v>2023</v>
      </c>
    </row>
    <row r="1114" spans="1:65" ht="15" customHeight="1" x14ac:dyDescent="0.25">
      <c r="A1114" t="s">
        <v>1256</v>
      </c>
      <c r="C1114" s="61"/>
      <c r="D1114" t="s">
        <v>540</v>
      </c>
      <c r="E1114" s="45" t="s">
        <v>541</v>
      </c>
      <c r="G1114" s="45" t="s">
        <v>1974</v>
      </c>
      <c r="H1114" s="45" t="s">
        <v>1975</v>
      </c>
      <c r="I1114">
        <f t="shared" si="89"/>
        <v>1995</v>
      </c>
      <c r="J1114">
        <f t="shared" si="91"/>
        <v>2023</v>
      </c>
      <c r="K1114" s="2" t="str">
        <f t="shared" si="90"/>
        <v>-</v>
      </c>
      <c r="AK1114">
        <v>1995</v>
      </c>
      <c r="AL1114">
        <v>1996</v>
      </c>
      <c r="AM1114">
        <v>1997</v>
      </c>
      <c r="AN1114">
        <v>1998</v>
      </c>
      <c r="AO1114">
        <v>1999</v>
      </c>
      <c r="AP1114">
        <v>2000</v>
      </c>
      <c r="AQ1114">
        <v>2001</v>
      </c>
      <c r="AR1114">
        <v>2002</v>
      </c>
      <c r="AS1114">
        <v>2003</v>
      </c>
      <c r="AT1114">
        <v>2004</v>
      </c>
      <c r="AU1114">
        <v>2005</v>
      </c>
      <c r="AV1114">
        <v>2006</v>
      </c>
      <c r="AW1114">
        <v>2007</v>
      </c>
      <c r="AX1114">
        <v>2008</v>
      </c>
      <c r="AY1114">
        <v>2009</v>
      </c>
      <c r="AZ1114">
        <v>2010</v>
      </c>
      <c r="BA1114">
        <v>2011</v>
      </c>
      <c r="BB1114">
        <v>2012</v>
      </c>
      <c r="BC1114">
        <v>2013</v>
      </c>
      <c r="BD1114">
        <v>2014</v>
      </c>
      <c r="BE1114">
        <v>2015</v>
      </c>
      <c r="BF1114">
        <v>2016</v>
      </c>
      <c r="BG1114">
        <v>2017</v>
      </c>
      <c r="BH1114">
        <v>2018</v>
      </c>
      <c r="BI1114">
        <v>2019</v>
      </c>
      <c r="BJ1114">
        <v>2020</v>
      </c>
      <c r="BK1114">
        <v>2021</v>
      </c>
      <c r="BL1114">
        <v>2022</v>
      </c>
      <c r="BM1114">
        <v>2023</v>
      </c>
    </row>
    <row r="1115" spans="1:65" ht="15" customHeight="1" x14ac:dyDescent="0.25">
      <c r="A1115" t="s">
        <v>1256</v>
      </c>
      <c r="C1115" s="61"/>
      <c r="D1115" t="s">
        <v>542</v>
      </c>
      <c r="E1115" s="45" t="s">
        <v>543</v>
      </c>
      <c r="G1115" s="45" t="s">
        <v>543</v>
      </c>
      <c r="H1115" s="45" t="s">
        <v>1976</v>
      </c>
      <c r="I1115">
        <f t="shared" si="89"/>
        <v>1995</v>
      </c>
      <c r="J1115">
        <f t="shared" si="91"/>
        <v>2023</v>
      </c>
      <c r="K1115" s="2" t="str">
        <f t="shared" si="90"/>
        <v>-</v>
      </c>
      <c r="AK1115">
        <v>1995</v>
      </c>
      <c r="AL1115">
        <v>1996</v>
      </c>
      <c r="AM1115">
        <v>1997</v>
      </c>
      <c r="AN1115">
        <v>1998</v>
      </c>
      <c r="AO1115">
        <v>1999</v>
      </c>
      <c r="AP1115">
        <v>2000</v>
      </c>
      <c r="AQ1115">
        <v>2001</v>
      </c>
      <c r="AR1115">
        <v>2002</v>
      </c>
      <c r="AS1115">
        <v>2003</v>
      </c>
      <c r="AT1115">
        <v>2004</v>
      </c>
      <c r="AU1115">
        <v>2005</v>
      </c>
      <c r="AV1115">
        <v>2006</v>
      </c>
      <c r="AW1115">
        <v>2007</v>
      </c>
      <c r="AX1115">
        <v>2008</v>
      </c>
      <c r="AY1115">
        <v>2009</v>
      </c>
      <c r="AZ1115">
        <v>2010</v>
      </c>
      <c r="BA1115">
        <v>2011</v>
      </c>
      <c r="BB1115">
        <v>2012</v>
      </c>
      <c r="BC1115">
        <v>2013</v>
      </c>
      <c r="BD1115">
        <v>2014</v>
      </c>
      <c r="BE1115">
        <v>2015</v>
      </c>
      <c r="BF1115">
        <v>2016</v>
      </c>
      <c r="BG1115">
        <v>2017</v>
      </c>
      <c r="BH1115">
        <v>2018</v>
      </c>
      <c r="BI1115">
        <v>2019</v>
      </c>
      <c r="BJ1115">
        <v>2020</v>
      </c>
      <c r="BK1115">
        <v>2021</v>
      </c>
      <c r="BL1115">
        <v>2022</v>
      </c>
      <c r="BM1115">
        <v>2023</v>
      </c>
    </row>
    <row r="1116" spans="1:65" ht="15" customHeight="1" x14ac:dyDescent="0.25">
      <c r="A1116" t="s">
        <v>1256</v>
      </c>
      <c r="C1116" s="61"/>
      <c r="D1116" t="s">
        <v>544</v>
      </c>
      <c r="E1116" s="45" t="s">
        <v>889</v>
      </c>
      <c r="G1116" s="45" t="s">
        <v>1977</v>
      </c>
      <c r="H1116" s="45" t="s">
        <v>1978</v>
      </c>
      <c r="I1116">
        <f t="shared" si="89"/>
        <v>1995</v>
      </c>
      <c r="J1116">
        <f t="shared" si="91"/>
        <v>2023</v>
      </c>
      <c r="K1116" s="2" t="str">
        <f t="shared" si="90"/>
        <v>-</v>
      </c>
      <c r="AK1116">
        <v>1995</v>
      </c>
      <c r="AL1116">
        <v>1996</v>
      </c>
      <c r="AM1116">
        <v>1997</v>
      </c>
      <c r="AN1116">
        <v>1998</v>
      </c>
      <c r="AO1116">
        <v>1999</v>
      </c>
      <c r="AP1116">
        <v>2000</v>
      </c>
      <c r="AQ1116">
        <v>2001</v>
      </c>
      <c r="AR1116">
        <v>2002</v>
      </c>
      <c r="AS1116">
        <v>2003</v>
      </c>
      <c r="AT1116">
        <v>2004</v>
      </c>
      <c r="AU1116">
        <v>2005</v>
      </c>
      <c r="AV1116">
        <v>2006</v>
      </c>
      <c r="AW1116">
        <v>2007</v>
      </c>
      <c r="AX1116">
        <v>2008</v>
      </c>
      <c r="AY1116">
        <v>2009</v>
      </c>
      <c r="AZ1116">
        <v>2010</v>
      </c>
      <c r="BA1116">
        <v>2011</v>
      </c>
      <c r="BB1116">
        <v>2012</v>
      </c>
      <c r="BC1116">
        <v>2013</v>
      </c>
      <c r="BD1116">
        <v>2014</v>
      </c>
      <c r="BE1116">
        <v>2015</v>
      </c>
      <c r="BF1116">
        <v>2016</v>
      </c>
      <c r="BG1116">
        <v>2017</v>
      </c>
      <c r="BH1116">
        <v>2018</v>
      </c>
      <c r="BI1116">
        <v>2019</v>
      </c>
      <c r="BJ1116">
        <v>2020</v>
      </c>
      <c r="BK1116">
        <v>2021</v>
      </c>
      <c r="BL1116">
        <v>2022</v>
      </c>
      <c r="BM1116">
        <v>2023</v>
      </c>
    </row>
    <row r="1117" spans="1:65" ht="15" customHeight="1" x14ac:dyDescent="0.25">
      <c r="A1117" t="s">
        <v>1256</v>
      </c>
      <c r="C1117" s="61"/>
      <c r="D1117" t="s">
        <v>545</v>
      </c>
      <c r="E1117" s="45" t="s">
        <v>546</v>
      </c>
      <c r="G1117" s="45" t="s">
        <v>546</v>
      </c>
      <c r="H1117" s="45" t="s">
        <v>1979</v>
      </c>
      <c r="I1117">
        <f t="shared" si="89"/>
        <v>1995</v>
      </c>
      <c r="J1117">
        <f t="shared" si="91"/>
        <v>2023</v>
      </c>
      <c r="K1117" s="2" t="str">
        <f t="shared" si="90"/>
        <v>-</v>
      </c>
      <c r="AK1117">
        <v>1995</v>
      </c>
      <c r="AL1117">
        <v>1996</v>
      </c>
      <c r="AM1117">
        <v>1997</v>
      </c>
      <c r="AN1117">
        <v>1998</v>
      </c>
      <c r="AO1117">
        <v>1999</v>
      </c>
      <c r="AP1117">
        <v>2000</v>
      </c>
      <c r="AQ1117">
        <v>2001</v>
      </c>
      <c r="AR1117">
        <v>2002</v>
      </c>
      <c r="AS1117">
        <v>2003</v>
      </c>
      <c r="AT1117">
        <v>2004</v>
      </c>
      <c r="AU1117">
        <v>2005</v>
      </c>
      <c r="AV1117">
        <v>2006</v>
      </c>
      <c r="AW1117">
        <v>2007</v>
      </c>
      <c r="AX1117">
        <v>2008</v>
      </c>
      <c r="AY1117">
        <v>2009</v>
      </c>
      <c r="AZ1117">
        <v>2010</v>
      </c>
      <c r="BA1117">
        <v>2011</v>
      </c>
      <c r="BB1117">
        <v>2012</v>
      </c>
      <c r="BC1117">
        <v>2013</v>
      </c>
      <c r="BD1117">
        <v>2014</v>
      </c>
      <c r="BE1117">
        <v>2015</v>
      </c>
      <c r="BF1117">
        <v>2016</v>
      </c>
      <c r="BG1117">
        <v>2017</v>
      </c>
      <c r="BH1117">
        <v>2018</v>
      </c>
      <c r="BI1117">
        <v>2019</v>
      </c>
      <c r="BJ1117">
        <v>2020</v>
      </c>
      <c r="BK1117">
        <v>2021</v>
      </c>
      <c r="BL1117">
        <v>2022</v>
      </c>
      <c r="BM1117">
        <v>2023</v>
      </c>
    </row>
    <row r="1118" spans="1:65" ht="15" customHeight="1" x14ac:dyDescent="0.25">
      <c r="A1118" t="s">
        <v>1256</v>
      </c>
      <c r="C1118" s="61"/>
      <c r="D1118" t="s">
        <v>47</v>
      </c>
      <c r="E1118" s="45" t="s">
        <v>48</v>
      </c>
      <c r="G1118" s="45" t="s">
        <v>736</v>
      </c>
      <c r="H1118" s="45" t="s">
        <v>1925</v>
      </c>
      <c r="I1118">
        <f t="shared" si="89"/>
        <v>1995</v>
      </c>
      <c r="J1118">
        <f t="shared" si="91"/>
        <v>2023</v>
      </c>
      <c r="K1118" s="2" t="str">
        <f t="shared" si="90"/>
        <v>-</v>
      </c>
      <c r="AK1118">
        <v>1995</v>
      </c>
      <c r="AL1118">
        <v>1996</v>
      </c>
      <c r="AM1118">
        <v>1997</v>
      </c>
      <c r="AN1118">
        <v>1998</v>
      </c>
      <c r="AO1118">
        <v>1999</v>
      </c>
      <c r="AP1118">
        <v>2000</v>
      </c>
      <c r="AQ1118">
        <v>2001</v>
      </c>
      <c r="AR1118">
        <v>2002</v>
      </c>
      <c r="AS1118">
        <v>2003</v>
      </c>
      <c r="AT1118">
        <v>2004</v>
      </c>
      <c r="AU1118">
        <v>2005</v>
      </c>
      <c r="AV1118">
        <v>2006</v>
      </c>
      <c r="AW1118">
        <v>2007</v>
      </c>
      <c r="AX1118">
        <v>2008</v>
      </c>
      <c r="AY1118">
        <v>2009</v>
      </c>
      <c r="AZ1118">
        <v>2010</v>
      </c>
      <c r="BA1118">
        <v>2011</v>
      </c>
      <c r="BB1118">
        <v>2012</v>
      </c>
      <c r="BC1118">
        <v>2013</v>
      </c>
      <c r="BD1118">
        <v>2014</v>
      </c>
      <c r="BE1118">
        <v>2015</v>
      </c>
      <c r="BF1118">
        <v>2016</v>
      </c>
      <c r="BG1118">
        <v>2017</v>
      </c>
      <c r="BH1118">
        <v>2018</v>
      </c>
      <c r="BI1118">
        <v>2019</v>
      </c>
      <c r="BJ1118">
        <v>2020</v>
      </c>
      <c r="BK1118">
        <v>2021</v>
      </c>
      <c r="BL1118">
        <v>2022</v>
      </c>
      <c r="BM1118">
        <v>2023</v>
      </c>
    </row>
    <row r="1119" spans="1:65" ht="15" customHeight="1" x14ac:dyDescent="0.25">
      <c r="A1119" t="s">
        <v>1256</v>
      </c>
      <c r="C1119" s="61"/>
      <c r="D1119" t="s">
        <v>547</v>
      </c>
      <c r="E1119" s="45" t="s">
        <v>548</v>
      </c>
      <c r="G1119" s="45" t="s">
        <v>548</v>
      </c>
      <c r="H1119" s="45" t="s">
        <v>1980</v>
      </c>
      <c r="I1119">
        <f t="shared" si="89"/>
        <v>1995</v>
      </c>
      <c r="J1119">
        <f t="shared" si="91"/>
        <v>2023</v>
      </c>
      <c r="K1119" s="2" t="str">
        <f t="shared" si="90"/>
        <v>-</v>
      </c>
      <c r="AK1119">
        <v>1995</v>
      </c>
      <c r="AL1119">
        <v>1996</v>
      </c>
      <c r="AM1119">
        <v>1997</v>
      </c>
      <c r="AN1119">
        <v>1998</v>
      </c>
      <c r="AO1119">
        <v>1999</v>
      </c>
      <c r="AP1119">
        <v>2000</v>
      </c>
      <c r="AQ1119">
        <v>2001</v>
      </c>
      <c r="AR1119">
        <v>2002</v>
      </c>
      <c r="AS1119">
        <v>2003</v>
      </c>
      <c r="AT1119">
        <v>2004</v>
      </c>
      <c r="AU1119">
        <v>2005</v>
      </c>
      <c r="AV1119">
        <v>2006</v>
      </c>
      <c r="AW1119">
        <v>2007</v>
      </c>
      <c r="AX1119">
        <v>2008</v>
      </c>
      <c r="AY1119">
        <v>2009</v>
      </c>
      <c r="AZ1119">
        <v>2010</v>
      </c>
      <c r="BA1119">
        <v>2011</v>
      </c>
      <c r="BB1119">
        <v>2012</v>
      </c>
      <c r="BC1119">
        <v>2013</v>
      </c>
      <c r="BD1119">
        <v>2014</v>
      </c>
      <c r="BE1119">
        <v>2015</v>
      </c>
      <c r="BF1119">
        <v>2016</v>
      </c>
      <c r="BG1119">
        <v>2017</v>
      </c>
      <c r="BH1119">
        <v>2018</v>
      </c>
      <c r="BI1119">
        <v>2019</v>
      </c>
      <c r="BJ1119">
        <v>2020</v>
      </c>
      <c r="BK1119">
        <v>2021</v>
      </c>
      <c r="BL1119">
        <v>2022</v>
      </c>
      <c r="BM1119">
        <v>2023</v>
      </c>
    </row>
    <row r="1120" spans="1:65" ht="15" customHeight="1" x14ac:dyDescent="0.25">
      <c r="A1120" t="s">
        <v>1256</v>
      </c>
      <c r="C1120" s="61"/>
      <c r="D1120" t="s">
        <v>549</v>
      </c>
      <c r="E1120" s="45" t="s">
        <v>890</v>
      </c>
      <c r="G1120" s="45" t="s">
        <v>1981</v>
      </c>
      <c r="H1120" s="45" t="s">
        <v>1982</v>
      </c>
      <c r="I1120">
        <f t="shared" si="89"/>
        <v>1995</v>
      </c>
      <c r="J1120">
        <f t="shared" si="91"/>
        <v>2023</v>
      </c>
      <c r="K1120" s="2" t="str">
        <f t="shared" si="90"/>
        <v>-</v>
      </c>
      <c r="AK1120">
        <v>1995</v>
      </c>
      <c r="AL1120">
        <v>1996</v>
      </c>
      <c r="AM1120">
        <v>1997</v>
      </c>
      <c r="AN1120">
        <v>1998</v>
      </c>
      <c r="AO1120">
        <v>1999</v>
      </c>
      <c r="AP1120">
        <v>2000</v>
      </c>
      <c r="AQ1120">
        <v>2001</v>
      </c>
      <c r="AR1120">
        <v>2002</v>
      </c>
      <c r="AS1120">
        <v>2003</v>
      </c>
      <c r="AT1120">
        <v>2004</v>
      </c>
      <c r="AU1120">
        <v>2005</v>
      </c>
      <c r="AV1120">
        <v>2006</v>
      </c>
      <c r="AW1120">
        <v>2007</v>
      </c>
      <c r="AX1120">
        <v>2008</v>
      </c>
      <c r="AY1120">
        <v>2009</v>
      </c>
      <c r="AZ1120">
        <v>2010</v>
      </c>
      <c r="BA1120">
        <v>2011</v>
      </c>
      <c r="BB1120">
        <v>2012</v>
      </c>
      <c r="BC1120">
        <v>2013</v>
      </c>
      <c r="BD1120">
        <v>2014</v>
      </c>
      <c r="BE1120">
        <v>2015</v>
      </c>
      <c r="BF1120">
        <v>2016</v>
      </c>
      <c r="BG1120">
        <v>2017</v>
      </c>
      <c r="BH1120">
        <v>2018</v>
      </c>
      <c r="BI1120">
        <v>2019</v>
      </c>
      <c r="BJ1120">
        <v>2020</v>
      </c>
      <c r="BK1120">
        <v>2021</v>
      </c>
      <c r="BL1120">
        <v>2022</v>
      </c>
      <c r="BM1120">
        <v>2023</v>
      </c>
    </row>
    <row r="1121" spans="1:65" ht="15" customHeight="1" x14ac:dyDescent="0.25">
      <c r="A1121" t="s">
        <v>1256</v>
      </c>
      <c r="C1121" s="61"/>
      <c r="D1121" t="s">
        <v>550</v>
      </c>
      <c r="E1121" s="45" t="s">
        <v>891</v>
      </c>
      <c r="G1121" s="45" t="s">
        <v>1983</v>
      </c>
      <c r="H1121" s="45" t="s">
        <v>1984</v>
      </c>
      <c r="I1121">
        <f t="shared" si="89"/>
        <v>1995</v>
      </c>
      <c r="J1121">
        <f t="shared" si="91"/>
        <v>2023</v>
      </c>
      <c r="K1121" s="2" t="str">
        <f t="shared" si="90"/>
        <v>-</v>
      </c>
      <c r="AK1121">
        <v>1995</v>
      </c>
      <c r="AL1121">
        <v>1996</v>
      </c>
      <c r="AM1121">
        <v>1997</v>
      </c>
      <c r="AN1121">
        <v>1998</v>
      </c>
      <c r="AO1121">
        <v>1999</v>
      </c>
      <c r="AP1121">
        <v>2000</v>
      </c>
      <c r="AQ1121">
        <v>2001</v>
      </c>
      <c r="AR1121">
        <v>2002</v>
      </c>
      <c r="AS1121">
        <v>2003</v>
      </c>
      <c r="AT1121">
        <v>2004</v>
      </c>
      <c r="AU1121">
        <v>2005</v>
      </c>
      <c r="AV1121">
        <v>2006</v>
      </c>
      <c r="AW1121">
        <v>2007</v>
      </c>
      <c r="AX1121">
        <v>2008</v>
      </c>
      <c r="AY1121">
        <v>2009</v>
      </c>
      <c r="AZ1121">
        <v>2010</v>
      </c>
      <c r="BA1121">
        <v>2011</v>
      </c>
      <c r="BB1121">
        <v>2012</v>
      </c>
      <c r="BC1121">
        <v>2013</v>
      </c>
      <c r="BD1121">
        <v>2014</v>
      </c>
      <c r="BE1121">
        <v>2015</v>
      </c>
      <c r="BF1121">
        <v>2016</v>
      </c>
      <c r="BG1121">
        <v>2017</v>
      </c>
      <c r="BH1121">
        <v>2018</v>
      </c>
      <c r="BI1121">
        <v>2019</v>
      </c>
      <c r="BJ1121">
        <v>2020</v>
      </c>
      <c r="BK1121">
        <v>2021</v>
      </c>
      <c r="BL1121">
        <v>2022</v>
      </c>
      <c r="BM1121">
        <v>2023</v>
      </c>
    </row>
    <row r="1122" spans="1:65" ht="15" customHeight="1" x14ac:dyDescent="0.25">
      <c r="A1122" t="s">
        <v>1256</v>
      </c>
      <c r="C1122" s="61"/>
      <c r="D1122" t="s">
        <v>551</v>
      </c>
      <c r="E1122" s="45" t="s">
        <v>551</v>
      </c>
      <c r="G1122" s="45" t="s">
        <v>1985</v>
      </c>
      <c r="H1122" s="45" t="s">
        <v>1986</v>
      </c>
      <c r="I1122">
        <f t="shared" si="89"/>
        <v>1995</v>
      </c>
      <c r="J1122">
        <f t="shared" si="91"/>
        <v>2023</v>
      </c>
      <c r="K1122" s="2" t="str">
        <f t="shared" si="90"/>
        <v>-</v>
      </c>
      <c r="AK1122">
        <v>1995</v>
      </c>
      <c r="AL1122">
        <v>1996</v>
      </c>
      <c r="AM1122">
        <v>1997</v>
      </c>
      <c r="AN1122">
        <v>1998</v>
      </c>
      <c r="AO1122">
        <v>1999</v>
      </c>
      <c r="AP1122">
        <v>2000</v>
      </c>
      <c r="AQ1122">
        <v>2001</v>
      </c>
      <c r="AR1122">
        <v>2002</v>
      </c>
      <c r="AS1122">
        <v>2003</v>
      </c>
      <c r="AT1122">
        <v>2004</v>
      </c>
      <c r="AU1122">
        <v>2005</v>
      </c>
      <c r="AV1122">
        <v>2006</v>
      </c>
      <c r="AW1122">
        <v>2007</v>
      </c>
      <c r="AX1122">
        <v>2008</v>
      </c>
      <c r="AY1122">
        <v>2009</v>
      </c>
      <c r="AZ1122">
        <v>2010</v>
      </c>
      <c r="BA1122">
        <v>2011</v>
      </c>
      <c r="BB1122">
        <v>2012</v>
      </c>
      <c r="BC1122">
        <v>2013</v>
      </c>
      <c r="BD1122">
        <v>2014</v>
      </c>
      <c r="BE1122">
        <v>2015</v>
      </c>
      <c r="BF1122">
        <v>2016</v>
      </c>
      <c r="BG1122">
        <v>2017</v>
      </c>
      <c r="BH1122">
        <v>2018</v>
      </c>
      <c r="BI1122">
        <v>2019</v>
      </c>
      <c r="BJ1122">
        <v>2020</v>
      </c>
      <c r="BK1122">
        <v>2021</v>
      </c>
      <c r="BL1122">
        <v>2022</v>
      </c>
      <c r="BM1122">
        <v>2023</v>
      </c>
    </row>
    <row r="1123" spans="1:65" ht="15" customHeight="1" x14ac:dyDescent="0.25">
      <c r="A1123" t="s">
        <v>1256</v>
      </c>
      <c r="C1123" s="61"/>
      <c r="D1123" t="s">
        <v>552</v>
      </c>
      <c r="E1123" s="45" t="s">
        <v>553</v>
      </c>
      <c r="G1123" s="45" t="s">
        <v>553</v>
      </c>
      <c r="H1123" s="45" t="s">
        <v>1987</v>
      </c>
      <c r="I1123">
        <f t="shared" si="89"/>
        <v>1995</v>
      </c>
      <c r="J1123">
        <f t="shared" si="91"/>
        <v>2023</v>
      </c>
      <c r="K1123" s="2" t="str">
        <f t="shared" si="90"/>
        <v>-</v>
      </c>
      <c r="AK1123">
        <v>1995</v>
      </c>
      <c r="AL1123">
        <v>1996</v>
      </c>
      <c r="AM1123">
        <v>1997</v>
      </c>
      <c r="AN1123">
        <v>1998</v>
      </c>
      <c r="AO1123">
        <v>1999</v>
      </c>
      <c r="AP1123">
        <v>2000</v>
      </c>
      <c r="AQ1123">
        <v>2001</v>
      </c>
      <c r="AR1123">
        <v>2002</v>
      </c>
      <c r="AS1123">
        <v>2003</v>
      </c>
      <c r="AT1123">
        <v>2004</v>
      </c>
      <c r="AU1123">
        <v>2005</v>
      </c>
      <c r="AV1123">
        <v>2006</v>
      </c>
      <c r="AW1123">
        <v>2007</v>
      </c>
      <c r="AX1123">
        <v>2008</v>
      </c>
      <c r="AY1123">
        <v>2009</v>
      </c>
      <c r="AZ1123">
        <v>2010</v>
      </c>
      <c r="BA1123">
        <v>2011</v>
      </c>
      <c r="BB1123">
        <v>2012</v>
      </c>
      <c r="BC1123">
        <v>2013</v>
      </c>
      <c r="BD1123">
        <v>2014</v>
      </c>
      <c r="BE1123">
        <v>2015</v>
      </c>
      <c r="BF1123">
        <v>2016</v>
      </c>
      <c r="BG1123">
        <v>2017</v>
      </c>
      <c r="BH1123">
        <v>2018</v>
      </c>
      <c r="BI1123">
        <v>2019</v>
      </c>
      <c r="BJ1123">
        <v>2020</v>
      </c>
      <c r="BK1123">
        <v>2021</v>
      </c>
      <c r="BL1123">
        <v>2022</v>
      </c>
      <c r="BM1123">
        <v>2023</v>
      </c>
    </row>
    <row r="1124" spans="1:65" ht="15" customHeight="1" x14ac:dyDescent="0.25">
      <c r="A1124" t="s">
        <v>1256</v>
      </c>
      <c r="C1124" s="61"/>
      <c r="D1124" t="s">
        <v>21</v>
      </c>
      <c r="E1124" s="45" t="s">
        <v>12</v>
      </c>
      <c r="F1124" s="7" t="s">
        <v>1303</v>
      </c>
      <c r="G1124" s="45" t="s">
        <v>733</v>
      </c>
      <c r="H1124" s="45" t="s">
        <v>1569</v>
      </c>
      <c r="I1124">
        <f t="shared" si="89"/>
        <v>1995</v>
      </c>
      <c r="J1124">
        <f t="shared" si="91"/>
        <v>2023</v>
      </c>
      <c r="K1124" s="2" t="str">
        <f t="shared" si="90"/>
        <v>-</v>
      </c>
      <c r="AK1124">
        <v>1995</v>
      </c>
      <c r="AL1124">
        <v>1996</v>
      </c>
      <c r="AM1124">
        <v>1997</v>
      </c>
      <c r="AN1124">
        <v>1998</v>
      </c>
      <c r="AO1124">
        <v>1999</v>
      </c>
      <c r="AP1124">
        <v>2000</v>
      </c>
      <c r="AQ1124">
        <v>2001</v>
      </c>
      <c r="AR1124">
        <v>2002</v>
      </c>
      <c r="AS1124">
        <v>2003</v>
      </c>
      <c r="AT1124">
        <v>2004</v>
      </c>
      <c r="AU1124">
        <v>2005</v>
      </c>
      <c r="AV1124">
        <v>2006</v>
      </c>
      <c r="AW1124">
        <v>2007</v>
      </c>
      <c r="AX1124">
        <v>2008</v>
      </c>
      <c r="AY1124">
        <v>2009</v>
      </c>
      <c r="AZ1124">
        <v>2010</v>
      </c>
      <c r="BA1124">
        <v>2011</v>
      </c>
      <c r="BB1124">
        <v>2012</v>
      </c>
      <c r="BC1124">
        <v>2013</v>
      </c>
      <c r="BD1124">
        <v>2014</v>
      </c>
      <c r="BE1124">
        <v>2015</v>
      </c>
      <c r="BF1124">
        <v>2016</v>
      </c>
      <c r="BG1124">
        <v>2017</v>
      </c>
      <c r="BH1124">
        <v>2018</v>
      </c>
      <c r="BI1124">
        <v>2019</v>
      </c>
      <c r="BJ1124">
        <v>2020</v>
      </c>
      <c r="BK1124">
        <v>2021</v>
      </c>
      <c r="BL1124">
        <v>2022</v>
      </c>
      <c r="BM1124">
        <v>2023</v>
      </c>
    </row>
    <row r="1125" spans="1:65" ht="15" customHeight="1" x14ac:dyDescent="0.25">
      <c r="A1125" t="s">
        <v>1256</v>
      </c>
      <c r="C1125" s="61"/>
      <c r="D1125" t="s">
        <v>554</v>
      </c>
      <c r="E1125" s="45" t="s">
        <v>555</v>
      </c>
      <c r="G1125" s="45" t="s">
        <v>555</v>
      </c>
      <c r="H1125" s="45" t="s">
        <v>1988</v>
      </c>
      <c r="I1125">
        <f t="shared" si="89"/>
        <v>1995</v>
      </c>
      <c r="J1125">
        <f t="shared" si="91"/>
        <v>2023</v>
      </c>
      <c r="K1125" s="2" t="str">
        <f t="shared" si="90"/>
        <v>-</v>
      </c>
      <c r="AK1125">
        <v>1995</v>
      </c>
      <c r="AL1125">
        <v>1996</v>
      </c>
      <c r="AM1125">
        <v>1997</v>
      </c>
      <c r="AN1125">
        <v>1998</v>
      </c>
      <c r="AO1125">
        <v>1999</v>
      </c>
      <c r="AP1125">
        <v>2000</v>
      </c>
      <c r="AQ1125">
        <v>2001</v>
      </c>
      <c r="AR1125">
        <v>2002</v>
      </c>
      <c r="AS1125">
        <v>2003</v>
      </c>
      <c r="AT1125">
        <v>2004</v>
      </c>
      <c r="AU1125">
        <v>2005</v>
      </c>
      <c r="AV1125">
        <v>2006</v>
      </c>
      <c r="AW1125">
        <v>2007</v>
      </c>
      <c r="AX1125">
        <v>2008</v>
      </c>
      <c r="AY1125">
        <v>2009</v>
      </c>
      <c r="AZ1125">
        <v>2010</v>
      </c>
      <c r="BA1125">
        <v>2011</v>
      </c>
      <c r="BB1125">
        <v>2012</v>
      </c>
      <c r="BC1125">
        <v>2013</v>
      </c>
      <c r="BD1125">
        <v>2014</v>
      </c>
      <c r="BE1125">
        <v>2015</v>
      </c>
      <c r="BF1125">
        <v>2016</v>
      </c>
      <c r="BG1125">
        <v>2017</v>
      </c>
      <c r="BH1125">
        <v>2018</v>
      </c>
      <c r="BI1125">
        <v>2019</v>
      </c>
      <c r="BJ1125">
        <v>2020</v>
      </c>
      <c r="BK1125">
        <v>2021</v>
      </c>
      <c r="BL1125">
        <v>2022</v>
      </c>
      <c r="BM1125">
        <v>2023</v>
      </c>
    </row>
    <row r="1126" spans="1:65" ht="15" customHeight="1" x14ac:dyDescent="0.25">
      <c r="A1126" t="s">
        <v>1256</v>
      </c>
      <c r="C1126" s="61"/>
      <c r="D1126" t="s">
        <v>556</v>
      </c>
      <c r="E1126" s="45" t="s">
        <v>557</v>
      </c>
      <c r="G1126" s="45" t="s">
        <v>557</v>
      </c>
      <c r="H1126" s="45" t="s">
        <v>1989</v>
      </c>
      <c r="I1126">
        <f t="shared" si="89"/>
        <v>1995</v>
      </c>
      <c r="J1126">
        <f t="shared" si="91"/>
        <v>2023</v>
      </c>
      <c r="K1126" s="2" t="str">
        <f t="shared" si="90"/>
        <v>-</v>
      </c>
      <c r="AK1126">
        <v>1995</v>
      </c>
      <c r="AL1126">
        <v>1996</v>
      </c>
      <c r="AM1126">
        <v>1997</v>
      </c>
      <c r="AN1126">
        <v>1998</v>
      </c>
      <c r="AO1126">
        <v>1999</v>
      </c>
      <c r="AP1126">
        <v>2000</v>
      </c>
      <c r="AQ1126">
        <v>2001</v>
      </c>
      <c r="AR1126">
        <v>2002</v>
      </c>
      <c r="AS1126">
        <v>2003</v>
      </c>
      <c r="AT1126">
        <v>2004</v>
      </c>
      <c r="AU1126">
        <v>2005</v>
      </c>
      <c r="AV1126">
        <v>2006</v>
      </c>
      <c r="AW1126">
        <v>2007</v>
      </c>
      <c r="AX1126">
        <v>2008</v>
      </c>
      <c r="AY1126">
        <v>2009</v>
      </c>
      <c r="AZ1126">
        <v>2010</v>
      </c>
      <c r="BA1126">
        <v>2011</v>
      </c>
      <c r="BB1126">
        <v>2012</v>
      </c>
      <c r="BC1126">
        <v>2013</v>
      </c>
      <c r="BD1126">
        <v>2014</v>
      </c>
      <c r="BE1126">
        <v>2015</v>
      </c>
      <c r="BF1126">
        <v>2016</v>
      </c>
      <c r="BG1126">
        <v>2017</v>
      </c>
      <c r="BH1126">
        <v>2018</v>
      </c>
      <c r="BI1126">
        <v>2019</v>
      </c>
      <c r="BJ1126">
        <v>2020</v>
      </c>
      <c r="BK1126">
        <v>2021</v>
      </c>
      <c r="BL1126">
        <v>2022</v>
      </c>
      <c r="BM1126">
        <v>2023</v>
      </c>
    </row>
    <row r="1127" spans="1:65" ht="15" customHeight="1" x14ac:dyDescent="0.25">
      <c r="A1127" t="s">
        <v>1256</v>
      </c>
      <c r="C1127" s="61"/>
      <c r="D1127" t="s">
        <v>558</v>
      </c>
      <c r="E1127" s="45" t="s">
        <v>559</v>
      </c>
      <c r="G1127" s="45" t="s">
        <v>559</v>
      </c>
      <c r="H1127" s="45" t="s">
        <v>1990</v>
      </c>
      <c r="I1127">
        <f t="shared" si="89"/>
        <v>1995</v>
      </c>
      <c r="J1127">
        <f t="shared" si="91"/>
        <v>2023</v>
      </c>
      <c r="K1127" s="2" t="str">
        <f t="shared" si="90"/>
        <v>-</v>
      </c>
      <c r="AK1127">
        <v>1995</v>
      </c>
      <c r="AL1127">
        <v>1996</v>
      </c>
      <c r="AM1127">
        <v>1997</v>
      </c>
      <c r="AN1127">
        <v>1998</v>
      </c>
      <c r="AO1127">
        <v>1999</v>
      </c>
      <c r="AP1127">
        <v>2000</v>
      </c>
      <c r="AQ1127">
        <v>2001</v>
      </c>
      <c r="AR1127">
        <v>2002</v>
      </c>
      <c r="AS1127">
        <v>2003</v>
      </c>
      <c r="AT1127">
        <v>2004</v>
      </c>
      <c r="AU1127">
        <v>2005</v>
      </c>
      <c r="AV1127">
        <v>2006</v>
      </c>
      <c r="AW1127">
        <v>2007</v>
      </c>
      <c r="AX1127">
        <v>2008</v>
      </c>
      <c r="AY1127">
        <v>2009</v>
      </c>
      <c r="AZ1127">
        <v>2010</v>
      </c>
      <c r="BA1127">
        <v>2011</v>
      </c>
      <c r="BB1127">
        <v>2012</v>
      </c>
      <c r="BC1127">
        <v>2013</v>
      </c>
      <c r="BD1127">
        <v>2014</v>
      </c>
      <c r="BE1127">
        <v>2015</v>
      </c>
      <c r="BF1127">
        <v>2016</v>
      </c>
      <c r="BG1127">
        <v>2017</v>
      </c>
      <c r="BH1127">
        <v>2018</v>
      </c>
      <c r="BI1127">
        <v>2019</v>
      </c>
      <c r="BJ1127">
        <v>2020</v>
      </c>
      <c r="BK1127">
        <v>2021</v>
      </c>
      <c r="BL1127">
        <v>2022</v>
      </c>
      <c r="BM1127">
        <v>2023</v>
      </c>
    </row>
    <row r="1128" spans="1:65" ht="15" customHeight="1" x14ac:dyDescent="0.25">
      <c r="A1128" t="s">
        <v>1256</v>
      </c>
      <c r="C1128" s="61"/>
      <c r="D1128" t="s">
        <v>560</v>
      </c>
      <c r="E1128" s="45" t="s">
        <v>561</v>
      </c>
      <c r="G1128" s="45" t="s">
        <v>561</v>
      </c>
      <c r="H1128" s="45" t="s">
        <v>1991</v>
      </c>
      <c r="I1128">
        <f t="shared" si="89"/>
        <v>1995</v>
      </c>
      <c r="J1128">
        <f t="shared" si="91"/>
        <v>2023</v>
      </c>
      <c r="K1128" s="2" t="str">
        <f t="shared" si="90"/>
        <v>-</v>
      </c>
      <c r="AK1128">
        <v>1995</v>
      </c>
      <c r="AL1128">
        <v>1996</v>
      </c>
      <c r="AM1128">
        <v>1997</v>
      </c>
      <c r="AN1128">
        <v>1998</v>
      </c>
      <c r="AO1128">
        <v>1999</v>
      </c>
      <c r="AP1128">
        <v>2000</v>
      </c>
      <c r="AQ1128">
        <v>2001</v>
      </c>
      <c r="AR1128">
        <v>2002</v>
      </c>
      <c r="AS1128">
        <v>2003</v>
      </c>
      <c r="AT1128">
        <v>2004</v>
      </c>
      <c r="AU1128">
        <v>2005</v>
      </c>
      <c r="AV1128">
        <v>2006</v>
      </c>
      <c r="AW1128">
        <v>2007</v>
      </c>
      <c r="AX1128">
        <v>2008</v>
      </c>
      <c r="AY1128">
        <v>2009</v>
      </c>
      <c r="AZ1128">
        <v>2010</v>
      </c>
      <c r="BA1128">
        <v>2011</v>
      </c>
      <c r="BB1128">
        <v>2012</v>
      </c>
      <c r="BC1128">
        <v>2013</v>
      </c>
      <c r="BD1128">
        <v>2014</v>
      </c>
      <c r="BE1128">
        <v>2015</v>
      </c>
      <c r="BF1128">
        <v>2016</v>
      </c>
      <c r="BG1128">
        <v>2017</v>
      </c>
      <c r="BH1128">
        <v>2018</v>
      </c>
      <c r="BI1128">
        <v>2019</v>
      </c>
      <c r="BJ1128">
        <v>2020</v>
      </c>
      <c r="BK1128">
        <v>2021</v>
      </c>
      <c r="BL1128">
        <v>2022</v>
      </c>
      <c r="BM1128">
        <v>2023</v>
      </c>
    </row>
    <row r="1129" spans="1:65" ht="15" customHeight="1" x14ac:dyDescent="0.25">
      <c r="A1129" t="s">
        <v>1256</v>
      </c>
      <c r="C1129" s="61"/>
      <c r="D1129" t="s">
        <v>562</v>
      </c>
      <c r="E1129" s="45" t="s">
        <v>563</v>
      </c>
      <c r="G1129" s="45" t="s">
        <v>1992</v>
      </c>
      <c r="H1129" s="45" t="s">
        <v>1993</v>
      </c>
      <c r="I1129">
        <f t="shared" si="89"/>
        <v>1995</v>
      </c>
      <c r="J1129">
        <f t="shared" si="91"/>
        <v>2023</v>
      </c>
      <c r="K1129" s="2" t="str">
        <f t="shared" si="90"/>
        <v>-</v>
      </c>
      <c r="AK1129">
        <v>1995</v>
      </c>
      <c r="AL1129">
        <v>1996</v>
      </c>
      <c r="AM1129">
        <v>1997</v>
      </c>
      <c r="AN1129">
        <v>1998</v>
      </c>
      <c r="AO1129">
        <v>1999</v>
      </c>
      <c r="AP1129">
        <v>2000</v>
      </c>
      <c r="AQ1129">
        <v>2001</v>
      </c>
      <c r="AR1129">
        <v>2002</v>
      </c>
      <c r="AS1129">
        <v>2003</v>
      </c>
      <c r="AT1129">
        <v>2004</v>
      </c>
      <c r="AU1129">
        <v>2005</v>
      </c>
      <c r="AV1129">
        <v>2006</v>
      </c>
      <c r="AW1129">
        <v>2007</v>
      </c>
      <c r="AX1129">
        <v>2008</v>
      </c>
      <c r="AY1129">
        <v>2009</v>
      </c>
      <c r="AZ1129">
        <v>2010</v>
      </c>
      <c r="BA1129">
        <v>2011</v>
      </c>
      <c r="BB1129">
        <v>2012</v>
      </c>
      <c r="BC1129">
        <v>2013</v>
      </c>
      <c r="BD1129">
        <v>2014</v>
      </c>
      <c r="BE1129">
        <v>2015</v>
      </c>
      <c r="BF1129">
        <v>2016</v>
      </c>
      <c r="BG1129">
        <v>2017</v>
      </c>
      <c r="BH1129">
        <v>2018</v>
      </c>
      <c r="BI1129">
        <v>2019</v>
      </c>
      <c r="BJ1129">
        <v>2020</v>
      </c>
      <c r="BK1129">
        <v>2021</v>
      </c>
      <c r="BL1129">
        <v>2022</v>
      </c>
      <c r="BM1129">
        <v>2023</v>
      </c>
    </row>
    <row r="1130" spans="1:65" ht="15" customHeight="1" x14ac:dyDescent="0.25">
      <c r="A1130" t="s">
        <v>1256</v>
      </c>
      <c r="C1130" s="61"/>
      <c r="D1130" t="s">
        <v>564</v>
      </c>
      <c r="E1130" s="45" t="s">
        <v>565</v>
      </c>
      <c r="G1130" s="45" t="s">
        <v>1994</v>
      </c>
      <c r="H1130" s="45" t="s">
        <v>1995</v>
      </c>
      <c r="I1130">
        <f t="shared" si="89"/>
        <v>1995</v>
      </c>
      <c r="J1130">
        <f t="shared" si="91"/>
        <v>2023</v>
      </c>
      <c r="K1130" s="2" t="str">
        <f t="shared" si="90"/>
        <v>-</v>
      </c>
      <c r="AK1130">
        <v>1995</v>
      </c>
      <c r="AL1130">
        <v>1996</v>
      </c>
      <c r="AM1130">
        <v>1997</v>
      </c>
      <c r="AN1130">
        <v>1998</v>
      </c>
      <c r="AO1130">
        <v>1999</v>
      </c>
      <c r="AP1130">
        <v>2000</v>
      </c>
      <c r="AQ1130">
        <v>2001</v>
      </c>
      <c r="AR1130">
        <v>2002</v>
      </c>
      <c r="AS1130">
        <v>2003</v>
      </c>
      <c r="AT1130">
        <v>2004</v>
      </c>
      <c r="AU1130">
        <v>2005</v>
      </c>
      <c r="AV1130">
        <v>2006</v>
      </c>
      <c r="AW1130">
        <v>2007</v>
      </c>
      <c r="AX1130">
        <v>2008</v>
      </c>
      <c r="AY1130">
        <v>2009</v>
      </c>
      <c r="AZ1130">
        <v>2010</v>
      </c>
      <c r="BA1130">
        <v>2011</v>
      </c>
      <c r="BB1130">
        <v>2012</v>
      </c>
      <c r="BC1130">
        <v>2013</v>
      </c>
      <c r="BD1130">
        <v>2014</v>
      </c>
      <c r="BE1130">
        <v>2015</v>
      </c>
      <c r="BF1130">
        <v>2016</v>
      </c>
      <c r="BG1130">
        <v>2017</v>
      </c>
      <c r="BH1130">
        <v>2018</v>
      </c>
      <c r="BI1130">
        <v>2019</v>
      </c>
      <c r="BJ1130">
        <v>2020</v>
      </c>
      <c r="BK1130">
        <v>2021</v>
      </c>
      <c r="BL1130">
        <v>2022</v>
      </c>
      <c r="BM1130">
        <v>2023</v>
      </c>
    </row>
    <row r="1131" spans="1:65" ht="15" customHeight="1" x14ac:dyDescent="0.25">
      <c r="A1131" t="s">
        <v>1256</v>
      </c>
      <c r="C1131" s="61"/>
      <c r="D1131" t="s">
        <v>566</v>
      </c>
      <c r="E1131" s="45" t="s">
        <v>892</v>
      </c>
      <c r="G1131" s="45" t="s">
        <v>1996</v>
      </c>
      <c r="H1131" s="45" t="s">
        <v>1997</v>
      </c>
      <c r="I1131">
        <f t="shared" si="89"/>
        <v>1995</v>
      </c>
      <c r="J1131">
        <f t="shared" si="91"/>
        <v>2023</v>
      </c>
      <c r="K1131" s="2" t="str">
        <f t="shared" si="90"/>
        <v>-</v>
      </c>
      <c r="AK1131">
        <v>1995</v>
      </c>
      <c r="AL1131">
        <v>1996</v>
      </c>
      <c r="AM1131">
        <v>1997</v>
      </c>
      <c r="AN1131">
        <v>1998</v>
      </c>
      <c r="AO1131">
        <v>1999</v>
      </c>
      <c r="AP1131">
        <v>2000</v>
      </c>
      <c r="AQ1131">
        <v>2001</v>
      </c>
      <c r="AR1131">
        <v>2002</v>
      </c>
      <c r="AS1131">
        <v>2003</v>
      </c>
      <c r="AT1131">
        <v>2004</v>
      </c>
      <c r="AU1131">
        <v>2005</v>
      </c>
      <c r="AV1131">
        <v>2006</v>
      </c>
      <c r="AW1131">
        <v>2007</v>
      </c>
      <c r="AX1131">
        <v>2008</v>
      </c>
      <c r="AY1131">
        <v>2009</v>
      </c>
      <c r="AZ1131">
        <v>2010</v>
      </c>
      <c r="BA1131">
        <v>2011</v>
      </c>
      <c r="BB1131">
        <v>2012</v>
      </c>
      <c r="BC1131">
        <v>2013</v>
      </c>
      <c r="BD1131">
        <v>2014</v>
      </c>
      <c r="BE1131">
        <v>2015</v>
      </c>
      <c r="BF1131">
        <v>2016</v>
      </c>
      <c r="BG1131">
        <v>2017</v>
      </c>
      <c r="BH1131">
        <v>2018</v>
      </c>
      <c r="BI1131">
        <v>2019</v>
      </c>
      <c r="BJ1131">
        <v>2020</v>
      </c>
      <c r="BK1131">
        <v>2021</v>
      </c>
      <c r="BL1131">
        <v>2022</v>
      </c>
      <c r="BM1131">
        <v>2023</v>
      </c>
    </row>
    <row r="1132" spans="1:65" ht="15" customHeight="1" x14ac:dyDescent="0.25">
      <c r="A1132" t="s">
        <v>1256</v>
      </c>
      <c r="C1132" s="61"/>
      <c r="D1132" t="s">
        <v>567</v>
      </c>
      <c r="E1132" s="45" t="s">
        <v>893</v>
      </c>
      <c r="G1132" s="45" t="s">
        <v>1998</v>
      </c>
      <c r="H1132" s="45" t="s">
        <v>1999</v>
      </c>
      <c r="I1132">
        <f t="shared" si="89"/>
        <v>1995</v>
      </c>
      <c r="J1132">
        <f t="shared" si="91"/>
        <v>2023</v>
      </c>
      <c r="K1132" s="2" t="str">
        <f t="shared" si="90"/>
        <v>-</v>
      </c>
      <c r="AK1132">
        <v>1995</v>
      </c>
      <c r="AL1132">
        <v>1996</v>
      </c>
      <c r="AM1132">
        <v>1997</v>
      </c>
      <c r="AN1132">
        <v>1998</v>
      </c>
      <c r="AO1132">
        <v>1999</v>
      </c>
      <c r="AP1132">
        <v>2000</v>
      </c>
      <c r="AQ1132">
        <v>2001</v>
      </c>
      <c r="AR1132">
        <v>2002</v>
      </c>
      <c r="AS1132">
        <v>2003</v>
      </c>
      <c r="AT1132">
        <v>2004</v>
      </c>
      <c r="AU1132">
        <v>2005</v>
      </c>
      <c r="AV1132">
        <v>2006</v>
      </c>
      <c r="AW1132">
        <v>2007</v>
      </c>
      <c r="AX1132">
        <v>2008</v>
      </c>
      <c r="AY1132">
        <v>2009</v>
      </c>
      <c r="AZ1132">
        <v>2010</v>
      </c>
      <c r="BA1132">
        <v>2011</v>
      </c>
      <c r="BB1132">
        <v>2012</v>
      </c>
      <c r="BC1132">
        <v>2013</v>
      </c>
      <c r="BD1132">
        <v>2014</v>
      </c>
      <c r="BE1132">
        <v>2015</v>
      </c>
      <c r="BF1132">
        <v>2016</v>
      </c>
      <c r="BG1132">
        <v>2017</v>
      </c>
      <c r="BH1132">
        <v>2018</v>
      </c>
      <c r="BI1132">
        <v>2019</v>
      </c>
      <c r="BJ1132">
        <v>2020</v>
      </c>
      <c r="BK1132">
        <v>2021</v>
      </c>
      <c r="BL1132">
        <v>2022</v>
      </c>
      <c r="BM1132">
        <v>2023</v>
      </c>
    </row>
    <row r="1133" spans="1:65" ht="15" customHeight="1" x14ac:dyDescent="0.25">
      <c r="A1133" t="s">
        <v>1256</v>
      </c>
      <c r="C1133" s="61"/>
      <c r="D1133" t="s">
        <v>568</v>
      </c>
      <c r="E1133" s="45" t="s">
        <v>894</v>
      </c>
      <c r="G1133" s="45" t="s">
        <v>2000</v>
      </c>
      <c r="H1133" s="45" t="s">
        <v>2001</v>
      </c>
      <c r="I1133">
        <f t="shared" si="89"/>
        <v>1995</v>
      </c>
      <c r="J1133">
        <f t="shared" si="91"/>
        <v>2023</v>
      </c>
      <c r="K1133" s="2" t="str">
        <f t="shared" si="90"/>
        <v>-</v>
      </c>
      <c r="AK1133">
        <v>1995</v>
      </c>
      <c r="AL1133">
        <v>1996</v>
      </c>
      <c r="AM1133">
        <v>1997</v>
      </c>
      <c r="AN1133">
        <v>1998</v>
      </c>
      <c r="AO1133">
        <v>1999</v>
      </c>
      <c r="AP1133">
        <v>2000</v>
      </c>
      <c r="AQ1133">
        <v>2001</v>
      </c>
      <c r="AR1133">
        <v>2002</v>
      </c>
      <c r="AS1133">
        <v>2003</v>
      </c>
      <c r="AT1133">
        <v>2004</v>
      </c>
      <c r="AU1133">
        <v>2005</v>
      </c>
      <c r="AV1133">
        <v>2006</v>
      </c>
      <c r="AW1133">
        <v>2007</v>
      </c>
      <c r="AX1133">
        <v>2008</v>
      </c>
      <c r="AY1133">
        <v>2009</v>
      </c>
      <c r="AZ1133">
        <v>2010</v>
      </c>
      <c r="BA1133">
        <v>2011</v>
      </c>
      <c r="BB1133">
        <v>2012</v>
      </c>
      <c r="BC1133">
        <v>2013</v>
      </c>
      <c r="BD1133">
        <v>2014</v>
      </c>
      <c r="BE1133">
        <v>2015</v>
      </c>
      <c r="BF1133">
        <v>2016</v>
      </c>
      <c r="BG1133">
        <v>2017</v>
      </c>
      <c r="BH1133">
        <v>2018</v>
      </c>
      <c r="BI1133">
        <v>2019</v>
      </c>
      <c r="BJ1133">
        <v>2020</v>
      </c>
      <c r="BK1133">
        <v>2021</v>
      </c>
      <c r="BL1133">
        <v>2022</v>
      </c>
      <c r="BM1133">
        <v>2023</v>
      </c>
    </row>
    <row r="1134" spans="1:65" ht="15" customHeight="1" x14ac:dyDescent="0.25">
      <c r="A1134" t="s">
        <v>1256</v>
      </c>
      <c r="C1134" s="61"/>
      <c r="D1134" t="s">
        <v>569</v>
      </c>
      <c r="E1134" s="45" t="s">
        <v>570</v>
      </c>
      <c r="G1134" s="45" t="s">
        <v>570</v>
      </c>
      <c r="H1134" s="45" t="s">
        <v>2002</v>
      </c>
      <c r="I1134">
        <f t="shared" si="89"/>
        <v>1995</v>
      </c>
      <c r="J1134">
        <f t="shared" si="91"/>
        <v>2023</v>
      </c>
      <c r="K1134" s="2" t="str">
        <f t="shared" si="90"/>
        <v>-</v>
      </c>
      <c r="AK1134">
        <v>1995</v>
      </c>
      <c r="AL1134">
        <v>1996</v>
      </c>
      <c r="AM1134">
        <v>1997</v>
      </c>
      <c r="AN1134">
        <v>1998</v>
      </c>
      <c r="AO1134">
        <v>1999</v>
      </c>
      <c r="AP1134">
        <v>2000</v>
      </c>
      <c r="AQ1134">
        <v>2001</v>
      </c>
      <c r="AR1134">
        <v>2002</v>
      </c>
      <c r="AS1134">
        <v>2003</v>
      </c>
      <c r="AT1134">
        <v>2004</v>
      </c>
      <c r="AU1134">
        <v>2005</v>
      </c>
      <c r="AV1134">
        <v>2006</v>
      </c>
      <c r="AW1134">
        <v>2007</v>
      </c>
      <c r="AX1134">
        <v>2008</v>
      </c>
      <c r="AY1134">
        <v>2009</v>
      </c>
      <c r="AZ1134">
        <v>2010</v>
      </c>
      <c r="BA1134">
        <v>2011</v>
      </c>
      <c r="BB1134">
        <v>2012</v>
      </c>
      <c r="BC1134">
        <v>2013</v>
      </c>
      <c r="BD1134">
        <v>2014</v>
      </c>
      <c r="BE1134">
        <v>2015</v>
      </c>
      <c r="BF1134">
        <v>2016</v>
      </c>
      <c r="BG1134">
        <v>2017</v>
      </c>
      <c r="BH1134">
        <v>2018</v>
      </c>
      <c r="BI1134">
        <v>2019</v>
      </c>
      <c r="BJ1134">
        <v>2020</v>
      </c>
      <c r="BK1134">
        <v>2021</v>
      </c>
      <c r="BL1134">
        <v>2022</v>
      </c>
      <c r="BM1134">
        <v>2023</v>
      </c>
    </row>
    <row r="1135" spans="1:65" ht="15" customHeight="1" x14ac:dyDescent="0.25">
      <c r="A1135" t="s">
        <v>1256</v>
      </c>
      <c r="C1135" s="61"/>
      <c r="D1135" t="s">
        <v>571</v>
      </c>
      <c r="E1135" s="45" t="s">
        <v>895</v>
      </c>
      <c r="G1135" s="45" t="s">
        <v>895</v>
      </c>
      <c r="H1135" s="45" t="s">
        <v>2003</v>
      </c>
      <c r="I1135">
        <f t="shared" si="89"/>
        <v>1995</v>
      </c>
      <c r="J1135">
        <f t="shared" si="91"/>
        <v>2023</v>
      </c>
      <c r="K1135" s="2" t="str">
        <f t="shared" si="90"/>
        <v>-</v>
      </c>
      <c r="AK1135">
        <v>1995</v>
      </c>
      <c r="AL1135">
        <v>1996</v>
      </c>
      <c r="AM1135">
        <v>1997</v>
      </c>
      <c r="AN1135">
        <v>1998</v>
      </c>
      <c r="AO1135">
        <v>1999</v>
      </c>
      <c r="AP1135">
        <v>2000</v>
      </c>
      <c r="AQ1135">
        <v>2001</v>
      </c>
      <c r="AR1135">
        <v>2002</v>
      </c>
      <c r="AS1135">
        <v>2003</v>
      </c>
      <c r="AT1135">
        <v>2004</v>
      </c>
      <c r="AU1135">
        <v>2005</v>
      </c>
      <c r="AV1135">
        <v>2006</v>
      </c>
      <c r="AW1135">
        <v>2007</v>
      </c>
      <c r="AX1135">
        <v>2008</v>
      </c>
      <c r="AY1135">
        <v>2009</v>
      </c>
      <c r="AZ1135">
        <v>2010</v>
      </c>
      <c r="BA1135">
        <v>2011</v>
      </c>
      <c r="BB1135">
        <v>2012</v>
      </c>
      <c r="BC1135">
        <v>2013</v>
      </c>
      <c r="BD1135">
        <v>2014</v>
      </c>
      <c r="BE1135">
        <v>2015</v>
      </c>
      <c r="BF1135">
        <v>2016</v>
      </c>
      <c r="BG1135">
        <v>2017</v>
      </c>
      <c r="BH1135">
        <v>2018</v>
      </c>
      <c r="BI1135">
        <v>2019</v>
      </c>
      <c r="BJ1135">
        <v>2020</v>
      </c>
      <c r="BK1135">
        <v>2021</v>
      </c>
      <c r="BL1135">
        <v>2022</v>
      </c>
      <c r="BM1135">
        <v>2023</v>
      </c>
    </row>
    <row r="1136" spans="1:65" ht="15" customHeight="1" x14ac:dyDescent="0.25">
      <c r="A1136" t="s">
        <v>1256</v>
      </c>
      <c r="C1136" s="61"/>
      <c r="D1136" t="s">
        <v>572</v>
      </c>
      <c r="E1136" s="45" t="s">
        <v>12</v>
      </c>
      <c r="G1136" s="45" t="s">
        <v>2004</v>
      </c>
      <c r="H1136" s="45" t="s">
        <v>2005</v>
      </c>
      <c r="I1136">
        <f t="shared" si="89"/>
        <v>1995</v>
      </c>
      <c r="J1136">
        <f t="shared" si="91"/>
        <v>2023</v>
      </c>
      <c r="K1136" s="2" t="str">
        <f t="shared" si="90"/>
        <v>-</v>
      </c>
      <c r="AK1136">
        <v>1995</v>
      </c>
      <c r="AL1136">
        <v>1996</v>
      </c>
      <c r="AM1136">
        <v>1997</v>
      </c>
      <c r="AN1136">
        <v>1998</v>
      </c>
      <c r="AO1136">
        <v>1999</v>
      </c>
      <c r="AP1136">
        <v>2000</v>
      </c>
      <c r="AQ1136">
        <v>2001</v>
      </c>
      <c r="AR1136">
        <v>2002</v>
      </c>
      <c r="AS1136">
        <v>2003</v>
      </c>
      <c r="AT1136">
        <v>2004</v>
      </c>
      <c r="AU1136">
        <v>2005</v>
      </c>
      <c r="AV1136">
        <v>2006</v>
      </c>
      <c r="AW1136">
        <v>2007</v>
      </c>
      <c r="AX1136">
        <v>2008</v>
      </c>
      <c r="AY1136">
        <v>2009</v>
      </c>
      <c r="AZ1136">
        <v>2010</v>
      </c>
      <c r="BA1136">
        <v>2011</v>
      </c>
      <c r="BB1136">
        <v>2012</v>
      </c>
      <c r="BC1136">
        <v>2013</v>
      </c>
      <c r="BD1136">
        <v>2014</v>
      </c>
      <c r="BE1136">
        <v>2015</v>
      </c>
      <c r="BF1136">
        <v>2016</v>
      </c>
      <c r="BG1136">
        <v>2017</v>
      </c>
      <c r="BH1136">
        <v>2018</v>
      </c>
      <c r="BI1136">
        <v>2019</v>
      </c>
      <c r="BJ1136">
        <v>2020</v>
      </c>
      <c r="BK1136">
        <v>2021</v>
      </c>
      <c r="BL1136">
        <v>2022</v>
      </c>
      <c r="BM1136">
        <v>2023</v>
      </c>
    </row>
    <row r="1137" spans="1:65" ht="15" customHeight="1" x14ac:dyDescent="0.25">
      <c r="A1137" t="s">
        <v>1256</v>
      </c>
      <c r="C1137" s="61"/>
      <c r="D1137" t="s">
        <v>573</v>
      </c>
      <c r="E1137" s="45" t="s">
        <v>12</v>
      </c>
      <c r="G1137" s="45" t="s">
        <v>2004</v>
      </c>
      <c r="H1137" s="45" t="s">
        <v>2005</v>
      </c>
      <c r="I1137">
        <f t="shared" si="89"/>
        <v>1995</v>
      </c>
      <c r="J1137">
        <f t="shared" si="91"/>
        <v>2023</v>
      </c>
      <c r="K1137" s="2" t="str">
        <f t="shared" si="90"/>
        <v>-</v>
      </c>
      <c r="AK1137">
        <v>1995</v>
      </c>
      <c r="AL1137">
        <v>1996</v>
      </c>
      <c r="AM1137">
        <v>1997</v>
      </c>
      <c r="AN1137">
        <v>1998</v>
      </c>
      <c r="AO1137">
        <v>1999</v>
      </c>
      <c r="AP1137">
        <v>2000</v>
      </c>
      <c r="AQ1137">
        <v>2001</v>
      </c>
      <c r="AR1137">
        <v>2002</v>
      </c>
      <c r="AS1137">
        <v>2003</v>
      </c>
      <c r="AT1137">
        <v>2004</v>
      </c>
      <c r="AU1137">
        <v>2005</v>
      </c>
      <c r="AV1137">
        <v>2006</v>
      </c>
      <c r="AW1137">
        <v>2007</v>
      </c>
      <c r="AX1137">
        <v>2008</v>
      </c>
      <c r="AY1137">
        <v>2009</v>
      </c>
      <c r="AZ1137">
        <v>2010</v>
      </c>
      <c r="BA1137">
        <v>2011</v>
      </c>
      <c r="BB1137">
        <v>2012</v>
      </c>
      <c r="BC1137">
        <v>2013</v>
      </c>
      <c r="BD1137">
        <v>2014</v>
      </c>
      <c r="BE1137">
        <v>2015</v>
      </c>
      <c r="BF1137">
        <v>2016</v>
      </c>
      <c r="BG1137">
        <v>2017</v>
      </c>
      <c r="BH1137">
        <v>2018</v>
      </c>
      <c r="BI1137">
        <v>2019</v>
      </c>
      <c r="BJ1137">
        <v>2020</v>
      </c>
      <c r="BK1137">
        <v>2021</v>
      </c>
      <c r="BL1137">
        <v>2022</v>
      </c>
      <c r="BM1137">
        <v>2023</v>
      </c>
    </row>
    <row r="1138" spans="1:65" ht="15" customHeight="1" x14ac:dyDescent="0.25">
      <c r="A1138" t="s">
        <v>1256</v>
      </c>
      <c r="C1138" s="61"/>
      <c r="D1138" t="s">
        <v>574</v>
      </c>
      <c r="E1138" s="45" t="s">
        <v>575</v>
      </c>
      <c r="G1138" s="45" t="s">
        <v>575</v>
      </c>
      <c r="H1138" s="45" t="s">
        <v>575</v>
      </c>
      <c r="I1138">
        <f>MIN(L1138:BT1138)</f>
        <v>1995</v>
      </c>
      <c r="J1138">
        <f t="shared" si="91"/>
        <v>2023</v>
      </c>
      <c r="K1138" s="2" t="str">
        <f t="shared" si="90"/>
        <v>-</v>
      </c>
      <c r="AK1138">
        <v>1995</v>
      </c>
      <c r="AL1138">
        <v>1996</v>
      </c>
      <c r="AM1138">
        <v>1997</v>
      </c>
      <c r="AN1138">
        <v>1998</v>
      </c>
      <c r="AO1138">
        <v>1999</v>
      </c>
      <c r="AP1138">
        <v>2000</v>
      </c>
      <c r="AQ1138">
        <v>2001</v>
      </c>
      <c r="AR1138">
        <v>2002</v>
      </c>
      <c r="AS1138">
        <v>2003</v>
      </c>
      <c r="AT1138">
        <v>2004</v>
      </c>
      <c r="AU1138">
        <v>2005</v>
      </c>
      <c r="AV1138">
        <v>2006</v>
      </c>
      <c r="AW1138">
        <v>2007</v>
      </c>
      <c r="AX1138">
        <v>2008</v>
      </c>
      <c r="AY1138">
        <v>2009</v>
      </c>
      <c r="AZ1138">
        <v>2010</v>
      </c>
      <c r="BA1138">
        <v>2011</v>
      </c>
      <c r="BB1138">
        <v>2012</v>
      </c>
      <c r="BC1138">
        <v>2013</v>
      </c>
      <c r="BD1138">
        <v>2014</v>
      </c>
      <c r="BE1138">
        <v>2015</v>
      </c>
      <c r="BF1138">
        <v>2016</v>
      </c>
      <c r="BG1138">
        <v>2017</v>
      </c>
      <c r="BH1138">
        <v>2018</v>
      </c>
      <c r="BI1138">
        <v>2019</v>
      </c>
      <c r="BJ1138">
        <v>2020</v>
      </c>
      <c r="BK1138">
        <v>2021</v>
      </c>
      <c r="BL1138">
        <v>2022</v>
      </c>
      <c r="BM1138">
        <v>2023</v>
      </c>
    </row>
    <row r="1139" spans="1:65" ht="15" customHeight="1" x14ac:dyDescent="0.25">
      <c r="C1139" s="64"/>
      <c r="E1139" s="45"/>
      <c r="G1139" s="45"/>
      <c r="H1139" s="45"/>
    </row>
    <row r="1140" spans="1:65" ht="15" customHeight="1" x14ac:dyDescent="0.25">
      <c r="A1140" t="s">
        <v>1257</v>
      </c>
      <c r="B1140" s="1" t="str">
        <f>A1140&amp;MIN(I1140:I1153)&amp;"(-"&amp;MAX(J1140:J1153)&amp;")"</f>
        <v>LON1997(-2010)</v>
      </c>
      <c r="C1140" s="78"/>
      <c r="D1140" t="s">
        <v>291</v>
      </c>
      <c r="E1140" s="45" t="s">
        <v>576</v>
      </c>
      <c r="G1140" s="45" t="s">
        <v>576</v>
      </c>
      <c r="H1140" s="45" t="s">
        <v>1745</v>
      </c>
      <c r="I1140">
        <f t="shared" ref="I1140:I1153" si="92">MIN(L1140:BT1140)</f>
        <v>1997</v>
      </c>
      <c r="J1140">
        <f t="shared" ref="J1140:J1153" si="93">MAX(L1140:BT1140)</f>
        <v>2010</v>
      </c>
      <c r="K1140" s="2" t="str">
        <f t="shared" si="90"/>
        <v>-</v>
      </c>
      <c r="AM1140">
        <v>1997</v>
      </c>
      <c r="AN1140">
        <v>1998</v>
      </c>
      <c r="AO1140">
        <v>1999</v>
      </c>
      <c r="AP1140">
        <v>2000</v>
      </c>
      <c r="AQ1140">
        <v>2001</v>
      </c>
      <c r="AR1140">
        <v>2002</v>
      </c>
      <c r="AS1140">
        <v>2003</v>
      </c>
      <c r="AT1140">
        <v>2004</v>
      </c>
      <c r="AU1140">
        <v>2005</v>
      </c>
      <c r="AV1140">
        <v>2006</v>
      </c>
      <c r="AW1140">
        <v>2007</v>
      </c>
      <c r="AX1140">
        <v>2008</v>
      </c>
      <c r="AY1140">
        <v>2009</v>
      </c>
      <c r="AZ1140">
        <v>2010</v>
      </c>
    </row>
    <row r="1141" spans="1:65" ht="15" customHeight="1" x14ac:dyDescent="0.25">
      <c r="A1141" t="s">
        <v>1257</v>
      </c>
      <c r="C1141" s="78"/>
      <c r="D1141" t="s">
        <v>577</v>
      </c>
      <c r="E1141" s="45" t="s">
        <v>578</v>
      </c>
      <c r="G1141" s="45"/>
      <c r="H1141" s="45"/>
      <c r="I1141">
        <f t="shared" si="92"/>
        <v>1997</v>
      </c>
      <c r="J1141">
        <f t="shared" si="93"/>
        <v>2007</v>
      </c>
      <c r="K1141" s="2" t="str">
        <f t="shared" si="90"/>
        <v>-</v>
      </c>
      <c r="AM1141">
        <v>1997</v>
      </c>
      <c r="AN1141">
        <v>1998</v>
      </c>
      <c r="AO1141">
        <v>1999</v>
      </c>
      <c r="AP1141">
        <v>2000</v>
      </c>
      <c r="AQ1141">
        <v>2001</v>
      </c>
      <c r="AR1141">
        <v>2002</v>
      </c>
      <c r="AS1141">
        <v>2003</v>
      </c>
      <c r="AT1141">
        <v>2004</v>
      </c>
      <c r="AU1141">
        <v>2005</v>
      </c>
      <c r="AV1141">
        <v>2006</v>
      </c>
      <c r="AW1141">
        <v>2007</v>
      </c>
    </row>
    <row r="1142" spans="1:65" ht="15" customHeight="1" x14ac:dyDescent="0.25">
      <c r="A1142" t="s">
        <v>1257</v>
      </c>
      <c r="C1142" s="78"/>
      <c r="D1142" t="s">
        <v>579</v>
      </c>
      <c r="E1142" s="45" t="s">
        <v>580</v>
      </c>
      <c r="G1142" s="45" t="s">
        <v>580</v>
      </c>
      <c r="H1142" s="45" t="s">
        <v>1746</v>
      </c>
      <c r="I1142">
        <f t="shared" si="92"/>
        <v>1997</v>
      </c>
      <c r="J1142">
        <f t="shared" si="93"/>
        <v>2010</v>
      </c>
      <c r="K1142" s="2" t="str">
        <f t="shared" si="90"/>
        <v>-</v>
      </c>
      <c r="AM1142">
        <v>1997</v>
      </c>
      <c r="AN1142">
        <v>1998</v>
      </c>
      <c r="AO1142">
        <v>1999</v>
      </c>
      <c r="AP1142">
        <v>2000</v>
      </c>
      <c r="AQ1142">
        <v>2001</v>
      </c>
      <c r="AR1142">
        <v>2002</v>
      </c>
      <c r="AS1142">
        <v>2003</v>
      </c>
      <c r="AT1142">
        <v>2004</v>
      </c>
      <c r="AU1142">
        <v>2005</v>
      </c>
      <c r="AV1142">
        <v>2006</v>
      </c>
      <c r="AW1142">
        <v>2007</v>
      </c>
      <c r="AX1142">
        <v>2008</v>
      </c>
      <c r="AY1142">
        <v>2009</v>
      </c>
      <c r="AZ1142">
        <v>2010</v>
      </c>
    </row>
    <row r="1143" spans="1:65" ht="15" customHeight="1" x14ac:dyDescent="0.25">
      <c r="A1143" t="s">
        <v>1257</v>
      </c>
      <c r="C1143" s="78"/>
      <c r="D1143" t="s">
        <v>581</v>
      </c>
      <c r="E1143" s="45" t="s">
        <v>582</v>
      </c>
      <c r="G1143" s="45" t="s">
        <v>582</v>
      </c>
      <c r="H1143" s="45" t="s">
        <v>1755</v>
      </c>
      <c r="I1143">
        <f t="shared" si="92"/>
        <v>2002</v>
      </c>
      <c r="J1143">
        <f t="shared" si="93"/>
        <v>2010</v>
      </c>
      <c r="K1143" s="2" t="str">
        <f t="shared" si="90"/>
        <v>-</v>
      </c>
      <c r="AR1143">
        <v>2002</v>
      </c>
      <c r="AS1143">
        <v>2003</v>
      </c>
      <c r="AT1143">
        <v>2004</v>
      </c>
      <c r="AU1143">
        <v>2005</v>
      </c>
      <c r="AV1143">
        <v>2006</v>
      </c>
      <c r="AW1143">
        <v>2007</v>
      </c>
      <c r="AX1143">
        <v>2008</v>
      </c>
      <c r="AY1143">
        <v>2009</v>
      </c>
      <c r="AZ1143">
        <v>2010</v>
      </c>
    </row>
    <row r="1144" spans="1:65" ht="15" customHeight="1" x14ac:dyDescent="0.25">
      <c r="A1144" t="s">
        <v>1257</v>
      </c>
      <c r="C1144" s="78"/>
      <c r="D1144" t="s">
        <v>583</v>
      </c>
      <c r="E1144" s="45" t="s">
        <v>584</v>
      </c>
      <c r="G1144" s="45" t="s">
        <v>1747</v>
      </c>
      <c r="H1144" s="45" t="s">
        <v>1748</v>
      </c>
      <c r="I1144">
        <f t="shared" si="92"/>
        <v>1997</v>
      </c>
      <c r="J1144">
        <f t="shared" si="93"/>
        <v>2010</v>
      </c>
      <c r="K1144" s="2" t="str">
        <f t="shared" si="90"/>
        <v>-</v>
      </c>
      <c r="AM1144">
        <v>1997</v>
      </c>
      <c r="AN1144">
        <v>1998</v>
      </c>
      <c r="AO1144">
        <v>1999</v>
      </c>
      <c r="AP1144">
        <v>2000</v>
      </c>
      <c r="AQ1144">
        <v>2001</v>
      </c>
      <c r="AR1144">
        <v>2002</v>
      </c>
      <c r="AS1144">
        <v>2003</v>
      </c>
      <c r="AT1144">
        <v>2004</v>
      </c>
      <c r="AU1144">
        <v>2005</v>
      </c>
      <c r="AV1144">
        <v>2006</v>
      </c>
      <c r="AW1144">
        <v>2007</v>
      </c>
      <c r="AX1144">
        <v>2008</v>
      </c>
      <c r="AY1144">
        <v>2009</v>
      </c>
      <c r="AZ1144">
        <v>2010</v>
      </c>
    </row>
    <row r="1145" spans="1:65" ht="15" customHeight="1" x14ac:dyDescent="0.25">
      <c r="A1145" t="s">
        <v>1257</v>
      </c>
      <c r="C1145" s="78"/>
      <c r="D1145" t="s">
        <v>585</v>
      </c>
      <c r="E1145" s="45" t="s">
        <v>586</v>
      </c>
      <c r="G1145" s="45" t="s">
        <v>586</v>
      </c>
      <c r="H1145" s="45" t="s">
        <v>1749</v>
      </c>
      <c r="I1145">
        <f t="shared" si="92"/>
        <v>1997</v>
      </c>
      <c r="J1145">
        <f t="shared" si="93"/>
        <v>2010</v>
      </c>
      <c r="K1145" s="2" t="str">
        <f t="shared" ref="K1145:K1153" si="94">IF(J1145-I1145+1-COUNTA(L1145:BT1145)=0, "-", "Yes")</f>
        <v>-</v>
      </c>
      <c r="AM1145">
        <v>1997</v>
      </c>
      <c r="AN1145">
        <v>1998</v>
      </c>
      <c r="AO1145">
        <v>1999</v>
      </c>
      <c r="AP1145">
        <v>2000</v>
      </c>
      <c r="AQ1145">
        <v>2001</v>
      </c>
      <c r="AR1145">
        <v>2002</v>
      </c>
      <c r="AS1145">
        <v>2003</v>
      </c>
      <c r="AT1145">
        <v>2004</v>
      </c>
      <c r="AU1145">
        <v>2005</v>
      </c>
      <c r="AV1145">
        <v>2006</v>
      </c>
      <c r="AW1145">
        <v>2007</v>
      </c>
      <c r="AX1145">
        <v>2008</v>
      </c>
      <c r="AY1145">
        <v>2009</v>
      </c>
      <c r="AZ1145">
        <v>2010</v>
      </c>
    </row>
    <row r="1146" spans="1:65" ht="15" customHeight="1" x14ac:dyDescent="0.25">
      <c r="A1146" t="s">
        <v>1257</v>
      </c>
      <c r="C1146" s="78"/>
      <c r="D1146" t="s">
        <v>587</v>
      </c>
      <c r="E1146" s="45" t="s">
        <v>588</v>
      </c>
      <c r="G1146" s="45" t="s">
        <v>588</v>
      </c>
      <c r="H1146" s="45" t="s">
        <v>1756</v>
      </c>
      <c r="I1146">
        <f t="shared" si="92"/>
        <v>1997</v>
      </c>
      <c r="J1146">
        <f t="shared" si="93"/>
        <v>2010</v>
      </c>
      <c r="K1146" s="2" t="str">
        <f t="shared" si="94"/>
        <v>-</v>
      </c>
      <c r="AM1146">
        <v>1997</v>
      </c>
      <c r="AN1146">
        <v>1998</v>
      </c>
      <c r="AO1146">
        <v>1999</v>
      </c>
      <c r="AP1146">
        <v>2000</v>
      </c>
      <c r="AQ1146">
        <v>2001</v>
      </c>
      <c r="AR1146">
        <v>2002</v>
      </c>
      <c r="AS1146">
        <v>2003</v>
      </c>
      <c r="AT1146">
        <v>2004</v>
      </c>
      <c r="AU1146">
        <v>2005</v>
      </c>
      <c r="AV1146">
        <v>2006</v>
      </c>
      <c r="AW1146">
        <v>2007</v>
      </c>
      <c r="AX1146">
        <v>2008</v>
      </c>
      <c r="AY1146">
        <v>2009</v>
      </c>
      <c r="AZ1146">
        <v>2010</v>
      </c>
    </row>
    <row r="1147" spans="1:65" ht="15" customHeight="1" x14ac:dyDescent="0.25">
      <c r="A1147" t="s">
        <v>1257</v>
      </c>
      <c r="C1147" s="78"/>
      <c r="D1147" t="s">
        <v>21</v>
      </c>
      <c r="E1147" s="45" t="s">
        <v>12</v>
      </c>
      <c r="F1147" s="7" t="s">
        <v>1303</v>
      </c>
      <c r="G1147" s="45" t="s">
        <v>733</v>
      </c>
      <c r="H1147" s="45" t="s">
        <v>1569</v>
      </c>
      <c r="I1147">
        <f t="shared" si="92"/>
        <v>1997</v>
      </c>
      <c r="J1147">
        <f t="shared" si="93"/>
        <v>2010</v>
      </c>
      <c r="K1147" s="2" t="str">
        <f t="shared" si="94"/>
        <v>-</v>
      </c>
      <c r="AM1147">
        <v>1997</v>
      </c>
      <c r="AN1147">
        <v>1998</v>
      </c>
      <c r="AO1147">
        <v>1999</v>
      </c>
      <c r="AP1147">
        <v>2000</v>
      </c>
      <c r="AQ1147">
        <v>2001</v>
      </c>
      <c r="AR1147">
        <v>2002</v>
      </c>
      <c r="AS1147">
        <v>2003</v>
      </c>
      <c r="AT1147">
        <v>2004</v>
      </c>
      <c r="AU1147">
        <v>2005</v>
      </c>
      <c r="AV1147">
        <v>2006</v>
      </c>
      <c r="AW1147">
        <v>2007</v>
      </c>
      <c r="AX1147">
        <v>2008</v>
      </c>
      <c r="AY1147">
        <v>2009</v>
      </c>
      <c r="AZ1147">
        <v>2010</v>
      </c>
    </row>
    <row r="1148" spans="1:65" ht="15" customHeight="1" x14ac:dyDescent="0.25">
      <c r="A1148" t="s">
        <v>1257</v>
      </c>
      <c r="C1148" s="78"/>
      <c r="D1148" t="s">
        <v>589</v>
      </c>
      <c r="E1148" s="45" t="s">
        <v>590</v>
      </c>
      <c r="G1148" s="45" t="s">
        <v>590</v>
      </c>
      <c r="H1148" s="45" t="s">
        <v>1743</v>
      </c>
      <c r="I1148">
        <f t="shared" si="92"/>
        <v>1997</v>
      </c>
      <c r="J1148">
        <f t="shared" si="93"/>
        <v>2010</v>
      </c>
      <c r="K1148" s="2" t="str">
        <f t="shared" si="94"/>
        <v>-</v>
      </c>
      <c r="AM1148">
        <v>1997</v>
      </c>
      <c r="AN1148">
        <v>1998</v>
      </c>
      <c r="AO1148">
        <v>1999</v>
      </c>
      <c r="AP1148">
        <v>2000</v>
      </c>
      <c r="AQ1148">
        <v>2001</v>
      </c>
      <c r="AR1148">
        <v>2002</v>
      </c>
      <c r="AS1148">
        <v>2003</v>
      </c>
      <c r="AT1148">
        <v>2004</v>
      </c>
      <c r="AU1148">
        <v>2005</v>
      </c>
      <c r="AV1148">
        <v>2006</v>
      </c>
      <c r="AW1148">
        <v>2007</v>
      </c>
      <c r="AX1148">
        <v>2008</v>
      </c>
      <c r="AY1148">
        <v>2009</v>
      </c>
      <c r="AZ1148">
        <v>2010</v>
      </c>
    </row>
    <row r="1149" spans="1:65" ht="15" customHeight="1" x14ac:dyDescent="0.25">
      <c r="A1149" t="s">
        <v>1257</v>
      </c>
      <c r="C1149" s="78"/>
      <c r="D1149" t="s">
        <v>591</v>
      </c>
      <c r="E1149" s="45" t="s">
        <v>592</v>
      </c>
      <c r="G1149" s="45" t="s">
        <v>592</v>
      </c>
      <c r="H1149" s="45" t="s">
        <v>1744</v>
      </c>
      <c r="I1149">
        <f t="shared" si="92"/>
        <v>1997</v>
      </c>
      <c r="J1149">
        <f t="shared" si="93"/>
        <v>2010</v>
      </c>
      <c r="K1149" s="2" t="str">
        <f t="shared" si="94"/>
        <v>-</v>
      </c>
      <c r="AM1149">
        <v>1997</v>
      </c>
      <c r="AN1149">
        <v>1998</v>
      </c>
      <c r="AO1149">
        <v>1999</v>
      </c>
      <c r="AP1149">
        <v>2000</v>
      </c>
      <c r="AQ1149">
        <v>2001</v>
      </c>
      <c r="AR1149">
        <v>2002</v>
      </c>
      <c r="AS1149">
        <v>2003</v>
      </c>
      <c r="AT1149">
        <v>2004</v>
      </c>
      <c r="AU1149">
        <v>2005</v>
      </c>
      <c r="AV1149">
        <v>2006</v>
      </c>
      <c r="AW1149">
        <v>2007</v>
      </c>
      <c r="AX1149">
        <v>2008</v>
      </c>
      <c r="AY1149">
        <v>2009</v>
      </c>
      <c r="AZ1149">
        <v>2010</v>
      </c>
    </row>
    <row r="1150" spans="1:65" ht="15" customHeight="1" x14ac:dyDescent="0.25">
      <c r="A1150" t="s">
        <v>1257</v>
      </c>
      <c r="C1150" s="78"/>
      <c r="D1150" t="s">
        <v>593</v>
      </c>
      <c r="E1150" s="45" t="s">
        <v>594</v>
      </c>
      <c r="G1150" s="45" t="s">
        <v>1750</v>
      </c>
      <c r="H1150" s="45" t="s">
        <v>1751</v>
      </c>
      <c r="I1150">
        <f t="shared" si="92"/>
        <v>2002</v>
      </c>
      <c r="J1150">
        <f t="shared" si="93"/>
        <v>2010</v>
      </c>
      <c r="K1150" s="2" t="str">
        <f t="shared" si="94"/>
        <v>-</v>
      </c>
      <c r="AR1150">
        <v>2002</v>
      </c>
      <c r="AS1150">
        <v>2003</v>
      </c>
      <c r="AT1150">
        <v>2004</v>
      </c>
      <c r="AU1150">
        <v>2005</v>
      </c>
      <c r="AV1150">
        <v>2006</v>
      </c>
      <c r="AW1150">
        <v>2007</v>
      </c>
      <c r="AX1150">
        <v>2008</v>
      </c>
      <c r="AY1150">
        <v>2009</v>
      </c>
      <c r="AZ1150">
        <v>2010</v>
      </c>
    </row>
    <row r="1151" spans="1:65" ht="15" customHeight="1" x14ac:dyDescent="0.25">
      <c r="A1151" t="s">
        <v>1257</v>
      </c>
      <c r="C1151" s="78"/>
      <c r="D1151" t="s">
        <v>595</v>
      </c>
      <c r="E1151" s="45" t="s">
        <v>596</v>
      </c>
      <c r="G1151" s="45" t="s">
        <v>596</v>
      </c>
      <c r="H1151" s="45" t="s">
        <v>1752</v>
      </c>
      <c r="I1151">
        <f t="shared" si="92"/>
        <v>1997</v>
      </c>
      <c r="J1151">
        <f t="shared" si="93"/>
        <v>2010</v>
      </c>
      <c r="K1151" s="2" t="str">
        <f t="shared" si="94"/>
        <v>-</v>
      </c>
      <c r="AM1151">
        <v>1997</v>
      </c>
      <c r="AN1151">
        <v>1998</v>
      </c>
      <c r="AO1151">
        <v>1999</v>
      </c>
      <c r="AP1151">
        <v>2000</v>
      </c>
      <c r="AQ1151">
        <v>2001</v>
      </c>
      <c r="AR1151">
        <v>2002</v>
      </c>
      <c r="AS1151">
        <v>2003</v>
      </c>
      <c r="AT1151">
        <v>2004</v>
      </c>
      <c r="AU1151">
        <v>2005</v>
      </c>
      <c r="AV1151">
        <v>2006</v>
      </c>
      <c r="AW1151">
        <v>2007</v>
      </c>
      <c r="AX1151">
        <v>2008</v>
      </c>
      <c r="AY1151">
        <v>2009</v>
      </c>
      <c r="AZ1151">
        <v>2010</v>
      </c>
    </row>
    <row r="1152" spans="1:65" ht="15" customHeight="1" x14ac:dyDescent="0.25">
      <c r="A1152" t="s">
        <v>1257</v>
      </c>
      <c r="C1152" s="78"/>
      <c r="D1152" t="s">
        <v>597</v>
      </c>
      <c r="E1152" s="45" t="s">
        <v>598</v>
      </c>
      <c r="G1152" s="45" t="s">
        <v>598</v>
      </c>
      <c r="H1152" s="45" t="s">
        <v>1753</v>
      </c>
      <c r="I1152">
        <f t="shared" si="92"/>
        <v>1997</v>
      </c>
      <c r="J1152">
        <f t="shared" si="93"/>
        <v>2010</v>
      </c>
      <c r="K1152" s="2" t="str">
        <f t="shared" si="94"/>
        <v>-</v>
      </c>
      <c r="AM1152">
        <v>1997</v>
      </c>
      <c r="AN1152">
        <v>1998</v>
      </c>
      <c r="AO1152">
        <v>1999</v>
      </c>
      <c r="AP1152">
        <v>2000</v>
      </c>
      <c r="AQ1152">
        <v>2001</v>
      </c>
      <c r="AR1152">
        <v>2002</v>
      </c>
      <c r="AS1152">
        <v>2003</v>
      </c>
      <c r="AT1152">
        <v>2004</v>
      </c>
      <c r="AU1152">
        <v>2005</v>
      </c>
      <c r="AV1152">
        <v>2006</v>
      </c>
      <c r="AW1152">
        <v>2007</v>
      </c>
      <c r="AX1152">
        <v>2008</v>
      </c>
      <c r="AY1152">
        <v>2009</v>
      </c>
      <c r="AZ1152">
        <v>2010</v>
      </c>
    </row>
    <row r="1153" spans="1:64" ht="15" customHeight="1" x14ac:dyDescent="0.25">
      <c r="A1153" t="s">
        <v>1257</v>
      </c>
      <c r="C1153" s="78"/>
      <c r="D1153" t="s">
        <v>599</v>
      </c>
      <c r="E1153" s="45" t="s">
        <v>600</v>
      </c>
      <c r="G1153" s="45" t="s">
        <v>600</v>
      </c>
      <c r="H1153" s="45" t="s">
        <v>1754</v>
      </c>
      <c r="I1153">
        <f t="shared" si="92"/>
        <v>1997</v>
      </c>
      <c r="J1153">
        <f t="shared" si="93"/>
        <v>2010</v>
      </c>
      <c r="K1153" s="2" t="str">
        <f t="shared" si="94"/>
        <v>-</v>
      </c>
      <c r="AM1153">
        <v>1997</v>
      </c>
      <c r="AN1153">
        <v>1998</v>
      </c>
      <c r="AO1153">
        <v>1999</v>
      </c>
      <c r="AP1153">
        <v>2000</v>
      </c>
      <c r="AQ1153">
        <v>2001</v>
      </c>
      <c r="AR1153">
        <v>2002</v>
      </c>
      <c r="AS1153">
        <v>2003</v>
      </c>
      <c r="AT1153">
        <v>2004</v>
      </c>
      <c r="AU1153">
        <v>2005</v>
      </c>
      <c r="AV1153">
        <v>2006</v>
      </c>
      <c r="AW1153">
        <v>2007</v>
      </c>
      <c r="AX1153">
        <v>2008</v>
      </c>
      <c r="AY1153">
        <v>2009</v>
      </c>
      <c r="AZ1153">
        <v>2010</v>
      </c>
    </row>
    <row r="1154" spans="1:64" ht="15" customHeight="1" x14ac:dyDescent="0.25">
      <c r="C1154" s="64"/>
      <c r="E1154" s="45"/>
      <c r="G1154" s="45"/>
      <c r="H1154" s="45"/>
    </row>
    <row r="1155" spans="1:64" ht="15" customHeight="1" x14ac:dyDescent="0.25">
      <c r="A1155" t="s">
        <v>2959</v>
      </c>
      <c r="B1155" s="1" t="str">
        <f>A1155&amp;J1155</f>
        <v>LPR_F_DIAGNOSER2022</v>
      </c>
      <c r="C1155" s="78"/>
      <c r="D1155" t="s">
        <v>2960</v>
      </c>
      <c r="E1155" s="47" t="s">
        <v>608</v>
      </c>
      <c r="G1155" s="45"/>
      <c r="H1155" s="45"/>
      <c r="J1155">
        <f t="shared" ref="J1155:J1219" si="95">MAX(L1155:BT1155)</f>
        <v>2022</v>
      </c>
      <c r="BL1155">
        <v>2022</v>
      </c>
    </row>
    <row r="1156" spans="1:64" ht="15" customHeight="1" x14ac:dyDescent="0.25">
      <c r="A1156" t="s">
        <v>2959</v>
      </c>
      <c r="C1156" s="78"/>
      <c r="D1156" t="s">
        <v>2961</v>
      </c>
      <c r="E1156" s="47" t="s">
        <v>2962</v>
      </c>
      <c r="G1156" s="45"/>
      <c r="H1156" s="45"/>
      <c r="J1156">
        <f t="shared" si="95"/>
        <v>2022</v>
      </c>
      <c r="BL1156">
        <v>2022</v>
      </c>
    </row>
    <row r="1157" spans="1:64" ht="15" customHeight="1" x14ac:dyDescent="0.25">
      <c r="A1157" t="s">
        <v>2959</v>
      </c>
      <c r="C1157" s="78"/>
      <c r="D1157" t="s">
        <v>2963</v>
      </c>
      <c r="E1157" s="47" t="s">
        <v>896</v>
      </c>
      <c r="G1157" s="45"/>
      <c r="H1157" s="45"/>
      <c r="J1157">
        <f t="shared" si="95"/>
        <v>2022</v>
      </c>
      <c r="BL1157">
        <v>2022</v>
      </c>
    </row>
    <row r="1158" spans="1:64" ht="15" customHeight="1" x14ac:dyDescent="0.25">
      <c r="A1158" t="s">
        <v>2959</v>
      </c>
      <c r="C1158" s="78"/>
      <c r="D1158" t="s">
        <v>2964</v>
      </c>
      <c r="E1158" s="47" t="s">
        <v>2965</v>
      </c>
      <c r="G1158" s="45"/>
      <c r="H1158" s="45"/>
      <c r="J1158">
        <f t="shared" si="95"/>
        <v>2022</v>
      </c>
      <c r="BL1158">
        <v>2022</v>
      </c>
    </row>
    <row r="1159" spans="1:64" ht="15" customHeight="1" x14ac:dyDescent="0.25">
      <c r="A1159" t="s">
        <v>2959</v>
      </c>
      <c r="C1159" s="78"/>
      <c r="D1159" t="s">
        <v>2966</v>
      </c>
      <c r="E1159" s="47" t="s">
        <v>2967</v>
      </c>
      <c r="F1159" s="7" t="s">
        <v>1303</v>
      </c>
      <c r="G1159" s="45"/>
      <c r="H1159" s="45"/>
      <c r="J1159">
        <f t="shared" si="95"/>
        <v>2022</v>
      </c>
      <c r="BL1159">
        <v>2022</v>
      </c>
    </row>
    <row r="1160" spans="1:64" ht="15" customHeight="1" x14ac:dyDescent="0.25">
      <c r="A1160" t="s">
        <v>2959</v>
      </c>
      <c r="C1160" s="78"/>
      <c r="D1160" t="s">
        <v>2968</v>
      </c>
      <c r="E1160" s="47" t="s">
        <v>2969</v>
      </c>
      <c r="G1160" s="45"/>
      <c r="H1160" s="45"/>
      <c r="J1160">
        <f t="shared" si="95"/>
        <v>2022</v>
      </c>
      <c r="BL1160">
        <v>2022</v>
      </c>
    </row>
    <row r="1161" spans="1:64" ht="15" customHeight="1" x14ac:dyDescent="0.25">
      <c r="C1161" s="64"/>
      <c r="E1161" s="47"/>
      <c r="G1161" s="45"/>
      <c r="H1161" s="45"/>
    </row>
    <row r="1162" spans="1:64" ht="15" customHeight="1" x14ac:dyDescent="0.25">
      <c r="A1162" t="s">
        <v>3255</v>
      </c>
      <c r="B1162" s="1" t="str">
        <f>A1162&amp;J1162</f>
        <v>LPR_F_FORLOEB2022</v>
      </c>
      <c r="C1162" s="61"/>
      <c r="D1162" t="s">
        <v>2970</v>
      </c>
      <c r="E1162" s="47" t="s">
        <v>2971</v>
      </c>
      <c r="G1162" s="45"/>
      <c r="H1162" s="45"/>
      <c r="J1162">
        <f t="shared" si="95"/>
        <v>2022</v>
      </c>
      <c r="BL1162">
        <v>2022</v>
      </c>
    </row>
    <row r="1163" spans="1:64" ht="15" customHeight="1" x14ac:dyDescent="0.25">
      <c r="A1163" t="s">
        <v>3255</v>
      </c>
      <c r="C1163" s="61"/>
      <c r="D1163" t="s">
        <v>2972</v>
      </c>
      <c r="E1163" s="47" t="s">
        <v>2973</v>
      </c>
      <c r="G1163" s="45"/>
      <c r="H1163" s="45"/>
      <c r="J1163">
        <f t="shared" si="95"/>
        <v>2022</v>
      </c>
      <c r="BL1163">
        <v>2022</v>
      </c>
    </row>
    <row r="1164" spans="1:64" ht="15" customHeight="1" x14ac:dyDescent="0.25">
      <c r="A1164" t="s">
        <v>3255</v>
      </c>
      <c r="C1164" s="61"/>
      <c r="D1164" t="s">
        <v>2974</v>
      </c>
      <c r="E1164" s="47" t="s">
        <v>2975</v>
      </c>
      <c r="G1164" s="45"/>
      <c r="H1164" s="45"/>
      <c r="J1164">
        <f t="shared" si="95"/>
        <v>2022</v>
      </c>
      <c r="BL1164">
        <v>2022</v>
      </c>
    </row>
    <row r="1165" spans="1:64" ht="15" customHeight="1" x14ac:dyDescent="0.25">
      <c r="A1165" t="s">
        <v>3255</v>
      </c>
      <c r="C1165" s="61"/>
      <c r="D1165" t="s">
        <v>2976</v>
      </c>
      <c r="E1165" s="47" t="s">
        <v>2977</v>
      </c>
      <c r="G1165" s="45"/>
      <c r="H1165" s="45"/>
      <c r="J1165">
        <f t="shared" si="95"/>
        <v>2022</v>
      </c>
      <c r="BL1165">
        <v>2022</v>
      </c>
    </row>
    <row r="1166" spans="1:64" ht="15" customHeight="1" x14ac:dyDescent="0.25">
      <c r="A1166" t="s">
        <v>3255</v>
      </c>
      <c r="C1166" s="61"/>
      <c r="D1166" t="s">
        <v>2978</v>
      </c>
      <c r="E1166" s="47" t="s">
        <v>2979</v>
      </c>
      <c r="G1166" s="45"/>
      <c r="H1166" s="45"/>
      <c r="J1166">
        <f t="shared" si="95"/>
        <v>2022</v>
      </c>
      <c r="BL1166">
        <v>2022</v>
      </c>
    </row>
    <row r="1167" spans="1:64" ht="15" customHeight="1" x14ac:dyDescent="0.25">
      <c r="A1167" t="s">
        <v>3255</v>
      </c>
      <c r="C1167" s="61"/>
      <c r="D1167" t="s">
        <v>2981</v>
      </c>
      <c r="E1167" s="47" t="s">
        <v>1162</v>
      </c>
      <c r="G1167" s="45"/>
      <c r="H1167" s="45"/>
      <c r="J1167">
        <f t="shared" si="95"/>
        <v>2022</v>
      </c>
      <c r="BL1167">
        <v>2022</v>
      </c>
    </row>
    <row r="1168" spans="1:64" ht="15" customHeight="1" x14ac:dyDescent="0.25">
      <c r="A1168" t="s">
        <v>3255</v>
      </c>
      <c r="C1168" s="61"/>
      <c r="D1168" t="s">
        <v>2982</v>
      </c>
      <c r="E1168" s="47" t="s">
        <v>2983</v>
      </c>
      <c r="G1168" s="45"/>
      <c r="H1168" s="45"/>
      <c r="J1168">
        <f t="shared" si="95"/>
        <v>2022</v>
      </c>
      <c r="BL1168">
        <v>2022</v>
      </c>
    </row>
    <row r="1169" spans="1:64" ht="15" customHeight="1" x14ac:dyDescent="0.25">
      <c r="A1169" t="s">
        <v>3255</v>
      </c>
      <c r="C1169" s="61"/>
      <c r="D1169" t="s">
        <v>2984</v>
      </c>
      <c r="E1169" s="47" t="s">
        <v>2985</v>
      </c>
      <c r="G1169" s="45"/>
      <c r="H1169" s="45"/>
      <c r="J1169">
        <f t="shared" si="95"/>
        <v>2022</v>
      </c>
      <c r="BL1169">
        <v>2022</v>
      </c>
    </row>
    <row r="1170" spans="1:64" ht="15" customHeight="1" x14ac:dyDescent="0.25">
      <c r="A1170" t="s">
        <v>3255</v>
      </c>
      <c r="C1170" s="61"/>
      <c r="D1170" t="s">
        <v>2986</v>
      </c>
      <c r="E1170" s="47" t="s">
        <v>2987</v>
      </c>
      <c r="G1170" s="45"/>
      <c r="H1170" s="45"/>
      <c r="J1170">
        <f t="shared" si="95"/>
        <v>2022</v>
      </c>
      <c r="BL1170">
        <v>2022</v>
      </c>
    </row>
    <row r="1171" spans="1:64" ht="15" customHeight="1" x14ac:dyDescent="0.25">
      <c r="A1171" t="s">
        <v>3255</v>
      </c>
      <c r="C1171" s="61"/>
      <c r="D1171" t="s">
        <v>2988</v>
      </c>
      <c r="E1171" s="47" t="s">
        <v>2989</v>
      </c>
      <c r="F1171" s="7" t="s">
        <v>1303</v>
      </c>
      <c r="G1171" s="45"/>
      <c r="H1171" s="45"/>
      <c r="J1171">
        <f t="shared" si="95"/>
        <v>2022</v>
      </c>
      <c r="BL1171">
        <v>2022</v>
      </c>
    </row>
    <row r="1172" spans="1:64" ht="15" customHeight="1" x14ac:dyDescent="0.25">
      <c r="A1172" t="s">
        <v>3255</v>
      </c>
      <c r="C1172" s="61"/>
      <c r="D1172" t="s">
        <v>2990</v>
      </c>
      <c r="E1172" s="47" t="s">
        <v>2991</v>
      </c>
      <c r="G1172" s="45"/>
      <c r="H1172" s="45"/>
      <c r="J1172">
        <f t="shared" si="95"/>
        <v>2022</v>
      </c>
      <c r="BL1172">
        <v>2022</v>
      </c>
    </row>
    <row r="1173" spans="1:64" ht="15" customHeight="1" x14ac:dyDescent="0.25">
      <c r="A1173" t="s">
        <v>3255</v>
      </c>
      <c r="C1173" s="61"/>
      <c r="D1173" t="s">
        <v>2992</v>
      </c>
      <c r="E1173" s="47" t="s">
        <v>2993</v>
      </c>
      <c r="G1173" s="45"/>
      <c r="H1173" s="45"/>
      <c r="J1173">
        <f t="shared" si="95"/>
        <v>2022</v>
      </c>
      <c r="BL1173">
        <v>2022</v>
      </c>
    </row>
    <row r="1174" spans="1:64" ht="15" customHeight="1" x14ac:dyDescent="0.25">
      <c r="A1174" t="s">
        <v>3255</v>
      </c>
      <c r="C1174" s="61"/>
      <c r="D1174" t="s">
        <v>2994</v>
      </c>
      <c r="E1174" s="47" t="s">
        <v>2995</v>
      </c>
      <c r="G1174" s="45"/>
      <c r="H1174" s="45"/>
      <c r="J1174">
        <f t="shared" si="95"/>
        <v>2022</v>
      </c>
      <c r="BL1174">
        <v>2022</v>
      </c>
    </row>
    <row r="1175" spans="1:64" ht="15" customHeight="1" x14ac:dyDescent="0.25">
      <c r="A1175" t="s">
        <v>3255</v>
      </c>
      <c r="C1175" s="61"/>
      <c r="D1175" t="s">
        <v>2996</v>
      </c>
      <c r="E1175" s="47" t="s">
        <v>2997</v>
      </c>
      <c r="G1175" s="45"/>
      <c r="H1175" s="45"/>
      <c r="J1175">
        <f t="shared" si="95"/>
        <v>2022</v>
      </c>
      <c r="BL1175">
        <v>2022</v>
      </c>
    </row>
    <row r="1176" spans="1:64" ht="15" customHeight="1" x14ac:dyDescent="0.25">
      <c r="A1176" t="s">
        <v>3255</v>
      </c>
      <c r="C1176" s="61"/>
      <c r="D1176" t="s">
        <v>2998</v>
      </c>
      <c r="E1176" s="47" t="s">
        <v>2999</v>
      </c>
      <c r="G1176" s="45"/>
      <c r="H1176" s="45"/>
      <c r="J1176">
        <f t="shared" si="95"/>
        <v>2022</v>
      </c>
      <c r="BL1176">
        <v>2022</v>
      </c>
    </row>
    <row r="1177" spans="1:64" ht="15" customHeight="1" x14ac:dyDescent="0.25">
      <c r="A1177" t="s">
        <v>3255</v>
      </c>
      <c r="C1177" s="61"/>
      <c r="D1177" t="s">
        <v>3000</v>
      </c>
      <c r="E1177" s="47" t="s">
        <v>3001</v>
      </c>
      <c r="G1177" s="45"/>
      <c r="H1177" s="45"/>
      <c r="J1177">
        <f t="shared" si="95"/>
        <v>2022</v>
      </c>
      <c r="BL1177">
        <v>2022</v>
      </c>
    </row>
    <row r="1178" spans="1:64" ht="15" customHeight="1" x14ac:dyDescent="0.25">
      <c r="A1178" t="s">
        <v>3255</v>
      </c>
      <c r="C1178" s="61"/>
      <c r="D1178" t="s">
        <v>3002</v>
      </c>
      <c r="E1178" s="47" t="s">
        <v>3003</v>
      </c>
      <c r="G1178" s="45"/>
      <c r="H1178" s="45"/>
      <c r="J1178">
        <f t="shared" si="95"/>
        <v>2022</v>
      </c>
      <c r="BL1178">
        <v>2022</v>
      </c>
    </row>
    <row r="1179" spans="1:64" ht="15" customHeight="1" x14ac:dyDescent="0.25">
      <c r="A1179" t="s">
        <v>3255</v>
      </c>
      <c r="C1179" s="61"/>
      <c r="D1179" t="s">
        <v>3004</v>
      </c>
      <c r="E1179" s="47" t="s">
        <v>3005</v>
      </c>
      <c r="G1179" s="45"/>
      <c r="H1179" s="45"/>
      <c r="J1179">
        <f t="shared" si="95"/>
        <v>2022</v>
      </c>
      <c r="BL1179">
        <v>2022</v>
      </c>
    </row>
    <row r="1180" spans="1:64" ht="15" customHeight="1" x14ac:dyDescent="0.25">
      <c r="A1180" t="s">
        <v>3255</v>
      </c>
      <c r="C1180" s="61"/>
      <c r="D1180" t="s">
        <v>3006</v>
      </c>
      <c r="E1180" s="47" t="s">
        <v>3007</v>
      </c>
      <c r="G1180" s="45"/>
      <c r="H1180" s="45"/>
      <c r="J1180">
        <f t="shared" si="95"/>
        <v>2022</v>
      </c>
      <c r="BL1180">
        <v>2022</v>
      </c>
    </row>
    <row r="1181" spans="1:64" ht="15" customHeight="1" x14ac:dyDescent="0.25">
      <c r="A1181" t="s">
        <v>3255</v>
      </c>
      <c r="C1181" s="61"/>
      <c r="D1181" t="s">
        <v>3008</v>
      </c>
      <c r="E1181" s="47" t="s">
        <v>3009</v>
      </c>
      <c r="G1181" s="45"/>
      <c r="H1181" s="45"/>
      <c r="J1181">
        <f t="shared" si="95"/>
        <v>2022</v>
      </c>
      <c r="BL1181">
        <v>2022</v>
      </c>
    </row>
    <row r="1182" spans="1:64" ht="15" customHeight="1" x14ac:dyDescent="0.25">
      <c r="A1182" t="s">
        <v>3255</v>
      </c>
      <c r="C1182" s="61"/>
      <c r="D1182" t="s">
        <v>3010</v>
      </c>
      <c r="E1182" s="47" t="s">
        <v>3011</v>
      </c>
      <c r="G1182" s="45"/>
      <c r="H1182" s="45"/>
      <c r="J1182">
        <f t="shared" si="95"/>
        <v>2022</v>
      </c>
      <c r="BL1182">
        <v>2022</v>
      </c>
    </row>
    <row r="1183" spans="1:64" ht="15" customHeight="1" x14ac:dyDescent="0.25">
      <c r="A1183" t="s">
        <v>3255</v>
      </c>
      <c r="C1183" s="61"/>
      <c r="D1183" t="s">
        <v>3012</v>
      </c>
      <c r="E1183" s="47" t="s">
        <v>3013</v>
      </c>
      <c r="G1183" s="45"/>
      <c r="H1183" s="45"/>
      <c r="J1183">
        <f t="shared" si="95"/>
        <v>2022</v>
      </c>
      <c r="BL1183">
        <v>2022</v>
      </c>
    </row>
    <row r="1184" spans="1:64" ht="15" customHeight="1" x14ac:dyDescent="0.25">
      <c r="A1184" t="s">
        <v>3255</v>
      </c>
      <c r="C1184" s="61"/>
      <c r="D1184" t="s">
        <v>3014</v>
      </c>
      <c r="E1184" s="47" t="s">
        <v>3015</v>
      </c>
      <c r="G1184" s="45"/>
      <c r="H1184" s="45"/>
      <c r="J1184">
        <f t="shared" si="95"/>
        <v>2022</v>
      </c>
      <c r="BL1184">
        <v>2022</v>
      </c>
    </row>
    <row r="1185" spans="1:64" ht="15" customHeight="1" x14ac:dyDescent="0.25">
      <c r="A1185" t="s">
        <v>3255</v>
      </c>
      <c r="C1185" s="61"/>
      <c r="D1185" t="s">
        <v>21</v>
      </c>
      <c r="E1185" s="47" t="s">
        <v>2980</v>
      </c>
      <c r="F1185" s="7" t="s">
        <v>1303</v>
      </c>
      <c r="G1185" s="45"/>
      <c r="H1185" s="45"/>
      <c r="J1185">
        <f>MAX(L1185:BT1185)</f>
        <v>2022</v>
      </c>
      <c r="BL1185">
        <v>2022</v>
      </c>
    </row>
    <row r="1186" spans="1:64" ht="15" customHeight="1" x14ac:dyDescent="0.25">
      <c r="A1186" t="s">
        <v>3255</v>
      </c>
      <c r="C1186" s="61"/>
      <c r="D1186" t="s">
        <v>3016</v>
      </c>
      <c r="E1186" s="47" t="s">
        <v>3017</v>
      </c>
      <c r="G1186" s="45"/>
      <c r="H1186" s="45"/>
      <c r="J1186">
        <f t="shared" si="95"/>
        <v>2022</v>
      </c>
      <c r="BL1186">
        <v>2022</v>
      </c>
    </row>
    <row r="1187" spans="1:64" ht="15" customHeight="1" x14ac:dyDescent="0.25">
      <c r="A1187" t="s">
        <v>3255</v>
      </c>
      <c r="C1187" s="61"/>
      <c r="D1187" t="s">
        <v>3018</v>
      </c>
      <c r="E1187" s="47" t="s">
        <v>3019</v>
      </c>
      <c r="G1187" s="45"/>
      <c r="H1187" s="45"/>
      <c r="J1187">
        <f t="shared" si="95"/>
        <v>2022</v>
      </c>
      <c r="BL1187">
        <v>2022</v>
      </c>
    </row>
    <row r="1188" spans="1:64" ht="15" customHeight="1" x14ac:dyDescent="0.25">
      <c r="A1188" t="s">
        <v>3255</v>
      </c>
      <c r="C1188" s="61"/>
      <c r="D1188" t="s">
        <v>3020</v>
      </c>
      <c r="E1188" s="47" t="s">
        <v>3021</v>
      </c>
      <c r="G1188" s="45"/>
      <c r="H1188" s="45"/>
      <c r="J1188">
        <f t="shared" si="95"/>
        <v>2022</v>
      </c>
      <c r="BL1188">
        <v>2022</v>
      </c>
    </row>
    <row r="1189" spans="1:64" ht="15" customHeight="1" x14ac:dyDescent="0.25">
      <c r="A1189" t="s">
        <v>3255</v>
      </c>
      <c r="C1189" s="61"/>
      <c r="D1189" t="s">
        <v>3022</v>
      </c>
      <c r="E1189" s="47" t="s">
        <v>3023</v>
      </c>
      <c r="G1189" s="45"/>
      <c r="H1189" s="45"/>
      <c r="J1189">
        <f t="shared" si="95"/>
        <v>2022</v>
      </c>
      <c r="BL1189">
        <v>2022</v>
      </c>
    </row>
    <row r="1190" spans="1:64" ht="15" customHeight="1" x14ac:dyDescent="0.25">
      <c r="A1190" t="s">
        <v>3255</v>
      </c>
      <c r="C1190" s="61"/>
      <c r="D1190" t="s">
        <v>3024</v>
      </c>
      <c r="E1190" s="47" t="s">
        <v>3025</v>
      </c>
      <c r="G1190" s="45"/>
      <c r="H1190" s="45"/>
      <c r="J1190">
        <f t="shared" si="95"/>
        <v>2022</v>
      </c>
      <c r="BL1190">
        <v>2022</v>
      </c>
    </row>
    <row r="1191" spans="1:64" ht="15" customHeight="1" x14ac:dyDescent="0.25">
      <c r="A1191" t="s">
        <v>3255</v>
      </c>
      <c r="C1191" s="61"/>
      <c r="D1191" t="s">
        <v>3026</v>
      </c>
      <c r="E1191" s="47" t="s">
        <v>3027</v>
      </c>
      <c r="G1191" s="45"/>
      <c r="H1191" s="45"/>
      <c r="J1191">
        <f t="shared" si="95"/>
        <v>2022</v>
      </c>
      <c r="BL1191">
        <v>2022</v>
      </c>
    </row>
    <row r="1192" spans="1:64" ht="15" customHeight="1" x14ac:dyDescent="0.25">
      <c r="A1192" t="s">
        <v>3255</v>
      </c>
      <c r="C1192" s="61"/>
      <c r="D1192" t="s">
        <v>3028</v>
      </c>
      <c r="E1192" s="47" t="s">
        <v>3029</v>
      </c>
      <c r="G1192" s="45"/>
      <c r="H1192" s="45"/>
      <c r="J1192">
        <f t="shared" si="95"/>
        <v>2022</v>
      </c>
      <c r="BL1192">
        <v>2022</v>
      </c>
    </row>
    <row r="1193" spans="1:64" ht="15" customHeight="1" x14ac:dyDescent="0.25">
      <c r="A1193" t="s">
        <v>3255</v>
      </c>
      <c r="C1193" s="61"/>
      <c r="D1193" t="s">
        <v>3030</v>
      </c>
      <c r="E1193" s="47" t="s">
        <v>3031</v>
      </c>
      <c r="G1193" s="45"/>
      <c r="H1193" s="45"/>
      <c r="J1193">
        <f t="shared" si="95"/>
        <v>2022</v>
      </c>
      <c r="BL1193">
        <v>2022</v>
      </c>
    </row>
    <row r="1194" spans="1:64" ht="15" customHeight="1" x14ac:dyDescent="0.25">
      <c r="A1194" t="s">
        <v>3255</v>
      </c>
      <c r="C1194" s="61"/>
      <c r="D1194" t="s">
        <v>3032</v>
      </c>
      <c r="E1194" s="47" t="s">
        <v>3033</v>
      </c>
      <c r="G1194" s="45"/>
      <c r="H1194" s="45"/>
      <c r="J1194">
        <f t="shared" si="95"/>
        <v>2022</v>
      </c>
      <c r="BL1194">
        <v>2022</v>
      </c>
    </row>
    <row r="1195" spans="1:64" ht="15" customHeight="1" x14ac:dyDescent="0.25">
      <c r="A1195" t="s">
        <v>3255</v>
      </c>
      <c r="C1195" s="61"/>
      <c r="D1195" t="s">
        <v>3034</v>
      </c>
      <c r="E1195" s="47" t="s">
        <v>3035</v>
      </c>
      <c r="G1195" s="45"/>
      <c r="H1195" s="45"/>
      <c r="J1195">
        <f t="shared" si="95"/>
        <v>2022</v>
      </c>
      <c r="BL1195">
        <v>2022</v>
      </c>
    </row>
    <row r="1196" spans="1:64" ht="15" customHeight="1" x14ac:dyDescent="0.25">
      <c r="A1196" t="s">
        <v>3255</v>
      </c>
      <c r="C1196" s="61"/>
      <c r="D1196" t="s">
        <v>3036</v>
      </c>
      <c r="E1196" s="47" t="s">
        <v>3037</v>
      </c>
      <c r="G1196" s="45"/>
      <c r="H1196" s="45"/>
      <c r="J1196">
        <f t="shared" si="95"/>
        <v>2022</v>
      </c>
      <c r="BL1196">
        <v>2022</v>
      </c>
    </row>
    <row r="1197" spans="1:64" ht="15" customHeight="1" x14ac:dyDescent="0.25">
      <c r="A1197" t="s">
        <v>3255</v>
      </c>
      <c r="C1197" s="61"/>
      <c r="D1197" t="s">
        <v>3038</v>
      </c>
      <c r="E1197" s="47" t="s">
        <v>3039</v>
      </c>
      <c r="G1197" s="45"/>
      <c r="H1197" s="45"/>
      <c r="J1197">
        <f t="shared" si="95"/>
        <v>2022</v>
      </c>
      <c r="BL1197">
        <v>2022</v>
      </c>
    </row>
    <row r="1198" spans="1:64" ht="15" customHeight="1" x14ac:dyDescent="0.25">
      <c r="A1198" t="s">
        <v>3255</v>
      </c>
      <c r="C1198" s="61"/>
      <c r="D1198" t="s">
        <v>3040</v>
      </c>
      <c r="E1198" s="47" t="s">
        <v>3041</v>
      </c>
      <c r="G1198" s="45"/>
      <c r="H1198" s="45"/>
      <c r="J1198">
        <f t="shared" si="95"/>
        <v>2022</v>
      </c>
      <c r="BL1198">
        <v>2022</v>
      </c>
    </row>
    <row r="1199" spans="1:64" ht="15" customHeight="1" x14ac:dyDescent="0.25">
      <c r="A1199" t="s">
        <v>3255</v>
      </c>
      <c r="C1199" s="61"/>
      <c r="D1199" t="s">
        <v>3042</v>
      </c>
      <c r="E1199" s="47" t="s">
        <v>3043</v>
      </c>
      <c r="G1199" s="45"/>
      <c r="H1199" s="45"/>
      <c r="J1199">
        <f t="shared" si="95"/>
        <v>2022</v>
      </c>
      <c r="BL1199">
        <v>2022</v>
      </c>
    </row>
    <row r="1200" spans="1:64" ht="15" customHeight="1" x14ac:dyDescent="0.25">
      <c r="A1200" t="s">
        <v>3255</v>
      </c>
      <c r="C1200" s="61"/>
      <c r="D1200" t="s">
        <v>3044</v>
      </c>
      <c r="E1200" s="47" t="s">
        <v>3045</v>
      </c>
      <c r="G1200" s="45"/>
      <c r="H1200" s="45"/>
      <c r="J1200">
        <f t="shared" si="95"/>
        <v>2022</v>
      </c>
      <c r="BL1200">
        <v>2022</v>
      </c>
    </row>
    <row r="1201" spans="1:64" ht="15" customHeight="1" x14ac:dyDescent="0.25">
      <c r="A1201" t="s">
        <v>3255</v>
      </c>
      <c r="C1201" s="61"/>
      <c r="D1201" t="s">
        <v>3046</v>
      </c>
      <c r="E1201" s="47" t="s">
        <v>3047</v>
      </c>
      <c r="G1201" s="45"/>
      <c r="H1201" s="45"/>
      <c r="J1201">
        <f t="shared" si="95"/>
        <v>2022</v>
      </c>
      <c r="BL1201">
        <v>2022</v>
      </c>
    </row>
    <row r="1202" spans="1:64" ht="15" customHeight="1" x14ac:dyDescent="0.25">
      <c r="A1202" t="s">
        <v>3255</v>
      </c>
      <c r="C1202" s="61"/>
      <c r="D1202" t="s">
        <v>3048</v>
      </c>
      <c r="E1202" s="47" t="s">
        <v>3049</v>
      </c>
      <c r="G1202" s="45"/>
      <c r="H1202" s="45"/>
      <c r="J1202">
        <f t="shared" si="95"/>
        <v>2022</v>
      </c>
      <c r="BL1202">
        <v>2022</v>
      </c>
    </row>
    <row r="1203" spans="1:64" ht="15" customHeight="1" x14ac:dyDescent="0.25">
      <c r="A1203" t="s">
        <v>3255</v>
      </c>
      <c r="C1203" s="61"/>
      <c r="D1203" t="s">
        <v>3050</v>
      </c>
      <c r="E1203" s="47" t="s">
        <v>3051</v>
      </c>
      <c r="G1203" s="45"/>
      <c r="H1203" s="45"/>
      <c r="J1203">
        <f t="shared" si="95"/>
        <v>2022</v>
      </c>
      <c r="BL1203">
        <v>2022</v>
      </c>
    </row>
    <row r="1204" spans="1:64" ht="15" customHeight="1" x14ac:dyDescent="0.25">
      <c r="A1204" t="s">
        <v>3255</v>
      </c>
      <c r="C1204" s="61"/>
      <c r="D1204" t="s">
        <v>3052</v>
      </c>
      <c r="E1204" s="47" t="s">
        <v>3053</v>
      </c>
      <c r="G1204" s="45"/>
      <c r="H1204" s="45"/>
      <c r="J1204">
        <f t="shared" si="95"/>
        <v>2022</v>
      </c>
      <c r="BL1204">
        <v>2022</v>
      </c>
    </row>
    <row r="1205" spans="1:64" ht="15" customHeight="1" x14ac:dyDescent="0.25">
      <c r="C1205" s="64"/>
      <c r="E1205" s="47"/>
      <c r="G1205" s="45"/>
      <c r="H1205" s="45"/>
    </row>
    <row r="1206" spans="1:64" ht="15" customHeight="1" x14ac:dyDescent="0.25">
      <c r="A1206" t="s">
        <v>3256</v>
      </c>
      <c r="B1206" s="1" t="str">
        <f>A1206&amp;J1206</f>
        <v>LPR_F_HELBREDSFORLOEB2022</v>
      </c>
      <c r="C1206" s="78"/>
      <c r="D1206" t="s">
        <v>2984</v>
      </c>
      <c r="E1206" s="47" t="s">
        <v>3054</v>
      </c>
      <c r="G1206" s="45"/>
      <c r="H1206" s="45"/>
      <c r="J1206">
        <f t="shared" si="95"/>
        <v>2022</v>
      </c>
      <c r="BL1206">
        <v>2022</v>
      </c>
    </row>
    <row r="1207" spans="1:64" ht="15" customHeight="1" x14ac:dyDescent="0.25">
      <c r="A1207" t="s">
        <v>3256</v>
      </c>
      <c r="C1207" s="78"/>
      <c r="D1207" t="s">
        <v>2986</v>
      </c>
      <c r="E1207" s="47" t="s">
        <v>3055</v>
      </c>
      <c r="G1207" s="45"/>
      <c r="H1207" s="45"/>
      <c r="J1207">
        <f t="shared" si="95"/>
        <v>2022</v>
      </c>
      <c r="BL1207">
        <v>2022</v>
      </c>
    </row>
    <row r="1208" spans="1:64" ht="15" customHeight="1" x14ac:dyDescent="0.25">
      <c r="A1208" t="s">
        <v>3256</v>
      </c>
      <c r="C1208" s="78"/>
      <c r="D1208" t="s">
        <v>2988</v>
      </c>
      <c r="E1208" s="47" t="s">
        <v>3056</v>
      </c>
      <c r="F1208" s="7" t="s">
        <v>1303</v>
      </c>
      <c r="G1208" s="45"/>
      <c r="H1208" s="45"/>
      <c r="J1208">
        <f t="shared" si="95"/>
        <v>2022</v>
      </c>
      <c r="BL1208">
        <v>2022</v>
      </c>
    </row>
    <row r="1209" spans="1:64" ht="15" customHeight="1" x14ac:dyDescent="0.25">
      <c r="A1209" t="s">
        <v>3256</v>
      </c>
      <c r="C1209" s="78"/>
      <c r="D1209" t="s">
        <v>3057</v>
      </c>
      <c r="E1209" s="47" t="s">
        <v>3058</v>
      </c>
      <c r="F1209" s="7" t="s">
        <v>1303</v>
      </c>
      <c r="G1209" s="45"/>
      <c r="H1209" s="45"/>
      <c r="J1209">
        <f t="shared" si="95"/>
        <v>2022</v>
      </c>
      <c r="BL1209">
        <v>2022</v>
      </c>
    </row>
    <row r="1210" spans="1:64" ht="15" customHeight="1" x14ac:dyDescent="0.25">
      <c r="A1210" t="s">
        <v>3256</v>
      </c>
      <c r="C1210" s="78"/>
      <c r="D1210" t="s">
        <v>2990</v>
      </c>
      <c r="E1210" s="47" t="s">
        <v>3059</v>
      </c>
      <c r="F1210" s="7" t="s">
        <v>1303</v>
      </c>
      <c r="G1210" s="45"/>
      <c r="H1210" s="45"/>
      <c r="J1210">
        <f t="shared" si="95"/>
        <v>2022</v>
      </c>
      <c r="BL1210">
        <v>2022</v>
      </c>
    </row>
    <row r="1211" spans="1:64" ht="15" customHeight="1" x14ac:dyDescent="0.25">
      <c r="A1211" t="s">
        <v>3256</v>
      </c>
      <c r="C1211" s="78"/>
      <c r="D1211" t="s">
        <v>3060</v>
      </c>
      <c r="E1211" s="47" t="s">
        <v>3061</v>
      </c>
      <c r="G1211" s="45"/>
      <c r="H1211" s="45"/>
      <c r="J1211">
        <f t="shared" si="95"/>
        <v>2022</v>
      </c>
      <c r="BL1211">
        <v>2022</v>
      </c>
    </row>
    <row r="1212" spans="1:64" ht="15" customHeight="1" x14ac:dyDescent="0.25">
      <c r="A1212" t="s">
        <v>3256</v>
      </c>
      <c r="C1212" s="78"/>
      <c r="D1212" t="s">
        <v>3062</v>
      </c>
      <c r="E1212" s="47" t="s">
        <v>3063</v>
      </c>
      <c r="G1212" s="45"/>
      <c r="H1212" s="45"/>
      <c r="J1212">
        <f t="shared" si="95"/>
        <v>2022</v>
      </c>
      <c r="BL1212">
        <v>2022</v>
      </c>
    </row>
    <row r="1213" spans="1:64" ht="15" customHeight="1" x14ac:dyDescent="0.25">
      <c r="A1213" t="s">
        <v>3256</v>
      </c>
      <c r="C1213" s="78"/>
      <c r="D1213" t="s">
        <v>3064</v>
      </c>
      <c r="E1213" s="47" t="s">
        <v>3065</v>
      </c>
      <c r="G1213" s="45"/>
      <c r="H1213" s="45"/>
      <c r="J1213">
        <f t="shared" si="95"/>
        <v>2022</v>
      </c>
      <c r="BL1213">
        <v>2022</v>
      </c>
    </row>
    <row r="1214" spans="1:64" ht="15" customHeight="1" x14ac:dyDescent="0.25">
      <c r="A1214" t="s">
        <v>3256</v>
      </c>
      <c r="C1214" s="78"/>
      <c r="D1214" t="s">
        <v>3066</v>
      </c>
      <c r="E1214" s="47" t="s">
        <v>3067</v>
      </c>
      <c r="G1214" s="45"/>
      <c r="H1214" s="45"/>
      <c r="J1214">
        <f t="shared" si="95"/>
        <v>2022</v>
      </c>
      <c r="BL1214">
        <v>2022</v>
      </c>
    </row>
    <row r="1215" spans="1:64" ht="15" customHeight="1" x14ac:dyDescent="0.25">
      <c r="A1215" t="s">
        <v>3256</v>
      </c>
      <c r="C1215" s="78"/>
      <c r="D1215" t="s">
        <v>3068</v>
      </c>
      <c r="E1215" s="47" t="s">
        <v>3069</v>
      </c>
      <c r="G1215" s="45"/>
      <c r="H1215" s="45"/>
      <c r="J1215">
        <f t="shared" si="95"/>
        <v>2022</v>
      </c>
      <c r="BL1215">
        <v>2022</v>
      </c>
    </row>
    <row r="1216" spans="1:64" ht="15" customHeight="1" x14ac:dyDescent="0.25">
      <c r="A1216" t="s">
        <v>3256</v>
      </c>
      <c r="C1216" s="78"/>
      <c r="D1216" t="s">
        <v>3050</v>
      </c>
      <c r="E1216" s="47" t="s">
        <v>3070</v>
      </c>
      <c r="G1216" s="45"/>
      <c r="H1216" s="45"/>
      <c r="J1216">
        <f t="shared" si="95"/>
        <v>2022</v>
      </c>
      <c r="BL1216">
        <v>2022</v>
      </c>
    </row>
    <row r="1217" spans="1:64" ht="15" customHeight="1" x14ac:dyDescent="0.25">
      <c r="A1217" t="s">
        <v>3256</v>
      </c>
      <c r="C1217" s="78"/>
      <c r="D1217" t="s">
        <v>3052</v>
      </c>
      <c r="E1217" s="47" t="s">
        <v>3071</v>
      </c>
      <c r="G1217" s="45"/>
      <c r="H1217" s="45"/>
      <c r="J1217">
        <f t="shared" si="95"/>
        <v>2022</v>
      </c>
      <c r="BL1217">
        <v>2022</v>
      </c>
    </row>
    <row r="1218" spans="1:64" ht="15" customHeight="1" x14ac:dyDescent="0.25">
      <c r="C1218" s="64"/>
      <c r="E1218" s="47"/>
      <c r="G1218" s="45"/>
      <c r="H1218" s="45"/>
    </row>
    <row r="1219" spans="1:64" ht="15" customHeight="1" x14ac:dyDescent="0.25">
      <c r="A1219" t="s">
        <v>3257</v>
      </c>
      <c r="B1219" s="1" t="str">
        <f>A1219&amp;J1219</f>
        <v>LPR_F_HENVISNING_TILLAEG2022</v>
      </c>
      <c r="C1219" s="78"/>
      <c r="D1219" t="s">
        <v>2988</v>
      </c>
      <c r="E1219" s="47" t="s">
        <v>3072</v>
      </c>
      <c r="F1219" s="7" t="s">
        <v>1303</v>
      </c>
      <c r="G1219" s="45"/>
      <c r="H1219" s="45"/>
      <c r="J1219">
        <f t="shared" si="95"/>
        <v>2022</v>
      </c>
      <c r="BL1219">
        <v>2022</v>
      </c>
    </row>
    <row r="1220" spans="1:64" ht="15" customHeight="1" x14ac:dyDescent="0.25">
      <c r="A1220" t="s">
        <v>3257</v>
      </c>
      <c r="C1220" s="78"/>
      <c r="D1220" t="s">
        <v>3073</v>
      </c>
      <c r="E1220" s="47" t="s">
        <v>3074</v>
      </c>
      <c r="G1220" s="45"/>
      <c r="H1220" s="45"/>
      <c r="J1220">
        <f>MAX(L1220:BT1220)</f>
        <v>2022</v>
      </c>
      <c r="BL1220">
        <v>2022</v>
      </c>
    </row>
    <row r="1221" spans="1:64" ht="15" customHeight="1" x14ac:dyDescent="0.25">
      <c r="C1221" s="64"/>
      <c r="E1221" s="47"/>
      <c r="G1221" s="45"/>
      <c r="H1221" s="45"/>
    </row>
    <row r="1222" spans="1:64" ht="15" customHeight="1" x14ac:dyDescent="0.25">
      <c r="A1222" t="s">
        <v>3258</v>
      </c>
      <c r="B1222" s="1" t="str">
        <f>A1222&amp;J1222</f>
        <v>LPR_F_KONTAKTER2022</v>
      </c>
      <c r="C1222" s="61"/>
      <c r="D1222" t="s">
        <v>3075</v>
      </c>
      <c r="E1222" s="47" t="s">
        <v>3076</v>
      </c>
      <c r="G1222" s="45"/>
      <c r="H1222" s="45"/>
      <c r="J1222">
        <f t="shared" ref="J1222:J1284" si="96">MAX(L1222:BT1222)</f>
        <v>2022</v>
      </c>
      <c r="BL1222">
        <v>2022</v>
      </c>
    </row>
    <row r="1223" spans="1:64" ht="15" customHeight="1" x14ac:dyDescent="0.25">
      <c r="A1223" t="s">
        <v>3258</v>
      </c>
      <c r="C1223" s="61"/>
      <c r="D1223" t="s">
        <v>2972</v>
      </c>
      <c r="E1223" s="47" t="s">
        <v>2973</v>
      </c>
      <c r="G1223" s="45"/>
      <c r="H1223" s="45"/>
      <c r="J1223">
        <f t="shared" si="96"/>
        <v>2022</v>
      </c>
      <c r="BL1223">
        <v>2022</v>
      </c>
    </row>
    <row r="1224" spans="1:64" ht="15" customHeight="1" x14ac:dyDescent="0.25">
      <c r="A1224" t="s">
        <v>3258</v>
      </c>
      <c r="C1224" s="61"/>
      <c r="D1224" t="s">
        <v>2974</v>
      </c>
      <c r="E1224" s="47" t="s">
        <v>2975</v>
      </c>
      <c r="G1224" s="45"/>
      <c r="H1224" s="45"/>
      <c r="J1224">
        <f t="shared" si="96"/>
        <v>2022</v>
      </c>
      <c r="BL1224">
        <v>2022</v>
      </c>
    </row>
    <row r="1225" spans="1:64" ht="15" customHeight="1" x14ac:dyDescent="0.25">
      <c r="A1225" t="s">
        <v>3258</v>
      </c>
      <c r="C1225" s="61"/>
      <c r="D1225" t="s">
        <v>2976</v>
      </c>
      <c r="E1225" s="47" t="s">
        <v>2977</v>
      </c>
      <c r="G1225" s="45"/>
      <c r="H1225" s="45"/>
      <c r="J1225">
        <f t="shared" si="96"/>
        <v>2022</v>
      </c>
      <c r="BL1225">
        <v>2022</v>
      </c>
    </row>
    <row r="1226" spans="1:64" ht="15" customHeight="1" x14ac:dyDescent="0.25">
      <c r="A1226" t="s">
        <v>3258</v>
      </c>
      <c r="C1226" s="61"/>
      <c r="D1226" t="s">
        <v>2978</v>
      </c>
      <c r="E1226" s="47" t="s">
        <v>2979</v>
      </c>
      <c r="G1226" s="45"/>
      <c r="H1226" s="45"/>
      <c r="J1226">
        <f t="shared" si="96"/>
        <v>2022</v>
      </c>
      <c r="BL1226">
        <v>2022</v>
      </c>
    </row>
    <row r="1227" spans="1:64" ht="15" customHeight="1" x14ac:dyDescent="0.25">
      <c r="A1227" t="s">
        <v>3258</v>
      </c>
      <c r="C1227" s="61"/>
      <c r="D1227" t="s">
        <v>3077</v>
      </c>
      <c r="E1227" s="47" t="s">
        <v>3078</v>
      </c>
      <c r="G1227" s="45"/>
      <c r="H1227" s="45"/>
      <c r="J1227">
        <f t="shared" si="96"/>
        <v>2022</v>
      </c>
      <c r="BL1227">
        <v>2022</v>
      </c>
    </row>
    <row r="1228" spans="1:64" ht="15" customHeight="1" x14ac:dyDescent="0.25">
      <c r="A1228" t="s">
        <v>3258</v>
      </c>
      <c r="C1228" s="61"/>
      <c r="D1228" t="s">
        <v>2981</v>
      </c>
      <c r="E1228" s="47" t="s">
        <v>1162</v>
      </c>
      <c r="G1228" s="45"/>
      <c r="H1228" s="45"/>
      <c r="J1228">
        <f t="shared" si="96"/>
        <v>2022</v>
      </c>
      <c r="BL1228">
        <v>2022</v>
      </c>
    </row>
    <row r="1229" spans="1:64" ht="15" customHeight="1" x14ac:dyDescent="0.25">
      <c r="A1229" t="s">
        <v>3258</v>
      </c>
      <c r="C1229" s="61"/>
      <c r="D1229" t="s">
        <v>2982</v>
      </c>
      <c r="E1229" s="47" t="s">
        <v>3079</v>
      </c>
      <c r="G1229" s="45"/>
      <c r="H1229" s="45"/>
      <c r="J1229">
        <f t="shared" si="96"/>
        <v>2022</v>
      </c>
      <c r="BL1229">
        <v>2022</v>
      </c>
    </row>
    <row r="1230" spans="1:64" ht="15" customHeight="1" x14ac:dyDescent="0.25">
      <c r="A1230" t="s">
        <v>3258</v>
      </c>
      <c r="C1230" s="61"/>
      <c r="D1230" t="s">
        <v>2984</v>
      </c>
      <c r="E1230" s="47" t="s">
        <v>3080</v>
      </c>
      <c r="G1230" s="45"/>
      <c r="H1230" s="45"/>
      <c r="J1230">
        <f t="shared" si="96"/>
        <v>2022</v>
      </c>
      <c r="BL1230">
        <v>2022</v>
      </c>
    </row>
    <row r="1231" spans="1:64" ht="15" customHeight="1" x14ac:dyDescent="0.25">
      <c r="A1231" t="s">
        <v>3258</v>
      </c>
      <c r="C1231" s="61"/>
      <c r="D1231" t="s">
        <v>2986</v>
      </c>
      <c r="E1231" s="47" t="s">
        <v>3081</v>
      </c>
      <c r="G1231" s="45"/>
      <c r="H1231" s="45"/>
      <c r="J1231">
        <f t="shared" si="96"/>
        <v>2022</v>
      </c>
      <c r="BL1231">
        <v>2022</v>
      </c>
    </row>
    <row r="1232" spans="1:64" ht="15" customHeight="1" x14ac:dyDescent="0.25">
      <c r="A1232" t="s">
        <v>3258</v>
      </c>
      <c r="C1232" s="61"/>
      <c r="D1232" t="s">
        <v>2988</v>
      </c>
      <c r="E1232" s="47" t="s">
        <v>3082</v>
      </c>
      <c r="F1232" s="7" t="s">
        <v>1303</v>
      </c>
      <c r="G1232" s="45"/>
      <c r="H1232" s="45"/>
      <c r="J1232">
        <f t="shared" si="96"/>
        <v>2022</v>
      </c>
      <c r="BL1232">
        <v>2022</v>
      </c>
    </row>
    <row r="1233" spans="1:64" ht="15" customHeight="1" x14ac:dyDescent="0.25">
      <c r="A1233" t="s">
        <v>3258</v>
      </c>
      <c r="C1233" s="61"/>
      <c r="D1233" t="s">
        <v>2966</v>
      </c>
      <c r="E1233" s="47" t="s">
        <v>3083</v>
      </c>
      <c r="F1233" s="7" t="s">
        <v>1303</v>
      </c>
      <c r="G1233" s="45"/>
      <c r="H1233" s="45"/>
      <c r="J1233">
        <f t="shared" si="96"/>
        <v>2022</v>
      </c>
      <c r="BL1233">
        <v>2022</v>
      </c>
    </row>
    <row r="1234" spans="1:64" ht="15" customHeight="1" x14ac:dyDescent="0.25">
      <c r="A1234" t="s">
        <v>3258</v>
      </c>
      <c r="C1234" s="61"/>
      <c r="D1234" t="s">
        <v>2992</v>
      </c>
      <c r="E1234" s="47" t="s">
        <v>3084</v>
      </c>
      <c r="G1234" s="45"/>
      <c r="H1234" s="45"/>
      <c r="J1234">
        <f t="shared" si="96"/>
        <v>2022</v>
      </c>
      <c r="BL1234">
        <v>2022</v>
      </c>
    </row>
    <row r="1235" spans="1:64" ht="15" customHeight="1" x14ac:dyDescent="0.25">
      <c r="A1235" t="s">
        <v>3258</v>
      </c>
      <c r="C1235" s="61"/>
      <c r="D1235" t="s">
        <v>2994</v>
      </c>
      <c r="E1235" s="47" t="s">
        <v>2995</v>
      </c>
      <c r="G1235" s="45"/>
      <c r="H1235" s="45"/>
      <c r="J1235">
        <f t="shared" si="96"/>
        <v>2022</v>
      </c>
      <c r="BL1235">
        <v>2022</v>
      </c>
    </row>
    <row r="1236" spans="1:64" ht="15" customHeight="1" x14ac:dyDescent="0.25">
      <c r="A1236" t="s">
        <v>3258</v>
      </c>
      <c r="C1236" s="61"/>
      <c r="D1236" t="s">
        <v>2996</v>
      </c>
      <c r="E1236" s="47" t="s">
        <v>3085</v>
      </c>
      <c r="G1236" s="45"/>
      <c r="H1236" s="45"/>
      <c r="J1236">
        <f t="shared" si="96"/>
        <v>2022</v>
      </c>
      <c r="BL1236">
        <v>2022</v>
      </c>
    </row>
    <row r="1237" spans="1:64" ht="15" customHeight="1" x14ac:dyDescent="0.25">
      <c r="A1237" t="s">
        <v>3258</v>
      </c>
      <c r="C1237" s="61"/>
      <c r="D1237" t="s">
        <v>3000</v>
      </c>
      <c r="E1237" s="47" t="s">
        <v>3086</v>
      </c>
      <c r="G1237" s="45"/>
      <c r="H1237" s="45"/>
      <c r="J1237">
        <f t="shared" si="96"/>
        <v>2022</v>
      </c>
      <c r="BL1237">
        <v>2022</v>
      </c>
    </row>
    <row r="1238" spans="1:64" ht="15" customHeight="1" x14ac:dyDescent="0.25">
      <c r="A1238" t="s">
        <v>3258</v>
      </c>
      <c r="C1238" s="61"/>
      <c r="D1238" t="s">
        <v>3002</v>
      </c>
      <c r="E1238" s="47" t="s">
        <v>1142</v>
      </c>
      <c r="G1238" s="45"/>
      <c r="H1238" s="45"/>
      <c r="J1238">
        <f t="shared" si="96"/>
        <v>2022</v>
      </c>
      <c r="BL1238">
        <v>2022</v>
      </c>
    </row>
    <row r="1239" spans="1:64" ht="15" customHeight="1" x14ac:dyDescent="0.25">
      <c r="A1239" t="s">
        <v>3258</v>
      </c>
      <c r="C1239" s="61"/>
      <c r="D1239" t="s">
        <v>3004</v>
      </c>
      <c r="E1239" s="47" t="s">
        <v>3087</v>
      </c>
      <c r="G1239" s="45"/>
      <c r="H1239" s="45"/>
      <c r="J1239">
        <f t="shared" si="96"/>
        <v>2022</v>
      </c>
      <c r="BL1239">
        <v>2022</v>
      </c>
    </row>
    <row r="1240" spans="1:64" ht="15" customHeight="1" x14ac:dyDescent="0.25">
      <c r="A1240" t="s">
        <v>3258</v>
      </c>
      <c r="C1240" s="61"/>
      <c r="D1240" t="s">
        <v>3006</v>
      </c>
      <c r="E1240" s="47" t="s">
        <v>3088</v>
      </c>
      <c r="G1240" s="45"/>
      <c r="H1240" s="45"/>
      <c r="J1240">
        <f t="shared" si="96"/>
        <v>2022</v>
      </c>
      <c r="BL1240">
        <v>2022</v>
      </c>
    </row>
    <row r="1241" spans="1:64" ht="15" customHeight="1" x14ac:dyDescent="0.25">
      <c r="A1241" t="s">
        <v>3258</v>
      </c>
      <c r="C1241" s="61"/>
      <c r="D1241" t="s">
        <v>3008</v>
      </c>
      <c r="E1241" s="47" t="s">
        <v>3089</v>
      </c>
      <c r="G1241" s="45"/>
      <c r="H1241" s="45"/>
      <c r="J1241">
        <f t="shared" si="96"/>
        <v>2022</v>
      </c>
      <c r="BL1241">
        <v>2022</v>
      </c>
    </row>
    <row r="1242" spans="1:64" ht="15" customHeight="1" x14ac:dyDescent="0.25">
      <c r="A1242" t="s">
        <v>3258</v>
      </c>
      <c r="C1242" s="61"/>
      <c r="D1242" t="s">
        <v>3010</v>
      </c>
      <c r="E1242" s="47" t="s">
        <v>3090</v>
      </c>
      <c r="G1242" s="45"/>
      <c r="H1242" s="45"/>
      <c r="J1242">
        <f t="shared" si="96"/>
        <v>2022</v>
      </c>
      <c r="BL1242">
        <v>2022</v>
      </c>
    </row>
    <row r="1243" spans="1:64" ht="15" customHeight="1" x14ac:dyDescent="0.25">
      <c r="A1243" t="s">
        <v>3258</v>
      </c>
      <c r="C1243" s="61"/>
      <c r="D1243" t="s">
        <v>3012</v>
      </c>
      <c r="E1243" s="47" t="s">
        <v>184</v>
      </c>
      <c r="G1243" s="45"/>
      <c r="H1243" s="45"/>
      <c r="J1243">
        <f t="shared" si="96"/>
        <v>2022</v>
      </c>
      <c r="BL1243">
        <v>2022</v>
      </c>
    </row>
    <row r="1244" spans="1:64" ht="15" customHeight="1" x14ac:dyDescent="0.25">
      <c r="A1244" t="s">
        <v>3258</v>
      </c>
      <c r="C1244" s="61"/>
      <c r="D1244" t="s">
        <v>3091</v>
      </c>
      <c r="E1244" s="47" t="s">
        <v>3092</v>
      </c>
      <c r="G1244" s="45"/>
      <c r="H1244" s="45"/>
      <c r="J1244">
        <f t="shared" si="96"/>
        <v>2022</v>
      </c>
      <c r="BL1244">
        <v>2022</v>
      </c>
    </row>
    <row r="1245" spans="1:64" ht="15" customHeight="1" x14ac:dyDescent="0.25">
      <c r="A1245" t="s">
        <v>3258</v>
      </c>
      <c r="C1245" s="61"/>
      <c r="D1245" t="s">
        <v>3093</v>
      </c>
      <c r="E1245" s="47" t="s">
        <v>1130</v>
      </c>
      <c r="G1245" s="45"/>
      <c r="H1245" s="45"/>
      <c r="J1245">
        <f t="shared" si="96"/>
        <v>2022</v>
      </c>
      <c r="BL1245">
        <v>2022</v>
      </c>
    </row>
    <row r="1246" spans="1:64" ht="15" customHeight="1" x14ac:dyDescent="0.25">
      <c r="A1246" t="s">
        <v>3258</v>
      </c>
      <c r="C1246" s="61"/>
      <c r="D1246" t="s">
        <v>3014</v>
      </c>
      <c r="E1246" s="47" t="s">
        <v>3094</v>
      </c>
      <c r="G1246" s="45"/>
      <c r="H1246" s="45"/>
      <c r="J1246">
        <f t="shared" si="96"/>
        <v>2022</v>
      </c>
      <c r="BL1246">
        <v>2022</v>
      </c>
    </row>
    <row r="1247" spans="1:64" ht="15" customHeight="1" x14ac:dyDescent="0.25">
      <c r="A1247" t="s">
        <v>3258</v>
      </c>
      <c r="C1247" s="61"/>
      <c r="D1247" t="s">
        <v>21</v>
      </c>
      <c r="E1247" s="47" t="s">
        <v>2980</v>
      </c>
      <c r="F1247" s="7" t="s">
        <v>1303</v>
      </c>
      <c r="G1247" s="45"/>
      <c r="H1247" s="45"/>
      <c r="J1247">
        <f>MAX(L1247:BT1247)</f>
        <v>2022</v>
      </c>
      <c r="BL1247">
        <v>2022</v>
      </c>
    </row>
    <row r="1248" spans="1:64" ht="15" customHeight="1" x14ac:dyDescent="0.25">
      <c r="A1248" t="s">
        <v>3258</v>
      </c>
      <c r="C1248" s="61"/>
      <c r="D1248" t="s">
        <v>3095</v>
      </c>
      <c r="E1248" s="47" t="s">
        <v>3096</v>
      </c>
      <c r="G1248" s="45"/>
      <c r="H1248" s="45"/>
      <c r="J1248">
        <f t="shared" si="96"/>
        <v>2022</v>
      </c>
      <c r="BL1248">
        <v>2022</v>
      </c>
    </row>
    <row r="1249" spans="1:64" ht="15" customHeight="1" x14ac:dyDescent="0.25">
      <c r="A1249" t="s">
        <v>3258</v>
      </c>
      <c r="C1249" s="61"/>
      <c r="D1249" t="s">
        <v>3016</v>
      </c>
      <c r="E1249" s="47" t="s">
        <v>3097</v>
      </c>
      <c r="G1249" s="45"/>
      <c r="H1249" s="45"/>
      <c r="J1249">
        <f t="shared" si="96"/>
        <v>2022</v>
      </c>
      <c r="BL1249">
        <v>2022</v>
      </c>
    </row>
    <row r="1250" spans="1:64" ht="15" customHeight="1" x14ac:dyDescent="0.25">
      <c r="A1250" t="s">
        <v>3258</v>
      </c>
      <c r="C1250" s="61"/>
      <c r="D1250" t="s">
        <v>3018</v>
      </c>
      <c r="E1250" s="47" t="s">
        <v>3019</v>
      </c>
      <c r="G1250" s="45"/>
      <c r="H1250" s="45"/>
      <c r="J1250">
        <f t="shared" si="96"/>
        <v>2022</v>
      </c>
      <c r="BL1250">
        <v>2022</v>
      </c>
    </row>
    <row r="1251" spans="1:64" ht="15" customHeight="1" x14ac:dyDescent="0.25">
      <c r="A1251" t="s">
        <v>3258</v>
      </c>
      <c r="C1251" s="61"/>
      <c r="D1251" t="s">
        <v>3020</v>
      </c>
      <c r="E1251" s="47" t="s">
        <v>3021</v>
      </c>
      <c r="G1251" s="45"/>
      <c r="H1251" s="45"/>
      <c r="J1251">
        <f t="shared" si="96"/>
        <v>2022</v>
      </c>
      <c r="BL1251">
        <v>2022</v>
      </c>
    </row>
    <row r="1252" spans="1:64" ht="15" customHeight="1" x14ac:dyDescent="0.25">
      <c r="A1252" t="s">
        <v>3258</v>
      </c>
      <c r="C1252" s="61"/>
      <c r="D1252" t="s">
        <v>3022</v>
      </c>
      <c r="E1252" s="47" t="s">
        <v>3098</v>
      </c>
      <c r="G1252" s="45"/>
      <c r="H1252" s="45"/>
      <c r="J1252">
        <f t="shared" si="96"/>
        <v>2022</v>
      </c>
      <c r="BL1252">
        <v>2022</v>
      </c>
    </row>
    <row r="1253" spans="1:64" ht="15" customHeight="1" x14ac:dyDescent="0.25">
      <c r="A1253" t="s">
        <v>3258</v>
      </c>
      <c r="C1253" s="61"/>
      <c r="D1253" t="s">
        <v>3024</v>
      </c>
      <c r="E1253" s="47" t="s">
        <v>3099</v>
      </c>
      <c r="G1253" s="45"/>
      <c r="H1253" s="45"/>
      <c r="J1253">
        <f t="shared" si="96"/>
        <v>2022</v>
      </c>
      <c r="BL1253">
        <v>2022</v>
      </c>
    </row>
    <row r="1254" spans="1:64" ht="15" customHeight="1" x14ac:dyDescent="0.25">
      <c r="A1254" t="s">
        <v>3258</v>
      </c>
      <c r="C1254" s="61"/>
      <c r="D1254" t="s">
        <v>3026</v>
      </c>
      <c r="E1254" s="47" t="s">
        <v>3100</v>
      </c>
      <c r="G1254" s="45"/>
      <c r="H1254" s="45"/>
      <c r="J1254">
        <f t="shared" si="96"/>
        <v>2022</v>
      </c>
      <c r="BL1254">
        <v>2022</v>
      </c>
    </row>
    <row r="1255" spans="1:64" ht="15" customHeight="1" x14ac:dyDescent="0.25">
      <c r="A1255" t="s">
        <v>3258</v>
      </c>
      <c r="C1255" s="61"/>
      <c r="D1255" t="s">
        <v>3028</v>
      </c>
      <c r="E1255" s="47" t="s">
        <v>3101</v>
      </c>
      <c r="G1255" s="45"/>
      <c r="H1255" s="45"/>
      <c r="J1255">
        <f t="shared" si="96"/>
        <v>2022</v>
      </c>
      <c r="BL1255">
        <v>2022</v>
      </c>
    </row>
    <row r="1256" spans="1:64" ht="15" customHeight="1" x14ac:dyDescent="0.25">
      <c r="A1256" t="s">
        <v>3258</v>
      </c>
      <c r="C1256" s="61"/>
      <c r="D1256" t="s">
        <v>3030</v>
      </c>
      <c r="E1256" s="47" t="s">
        <v>3102</v>
      </c>
      <c r="G1256" s="45"/>
      <c r="H1256" s="45"/>
      <c r="J1256">
        <f t="shared" si="96"/>
        <v>2022</v>
      </c>
      <c r="BL1256">
        <v>2022</v>
      </c>
    </row>
    <row r="1257" spans="1:64" ht="15" customHeight="1" x14ac:dyDescent="0.25">
      <c r="A1257" t="s">
        <v>3258</v>
      </c>
      <c r="C1257" s="61"/>
      <c r="D1257" t="s">
        <v>3032</v>
      </c>
      <c r="E1257" s="47" t="s">
        <v>3103</v>
      </c>
      <c r="G1257" s="45"/>
      <c r="H1257" s="45"/>
      <c r="J1257">
        <f t="shared" si="96"/>
        <v>2022</v>
      </c>
      <c r="BL1257">
        <v>2022</v>
      </c>
    </row>
    <row r="1258" spans="1:64" ht="15" customHeight="1" x14ac:dyDescent="0.25">
      <c r="A1258" t="s">
        <v>3258</v>
      </c>
      <c r="C1258" s="61"/>
      <c r="D1258" t="s">
        <v>3034</v>
      </c>
      <c r="E1258" s="47" t="s">
        <v>3104</v>
      </c>
      <c r="G1258" s="45"/>
      <c r="H1258" s="45"/>
      <c r="J1258">
        <f t="shared" si="96"/>
        <v>2022</v>
      </c>
      <c r="BL1258">
        <v>2022</v>
      </c>
    </row>
    <row r="1259" spans="1:64" ht="15" customHeight="1" x14ac:dyDescent="0.25">
      <c r="A1259" t="s">
        <v>3258</v>
      </c>
      <c r="C1259" s="61"/>
      <c r="D1259" t="s">
        <v>3036</v>
      </c>
      <c r="E1259" s="47" t="s">
        <v>3105</v>
      </c>
      <c r="G1259" s="45"/>
      <c r="H1259" s="45"/>
      <c r="J1259">
        <f t="shared" si="96"/>
        <v>2022</v>
      </c>
      <c r="BL1259">
        <v>2022</v>
      </c>
    </row>
    <row r="1260" spans="1:64" ht="15" customHeight="1" x14ac:dyDescent="0.25">
      <c r="A1260" t="s">
        <v>3258</v>
      </c>
      <c r="C1260" s="61"/>
      <c r="D1260" t="s">
        <v>3038</v>
      </c>
      <c r="E1260" s="47" t="s">
        <v>3106</v>
      </c>
      <c r="G1260" s="45"/>
      <c r="H1260" s="45"/>
      <c r="J1260">
        <f t="shared" si="96"/>
        <v>2022</v>
      </c>
      <c r="BL1260">
        <v>2022</v>
      </c>
    </row>
    <row r="1261" spans="1:64" ht="15" customHeight="1" x14ac:dyDescent="0.25">
      <c r="A1261" t="s">
        <v>3258</v>
      </c>
      <c r="C1261" s="61"/>
      <c r="D1261" t="s">
        <v>3040</v>
      </c>
      <c r="E1261" s="47" t="s">
        <v>3107</v>
      </c>
      <c r="G1261" s="45"/>
      <c r="H1261" s="45"/>
      <c r="J1261">
        <f t="shared" si="96"/>
        <v>2022</v>
      </c>
      <c r="BL1261">
        <v>2022</v>
      </c>
    </row>
    <row r="1262" spans="1:64" ht="15" customHeight="1" x14ac:dyDescent="0.25">
      <c r="A1262" t="s">
        <v>3258</v>
      </c>
      <c r="C1262" s="61"/>
      <c r="D1262" t="s">
        <v>3042</v>
      </c>
      <c r="E1262" s="47" t="s">
        <v>3043</v>
      </c>
      <c r="G1262" s="45"/>
      <c r="H1262" s="45"/>
      <c r="J1262">
        <f t="shared" si="96"/>
        <v>2022</v>
      </c>
      <c r="BL1262">
        <v>2022</v>
      </c>
    </row>
    <row r="1263" spans="1:64" ht="15" customHeight="1" x14ac:dyDescent="0.25">
      <c r="A1263" t="s">
        <v>3258</v>
      </c>
      <c r="C1263" s="61"/>
      <c r="D1263" t="s">
        <v>3044</v>
      </c>
      <c r="E1263" s="47" t="s">
        <v>3108</v>
      </c>
      <c r="G1263" s="45"/>
      <c r="H1263" s="45"/>
      <c r="J1263">
        <f t="shared" si="96"/>
        <v>2022</v>
      </c>
      <c r="BL1263">
        <v>2022</v>
      </c>
    </row>
    <row r="1264" spans="1:64" ht="15" customHeight="1" x14ac:dyDescent="0.25">
      <c r="A1264" t="s">
        <v>3258</v>
      </c>
      <c r="C1264" s="61"/>
      <c r="D1264" t="s">
        <v>3109</v>
      </c>
      <c r="E1264" s="47" t="s">
        <v>3110</v>
      </c>
      <c r="G1264" s="45"/>
      <c r="H1264" s="45"/>
      <c r="J1264">
        <f t="shared" si="96"/>
        <v>2022</v>
      </c>
      <c r="BL1264">
        <v>2022</v>
      </c>
    </row>
    <row r="1265" spans="1:64" ht="15" customHeight="1" x14ac:dyDescent="0.25">
      <c r="A1265" t="s">
        <v>3258</v>
      </c>
      <c r="C1265" s="61"/>
      <c r="D1265" t="s">
        <v>3046</v>
      </c>
      <c r="E1265" s="47" t="s">
        <v>3047</v>
      </c>
      <c r="G1265" s="45"/>
      <c r="H1265" s="45"/>
      <c r="J1265">
        <f t="shared" si="96"/>
        <v>2022</v>
      </c>
      <c r="BL1265">
        <v>2022</v>
      </c>
    </row>
    <row r="1266" spans="1:64" ht="15" customHeight="1" x14ac:dyDescent="0.25">
      <c r="A1266" t="s">
        <v>3258</v>
      </c>
      <c r="C1266" s="61"/>
      <c r="D1266" t="s">
        <v>3048</v>
      </c>
      <c r="E1266" s="47" t="s">
        <v>3111</v>
      </c>
      <c r="G1266" s="45"/>
      <c r="H1266" s="45"/>
      <c r="J1266">
        <f t="shared" si="96"/>
        <v>2022</v>
      </c>
      <c r="BL1266">
        <v>2022</v>
      </c>
    </row>
    <row r="1267" spans="1:64" ht="15" customHeight="1" x14ac:dyDescent="0.25">
      <c r="A1267" t="s">
        <v>3258</v>
      </c>
      <c r="C1267" s="61"/>
      <c r="D1267" t="s">
        <v>3050</v>
      </c>
      <c r="E1267" s="47" t="s">
        <v>3112</v>
      </c>
      <c r="G1267" s="45"/>
      <c r="H1267" s="45"/>
      <c r="J1267">
        <f t="shared" si="96"/>
        <v>2022</v>
      </c>
      <c r="BL1267">
        <v>2022</v>
      </c>
    </row>
    <row r="1268" spans="1:64" ht="15" customHeight="1" x14ac:dyDescent="0.25">
      <c r="A1268" t="s">
        <v>3258</v>
      </c>
      <c r="C1268" s="61"/>
      <c r="D1268" t="s">
        <v>3052</v>
      </c>
      <c r="E1268" s="47" t="s">
        <v>3113</v>
      </c>
      <c r="G1268" s="45"/>
      <c r="H1268" s="45"/>
      <c r="J1268">
        <f t="shared" si="96"/>
        <v>2022</v>
      </c>
      <c r="BL1268">
        <v>2022</v>
      </c>
    </row>
    <row r="1269" spans="1:64" ht="15" customHeight="1" x14ac:dyDescent="0.25">
      <c r="C1269" s="64"/>
      <c r="E1269" s="47"/>
      <c r="G1269" s="45"/>
      <c r="H1269" s="45"/>
    </row>
    <row r="1270" spans="1:64" ht="15" customHeight="1" x14ac:dyDescent="0.25">
      <c r="A1270" t="s">
        <v>3450</v>
      </c>
      <c r="B1270" s="1" t="str">
        <f>A1270&amp;J1270</f>
        <v>LPRF_KONTAKTLOKATIONER2022</v>
      </c>
      <c r="C1270" s="75"/>
      <c r="D1270" t="s">
        <v>2982</v>
      </c>
      <c r="E1270" s="68" t="s">
        <v>3079</v>
      </c>
      <c r="G1270" s="45"/>
      <c r="H1270" s="45"/>
      <c r="J1270">
        <f t="shared" si="96"/>
        <v>2022</v>
      </c>
      <c r="BL1270">
        <v>2022</v>
      </c>
    </row>
    <row r="1271" spans="1:64" ht="15" customHeight="1" x14ac:dyDescent="0.25">
      <c r="A1271" t="s">
        <v>3450</v>
      </c>
      <c r="C1271" s="76"/>
      <c r="D1271" t="s">
        <v>2984</v>
      </c>
      <c r="E1271" s="68" t="s">
        <v>3454</v>
      </c>
      <c r="G1271" s="45"/>
      <c r="H1271" s="45"/>
      <c r="J1271">
        <f t="shared" si="96"/>
        <v>2022</v>
      </c>
      <c r="BL1271">
        <v>2022</v>
      </c>
    </row>
    <row r="1272" spans="1:64" ht="15" customHeight="1" x14ac:dyDescent="0.25">
      <c r="A1272" t="s">
        <v>3450</v>
      </c>
      <c r="C1272" s="76"/>
      <c r="D1272" t="s">
        <v>2986</v>
      </c>
      <c r="E1272" s="68" t="s">
        <v>3455</v>
      </c>
      <c r="G1272" s="45"/>
      <c r="H1272" s="45"/>
      <c r="J1272">
        <f t="shared" si="96"/>
        <v>2022</v>
      </c>
      <c r="BL1272">
        <v>2022</v>
      </c>
    </row>
    <row r="1273" spans="1:64" ht="15" customHeight="1" x14ac:dyDescent="0.25">
      <c r="A1273" t="s">
        <v>3450</v>
      </c>
      <c r="C1273" s="76"/>
      <c r="D1273" t="s">
        <v>2966</v>
      </c>
      <c r="E1273" s="68" t="s">
        <v>3456</v>
      </c>
      <c r="G1273" s="45"/>
      <c r="H1273" s="45"/>
      <c r="J1273">
        <f t="shared" si="96"/>
        <v>2022</v>
      </c>
      <c r="BL1273">
        <v>2022</v>
      </c>
    </row>
    <row r="1274" spans="1:64" ht="15" customHeight="1" x14ac:dyDescent="0.25">
      <c r="A1274" t="s">
        <v>3450</v>
      </c>
      <c r="C1274" s="76"/>
      <c r="D1274" t="s">
        <v>3452</v>
      </c>
      <c r="E1274" s="47" t="s">
        <v>3457</v>
      </c>
      <c r="G1274" s="45"/>
      <c r="H1274" s="45"/>
      <c r="J1274">
        <f t="shared" si="96"/>
        <v>2022</v>
      </c>
      <c r="BL1274">
        <v>2022</v>
      </c>
    </row>
    <row r="1275" spans="1:64" ht="15" customHeight="1" x14ac:dyDescent="0.25">
      <c r="A1275" t="s">
        <v>3450</v>
      </c>
      <c r="C1275" s="76"/>
      <c r="D1275" t="s">
        <v>3453</v>
      </c>
      <c r="E1275" s="47" t="s">
        <v>3458</v>
      </c>
      <c r="G1275" s="45"/>
      <c r="H1275" s="45"/>
      <c r="J1275">
        <f t="shared" si="96"/>
        <v>2022</v>
      </c>
      <c r="BL1275">
        <v>2022</v>
      </c>
    </row>
    <row r="1276" spans="1:64" ht="15" customHeight="1" x14ac:dyDescent="0.25">
      <c r="A1276" t="s">
        <v>3450</v>
      </c>
      <c r="C1276" s="76"/>
      <c r="D1276" t="s">
        <v>3138</v>
      </c>
      <c r="E1276" s="47" t="s">
        <v>3459</v>
      </c>
      <c r="G1276" s="45"/>
      <c r="H1276" s="45"/>
      <c r="J1276">
        <f t="shared" si="96"/>
        <v>2022</v>
      </c>
      <c r="BL1276">
        <v>2022</v>
      </c>
    </row>
    <row r="1277" spans="1:64" ht="15" customHeight="1" x14ac:dyDescent="0.25">
      <c r="A1277" t="s">
        <v>3450</v>
      </c>
      <c r="C1277" s="76"/>
      <c r="D1277" t="s">
        <v>3160</v>
      </c>
      <c r="E1277" s="47" t="s">
        <v>3460</v>
      </c>
      <c r="G1277" s="45"/>
      <c r="H1277" s="45"/>
      <c r="J1277">
        <f t="shared" si="96"/>
        <v>2022</v>
      </c>
      <c r="BL1277">
        <v>2022</v>
      </c>
    </row>
    <row r="1278" spans="1:64" ht="15" customHeight="1" x14ac:dyDescent="0.25">
      <c r="A1278" t="s">
        <v>3450</v>
      </c>
      <c r="C1278" s="76"/>
      <c r="D1278" t="s">
        <v>3162</v>
      </c>
      <c r="E1278" s="47" t="s">
        <v>3461</v>
      </c>
      <c r="G1278" s="45"/>
      <c r="H1278" s="45"/>
      <c r="J1278">
        <f t="shared" si="96"/>
        <v>2022</v>
      </c>
      <c r="BL1278">
        <v>2022</v>
      </c>
    </row>
    <row r="1279" spans="1:64" ht="15" customHeight="1" x14ac:dyDescent="0.25">
      <c r="A1279" t="s">
        <v>3450</v>
      </c>
      <c r="C1279" s="76"/>
      <c r="D1279" t="s">
        <v>3164</v>
      </c>
      <c r="E1279" s="47" t="s">
        <v>3462</v>
      </c>
      <c r="G1279" s="45"/>
      <c r="H1279" s="45"/>
      <c r="J1279">
        <f t="shared" si="96"/>
        <v>2022</v>
      </c>
      <c r="BL1279">
        <v>2022</v>
      </c>
    </row>
    <row r="1280" spans="1:64" ht="15" customHeight="1" x14ac:dyDescent="0.25">
      <c r="A1280" t="s">
        <v>3450</v>
      </c>
      <c r="C1280" s="76"/>
      <c r="D1280" t="s">
        <v>3166</v>
      </c>
      <c r="E1280" s="47" t="s">
        <v>3463</v>
      </c>
      <c r="G1280" s="45"/>
      <c r="H1280" s="45"/>
      <c r="J1280">
        <f t="shared" si="96"/>
        <v>2022</v>
      </c>
      <c r="BL1280">
        <v>2022</v>
      </c>
    </row>
    <row r="1281" spans="1:64" ht="15" customHeight="1" x14ac:dyDescent="0.25">
      <c r="A1281" t="s">
        <v>3450</v>
      </c>
      <c r="C1281" s="76"/>
      <c r="D1281" t="s">
        <v>3168</v>
      </c>
      <c r="E1281" s="47" t="s">
        <v>3464</v>
      </c>
      <c r="G1281" s="45"/>
      <c r="H1281" s="45"/>
      <c r="J1281">
        <f t="shared" si="96"/>
        <v>2022</v>
      </c>
      <c r="BL1281">
        <v>2022</v>
      </c>
    </row>
    <row r="1282" spans="1:64" ht="15" customHeight="1" x14ac:dyDescent="0.25">
      <c r="A1282" t="s">
        <v>3450</v>
      </c>
      <c r="C1282" s="76"/>
      <c r="D1282" t="s">
        <v>3048</v>
      </c>
      <c r="E1282" s="47" t="s">
        <v>3111</v>
      </c>
      <c r="G1282" s="45"/>
      <c r="H1282" s="45"/>
      <c r="J1282">
        <f t="shared" si="96"/>
        <v>2022</v>
      </c>
      <c r="BL1282">
        <v>2022</v>
      </c>
    </row>
    <row r="1283" spans="1:64" ht="15" customHeight="1" x14ac:dyDescent="0.25">
      <c r="A1283" t="s">
        <v>3450</v>
      </c>
      <c r="C1283" s="76"/>
      <c r="D1283" t="s">
        <v>3050</v>
      </c>
      <c r="E1283" s="47" t="s">
        <v>3465</v>
      </c>
      <c r="G1283" s="45"/>
      <c r="H1283" s="45"/>
      <c r="J1283">
        <f t="shared" si="96"/>
        <v>2022</v>
      </c>
      <c r="BL1283">
        <v>2022</v>
      </c>
    </row>
    <row r="1284" spans="1:64" ht="15" customHeight="1" x14ac:dyDescent="0.25">
      <c r="A1284" t="s">
        <v>3450</v>
      </c>
      <c r="C1284" s="77"/>
      <c r="D1284" t="s">
        <v>3052</v>
      </c>
      <c r="E1284" s="47" t="s">
        <v>3466</v>
      </c>
      <c r="G1284" s="45"/>
      <c r="H1284" s="45"/>
      <c r="J1284">
        <f t="shared" si="96"/>
        <v>2022</v>
      </c>
      <c r="BL1284">
        <v>2022</v>
      </c>
    </row>
    <row r="1285" spans="1:64" ht="15" customHeight="1" x14ac:dyDescent="0.25">
      <c r="C1285" s="64"/>
      <c r="E1285" s="47"/>
      <c r="G1285" s="45"/>
      <c r="H1285" s="45"/>
    </row>
    <row r="1286" spans="1:64" ht="15" customHeight="1" x14ac:dyDescent="0.25">
      <c r="A1286" t="s">
        <v>3259</v>
      </c>
      <c r="B1286" s="1" t="str">
        <f>A1286&amp;J1286</f>
        <v>LPR_F_MORBARNFORLOEB2022</v>
      </c>
      <c r="C1286" s="78"/>
      <c r="D1286" t="s">
        <v>3114</v>
      </c>
      <c r="E1286" s="47" t="s">
        <v>3115</v>
      </c>
      <c r="F1286" s="7" t="s">
        <v>1303</v>
      </c>
      <c r="G1286" s="45"/>
      <c r="H1286" s="45"/>
      <c r="J1286">
        <f t="shared" ref="J1286:J1303" si="97">MAX(L1286:BT1286)</f>
        <v>2022</v>
      </c>
      <c r="BL1286">
        <v>2022</v>
      </c>
    </row>
    <row r="1287" spans="1:64" ht="15" customHeight="1" x14ac:dyDescent="0.25">
      <c r="A1287" t="s">
        <v>3259</v>
      </c>
      <c r="C1287" s="78"/>
      <c r="D1287" t="s">
        <v>3116</v>
      </c>
      <c r="E1287" s="47" t="s">
        <v>3117</v>
      </c>
      <c r="F1287" s="7" t="s">
        <v>1303</v>
      </c>
      <c r="G1287" s="45"/>
      <c r="H1287" s="45"/>
      <c r="J1287">
        <f t="shared" si="97"/>
        <v>2022</v>
      </c>
      <c r="BL1287">
        <v>2022</v>
      </c>
    </row>
    <row r="1288" spans="1:64" ht="15" customHeight="1" x14ac:dyDescent="0.25">
      <c r="A1288" t="s">
        <v>3259</v>
      </c>
      <c r="C1288" s="78"/>
      <c r="D1288" t="s">
        <v>3118</v>
      </c>
      <c r="E1288" s="47" t="s">
        <v>3119</v>
      </c>
      <c r="G1288" s="45"/>
      <c r="H1288" s="45"/>
      <c r="J1288">
        <f t="shared" si="97"/>
        <v>2022</v>
      </c>
      <c r="BL1288">
        <v>2022</v>
      </c>
    </row>
    <row r="1289" spans="1:64" ht="15" customHeight="1" x14ac:dyDescent="0.25">
      <c r="A1289" t="s">
        <v>3259</v>
      </c>
      <c r="C1289" s="78"/>
      <c r="D1289" t="s">
        <v>3120</v>
      </c>
      <c r="E1289" s="47" t="s">
        <v>3121</v>
      </c>
      <c r="F1289" s="7" t="s">
        <v>1303</v>
      </c>
      <c r="G1289" s="45"/>
      <c r="H1289" s="45"/>
      <c r="J1289">
        <f t="shared" si="97"/>
        <v>2022</v>
      </c>
      <c r="BL1289">
        <v>2022</v>
      </c>
    </row>
    <row r="1290" spans="1:64" ht="15" customHeight="1" x14ac:dyDescent="0.25">
      <c r="A1290" t="s">
        <v>3259</v>
      </c>
      <c r="C1290" s="78"/>
      <c r="D1290" t="s">
        <v>3122</v>
      </c>
      <c r="E1290" s="47" t="s">
        <v>3123</v>
      </c>
      <c r="F1290" s="7" t="s">
        <v>1303</v>
      </c>
      <c r="G1290" s="45"/>
      <c r="H1290" s="45"/>
      <c r="J1290">
        <f t="shared" si="97"/>
        <v>2022</v>
      </c>
      <c r="BL1290">
        <v>2022</v>
      </c>
    </row>
    <row r="1291" spans="1:64" ht="15" customHeight="1" x14ac:dyDescent="0.25">
      <c r="A1291" t="s">
        <v>3259</v>
      </c>
      <c r="C1291" s="78"/>
      <c r="D1291" t="s">
        <v>3124</v>
      </c>
      <c r="E1291" s="47" t="s">
        <v>3125</v>
      </c>
      <c r="F1291" s="7" t="s">
        <v>1303</v>
      </c>
      <c r="G1291" s="45"/>
      <c r="H1291" s="45"/>
      <c r="J1291">
        <f t="shared" si="97"/>
        <v>2022</v>
      </c>
      <c r="BL1291">
        <v>2022</v>
      </c>
    </row>
    <row r="1292" spans="1:64" ht="15" customHeight="1" x14ac:dyDescent="0.25">
      <c r="A1292" t="s">
        <v>3259</v>
      </c>
      <c r="C1292" s="78"/>
      <c r="D1292" t="s">
        <v>3126</v>
      </c>
      <c r="E1292" s="47" t="s">
        <v>3127</v>
      </c>
      <c r="G1292" s="45"/>
      <c r="H1292" s="45"/>
      <c r="J1292">
        <f t="shared" si="97"/>
        <v>2022</v>
      </c>
      <c r="BL1292">
        <v>2022</v>
      </c>
    </row>
    <row r="1293" spans="1:64" ht="15" customHeight="1" x14ac:dyDescent="0.25">
      <c r="A1293" t="s">
        <v>3259</v>
      </c>
      <c r="C1293" s="78"/>
      <c r="D1293" t="s">
        <v>3128</v>
      </c>
      <c r="E1293" s="47" t="s">
        <v>3129</v>
      </c>
      <c r="G1293" s="45"/>
      <c r="H1293" s="45"/>
      <c r="J1293">
        <f t="shared" si="97"/>
        <v>2022</v>
      </c>
      <c r="BL1293">
        <v>2022</v>
      </c>
    </row>
    <row r="1294" spans="1:64" ht="15" customHeight="1" x14ac:dyDescent="0.25">
      <c r="A1294" t="s">
        <v>3259</v>
      </c>
      <c r="C1294" s="78"/>
      <c r="D1294" t="s">
        <v>3130</v>
      </c>
      <c r="E1294" s="47" t="s">
        <v>3131</v>
      </c>
      <c r="G1294" s="45"/>
      <c r="H1294" s="45"/>
      <c r="J1294">
        <f t="shared" si="97"/>
        <v>2022</v>
      </c>
      <c r="BL1294">
        <v>2022</v>
      </c>
    </row>
    <row r="1295" spans="1:64" ht="15" customHeight="1" x14ac:dyDescent="0.25">
      <c r="C1295" s="64"/>
      <c r="E1295" s="47"/>
      <c r="G1295" s="45"/>
      <c r="H1295" s="45"/>
    </row>
    <row r="1296" spans="1:64" ht="15" customHeight="1" x14ac:dyDescent="0.25">
      <c r="A1296" t="s">
        <v>3449</v>
      </c>
      <c r="B1296" s="1" t="str">
        <f>A1296&amp;J1296</f>
        <v>LPR_F_NYT_HELBREDSFORLOEB2022</v>
      </c>
      <c r="C1296" s="75"/>
      <c r="D1296" t="s">
        <v>3467</v>
      </c>
      <c r="E1296" s="47" t="s">
        <v>3474</v>
      </c>
      <c r="G1296" s="45"/>
      <c r="H1296" s="45"/>
      <c r="J1296">
        <f t="shared" si="97"/>
        <v>2022</v>
      </c>
      <c r="BL1296">
        <v>2022</v>
      </c>
    </row>
    <row r="1297" spans="1:64" ht="15" customHeight="1" x14ac:dyDescent="0.25">
      <c r="A1297" t="s">
        <v>3449</v>
      </c>
      <c r="C1297" s="76"/>
      <c r="D1297" t="s">
        <v>3057</v>
      </c>
      <c r="E1297" s="47" t="s">
        <v>3475</v>
      </c>
      <c r="G1297" s="45"/>
      <c r="H1297" s="45"/>
      <c r="J1297">
        <f t="shared" si="97"/>
        <v>2022</v>
      </c>
      <c r="BL1297">
        <v>2022</v>
      </c>
    </row>
    <row r="1298" spans="1:64" ht="15" customHeight="1" x14ac:dyDescent="0.25">
      <c r="A1298" t="s">
        <v>3449</v>
      </c>
      <c r="C1298" s="76"/>
      <c r="D1298" t="s">
        <v>3469</v>
      </c>
      <c r="E1298" s="47" t="s">
        <v>3476</v>
      </c>
      <c r="G1298" s="45"/>
      <c r="H1298" s="45"/>
      <c r="J1298">
        <f t="shared" si="97"/>
        <v>2022</v>
      </c>
      <c r="BL1298">
        <v>2022</v>
      </c>
    </row>
    <row r="1299" spans="1:64" ht="15" customHeight="1" x14ac:dyDescent="0.25">
      <c r="A1299" t="s">
        <v>3449</v>
      </c>
      <c r="C1299" s="76"/>
      <c r="D1299" t="s">
        <v>3468</v>
      </c>
      <c r="E1299" s="47" t="s">
        <v>3477</v>
      </c>
      <c r="G1299" s="45"/>
      <c r="H1299" s="45"/>
      <c r="J1299">
        <f t="shared" si="97"/>
        <v>2022</v>
      </c>
      <c r="BL1299">
        <v>2022</v>
      </c>
    </row>
    <row r="1300" spans="1:64" ht="15" customHeight="1" x14ac:dyDescent="0.25">
      <c r="A1300" t="s">
        <v>3449</v>
      </c>
      <c r="C1300" s="76"/>
      <c r="D1300" t="s">
        <v>3470</v>
      </c>
      <c r="E1300" s="47" t="s">
        <v>3478</v>
      </c>
      <c r="G1300" s="45"/>
      <c r="H1300" s="45"/>
      <c r="J1300">
        <f t="shared" si="97"/>
        <v>2022</v>
      </c>
      <c r="BL1300">
        <v>2022</v>
      </c>
    </row>
    <row r="1301" spans="1:64" ht="15" customHeight="1" x14ac:dyDescent="0.25">
      <c r="A1301" t="s">
        <v>3449</v>
      </c>
      <c r="C1301" s="76"/>
      <c r="D1301" t="s">
        <v>3471</v>
      </c>
      <c r="E1301" s="47" t="s">
        <v>3479</v>
      </c>
      <c r="G1301" s="45"/>
      <c r="H1301" s="45"/>
      <c r="J1301">
        <f t="shared" si="97"/>
        <v>2022</v>
      </c>
      <c r="BL1301">
        <v>2022</v>
      </c>
    </row>
    <row r="1302" spans="1:64" ht="15" customHeight="1" x14ac:dyDescent="0.25">
      <c r="A1302" t="s">
        <v>3449</v>
      </c>
      <c r="C1302" s="76"/>
      <c r="D1302" t="s">
        <v>3472</v>
      </c>
      <c r="E1302" s="47" t="s">
        <v>3480</v>
      </c>
      <c r="G1302" s="45"/>
      <c r="H1302" s="45"/>
      <c r="J1302">
        <f t="shared" si="97"/>
        <v>2022</v>
      </c>
      <c r="BL1302">
        <v>2022</v>
      </c>
    </row>
    <row r="1303" spans="1:64" ht="15" customHeight="1" x14ac:dyDescent="0.25">
      <c r="A1303" t="s">
        <v>3449</v>
      </c>
      <c r="C1303" s="77"/>
      <c r="D1303" t="s">
        <v>3473</v>
      </c>
      <c r="E1303" s="47" t="s">
        <v>3481</v>
      </c>
      <c r="G1303" s="45"/>
      <c r="H1303" s="45"/>
      <c r="J1303">
        <f t="shared" si="97"/>
        <v>2022</v>
      </c>
      <c r="BL1303">
        <v>2022</v>
      </c>
    </row>
    <row r="1304" spans="1:64" ht="15" customHeight="1" x14ac:dyDescent="0.25">
      <c r="C1304" s="64"/>
      <c r="E1304" s="47"/>
      <c r="G1304" s="45"/>
      <c r="H1304" s="45"/>
    </row>
    <row r="1305" spans="1:64" ht="15" customHeight="1" x14ac:dyDescent="0.25">
      <c r="A1305" t="s">
        <v>3260</v>
      </c>
      <c r="B1305" s="1" t="str">
        <f>A1305&amp;J1305</f>
        <v>LPR_F_ORGANISATIONER2022</v>
      </c>
      <c r="C1305" s="61"/>
      <c r="D1305" t="s">
        <v>3132</v>
      </c>
      <c r="E1305" s="47" t="s">
        <v>3133</v>
      </c>
      <c r="G1305" s="45"/>
      <c r="H1305" s="45"/>
      <c r="J1305">
        <f t="shared" ref="J1305:J1334" si="98">MAX(L1305:BT1305)</f>
        <v>2022</v>
      </c>
      <c r="BL1305">
        <v>2022</v>
      </c>
    </row>
    <row r="1306" spans="1:64" ht="15" customHeight="1" x14ac:dyDescent="0.25">
      <c r="A1306" t="s">
        <v>3260</v>
      </c>
      <c r="C1306" s="61"/>
      <c r="D1306" t="s">
        <v>3134</v>
      </c>
      <c r="E1306" s="47" t="s">
        <v>3135</v>
      </c>
      <c r="G1306" s="45"/>
      <c r="H1306" s="45"/>
      <c r="J1306">
        <f t="shared" si="98"/>
        <v>2022</v>
      </c>
      <c r="BL1306">
        <v>2022</v>
      </c>
    </row>
    <row r="1307" spans="1:64" ht="15" customHeight="1" x14ac:dyDescent="0.25">
      <c r="A1307" t="s">
        <v>3260</v>
      </c>
      <c r="C1307" s="61"/>
      <c r="D1307" t="s">
        <v>3136</v>
      </c>
      <c r="E1307" s="47" t="s">
        <v>3137</v>
      </c>
      <c r="G1307" s="45"/>
      <c r="H1307" s="45"/>
      <c r="J1307">
        <f t="shared" si="98"/>
        <v>2022</v>
      </c>
      <c r="BL1307">
        <v>2022</v>
      </c>
    </row>
    <row r="1308" spans="1:64" ht="15" customHeight="1" x14ac:dyDescent="0.25">
      <c r="A1308" t="s">
        <v>3260</v>
      </c>
      <c r="C1308" s="61"/>
      <c r="D1308" t="s">
        <v>3138</v>
      </c>
      <c r="E1308" s="47" t="s">
        <v>3139</v>
      </c>
      <c r="G1308" s="45"/>
      <c r="H1308" s="45"/>
      <c r="J1308">
        <f t="shared" si="98"/>
        <v>2022</v>
      </c>
      <c r="BL1308">
        <v>2022</v>
      </c>
    </row>
    <row r="1309" spans="1:64" ht="15" customHeight="1" x14ac:dyDescent="0.25">
      <c r="A1309" t="s">
        <v>3260</v>
      </c>
      <c r="C1309" s="61"/>
      <c r="D1309" t="s">
        <v>3140</v>
      </c>
      <c r="E1309" s="47" t="s">
        <v>3141</v>
      </c>
      <c r="G1309" s="45"/>
      <c r="H1309" s="45"/>
      <c r="J1309">
        <f t="shared" si="98"/>
        <v>2022</v>
      </c>
      <c r="BL1309">
        <v>2022</v>
      </c>
    </row>
    <row r="1310" spans="1:64" ht="15" customHeight="1" x14ac:dyDescent="0.25">
      <c r="A1310" t="s">
        <v>3260</v>
      </c>
      <c r="C1310" s="61"/>
      <c r="D1310" t="s">
        <v>3142</v>
      </c>
      <c r="E1310" s="47" t="s">
        <v>3143</v>
      </c>
      <c r="G1310" s="45"/>
      <c r="H1310" s="45"/>
      <c r="J1310">
        <f t="shared" si="98"/>
        <v>2022</v>
      </c>
      <c r="BL1310">
        <v>2022</v>
      </c>
    </row>
    <row r="1311" spans="1:64" ht="15" customHeight="1" x14ac:dyDescent="0.25">
      <c r="A1311" t="s">
        <v>3260</v>
      </c>
      <c r="C1311" s="61"/>
      <c r="D1311" t="s">
        <v>3144</v>
      </c>
      <c r="E1311" s="47" t="s">
        <v>3145</v>
      </c>
      <c r="G1311" s="45"/>
      <c r="H1311" s="45"/>
      <c r="J1311">
        <f t="shared" si="98"/>
        <v>2022</v>
      </c>
      <c r="BL1311">
        <v>2022</v>
      </c>
    </row>
    <row r="1312" spans="1:64" ht="15" customHeight="1" x14ac:dyDescent="0.25">
      <c r="A1312" t="s">
        <v>3260</v>
      </c>
      <c r="C1312" s="61"/>
      <c r="D1312" t="s">
        <v>3146</v>
      </c>
      <c r="E1312" s="47" t="s">
        <v>3147</v>
      </c>
      <c r="G1312" s="45"/>
      <c r="H1312" s="45"/>
      <c r="J1312">
        <f t="shared" si="98"/>
        <v>2022</v>
      </c>
      <c r="BL1312">
        <v>2022</v>
      </c>
    </row>
    <row r="1313" spans="1:64" ht="15" customHeight="1" x14ac:dyDescent="0.25">
      <c r="A1313" t="s">
        <v>3260</v>
      </c>
      <c r="C1313" s="61"/>
      <c r="D1313" t="s">
        <v>3148</v>
      </c>
      <c r="E1313" s="47" t="s">
        <v>3149</v>
      </c>
      <c r="G1313" s="45"/>
      <c r="H1313" s="45"/>
      <c r="J1313">
        <f t="shared" si="98"/>
        <v>2022</v>
      </c>
      <c r="BL1313">
        <v>2022</v>
      </c>
    </row>
    <row r="1314" spans="1:64" ht="15" customHeight="1" x14ac:dyDescent="0.25">
      <c r="A1314" t="s">
        <v>3260</v>
      </c>
      <c r="C1314" s="61"/>
      <c r="D1314" t="s">
        <v>3150</v>
      </c>
      <c r="E1314" s="47" t="s">
        <v>3151</v>
      </c>
      <c r="G1314" s="45"/>
      <c r="H1314" s="45"/>
      <c r="J1314">
        <f t="shared" si="98"/>
        <v>2022</v>
      </c>
      <c r="BL1314">
        <v>2022</v>
      </c>
    </row>
    <row r="1315" spans="1:64" ht="15" customHeight="1" x14ac:dyDescent="0.25">
      <c r="A1315" t="s">
        <v>3260</v>
      </c>
      <c r="C1315" s="61"/>
      <c r="D1315" t="s">
        <v>3152</v>
      </c>
      <c r="E1315" s="47" t="s">
        <v>3153</v>
      </c>
      <c r="G1315" s="45"/>
      <c r="H1315" s="45"/>
      <c r="J1315">
        <f t="shared" si="98"/>
        <v>2022</v>
      </c>
      <c r="BL1315">
        <v>2022</v>
      </c>
    </row>
    <row r="1316" spans="1:64" ht="15" customHeight="1" x14ac:dyDescent="0.25">
      <c r="A1316" t="s">
        <v>3260</v>
      </c>
      <c r="C1316" s="61"/>
      <c r="D1316" t="s">
        <v>3154</v>
      </c>
      <c r="E1316" s="47" t="s">
        <v>3155</v>
      </c>
      <c r="G1316" s="45"/>
      <c r="H1316" s="45"/>
      <c r="J1316">
        <f t="shared" si="98"/>
        <v>2022</v>
      </c>
      <c r="BL1316">
        <v>2022</v>
      </c>
    </row>
    <row r="1317" spans="1:64" ht="15" customHeight="1" x14ac:dyDescent="0.25">
      <c r="A1317" t="s">
        <v>3260</v>
      </c>
      <c r="C1317" s="61"/>
      <c r="D1317" t="s">
        <v>3156</v>
      </c>
      <c r="E1317" s="47" t="s">
        <v>3157</v>
      </c>
      <c r="G1317" s="45"/>
      <c r="H1317" s="45"/>
      <c r="J1317">
        <f t="shared" si="98"/>
        <v>2022</v>
      </c>
      <c r="BL1317">
        <v>2022</v>
      </c>
    </row>
    <row r="1318" spans="1:64" ht="15" customHeight="1" x14ac:dyDescent="0.25">
      <c r="A1318" t="s">
        <v>3260</v>
      </c>
      <c r="C1318" s="61"/>
      <c r="D1318" t="s">
        <v>3158</v>
      </c>
      <c r="E1318" s="47" t="s">
        <v>3159</v>
      </c>
      <c r="G1318" s="45"/>
      <c r="H1318" s="45"/>
      <c r="J1318">
        <f t="shared" si="98"/>
        <v>2022</v>
      </c>
      <c r="BL1318">
        <v>2022</v>
      </c>
    </row>
    <row r="1319" spans="1:64" ht="15" customHeight="1" x14ac:dyDescent="0.25">
      <c r="A1319" t="s">
        <v>3260</v>
      </c>
      <c r="C1319" s="61"/>
      <c r="D1319" t="s">
        <v>3160</v>
      </c>
      <c r="E1319" s="47" t="s">
        <v>3161</v>
      </c>
      <c r="G1319" s="45"/>
      <c r="H1319" s="45"/>
      <c r="J1319">
        <f t="shared" si="98"/>
        <v>2022</v>
      </c>
      <c r="BL1319">
        <v>2022</v>
      </c>
    </row>
    <row r="1320" spans="1:64" ht="15" customHeight="1" x14ac:dyDescent="0.25">
      <c r="A1320" t="s">
        <v>3260</v>
      </c>
      <c r="C1320" s="61"/>
      <c r="D1320" t="s">
        <v>3162</v>
      </c>
      <c r="E1320" s="47" t="s">
        <v>3163</v>
      </c>
      <c r="G1320" s="45"/>
      <c r="H1320" s="45"/>
      <c r="J1320">
        <f t="shared" si="98"/>
        <v>2022</v>
      </c>
      <c r="BL1320">
        <v>2022</v>
      </c>
    </row>
    <row r="1321" spans="1:64" ht="15" customHeight="1" x14ac:dyDescent="0.25">
      <c r="A1321" t="s">
        <v>3260</v>
      </c>
      <c r="C1321" s="61"/>
      <c r="D1321" t="s">
        <v>3164</v>
      </c>
      <c r="E1321" s="47" t="s">
        <v>3165</v>
      </c>
      <c r="G1321" s="45"/>
      <c r="H1321" s="45"/>
      <c r="J1321">
        <f t="shared" si="98"/>
        <v>2022</v>
      </c>
      <c r="BL1321">
        <v>2022</v>
      </c>
    </row>
    <row r="1322" spans="1:64" ht="15" customHeight="1" x14ac:dyDescent="0.25">
      <c r="A1322" t="s">
        <v>3260</v>
      </c>
      <c r="C1322" s="61"/>
      <c r="D1322" t="s">
        <v>3166</v>
      </c>
      <c r="E1322" s="47" t="s">
        <v>3167</v>
      </c>
      <c r="G1322" s="45"/>
      <c r="H1322" s="45"/>
      <c r="J1322">
        <f t="shared" si="98"/>
        <v>2022</v>
      </c>
      <c r="BL1322">
        <v>2022</v>
      </c>
    </row>
    <row r="1323" spans="1:64" ht="15" customHeight="1" x14ac:dyDescent="0.25">
      <c r="A1323" t="s">
        <v>3260</v>
      </c>
      <c r="C1323" s="61"/>
      <c r="D1323" t="s">
        <v>3168</v>
      </c>
      <c r="E1323" s="47" t="s">
        <v>3169</v>
      </c>
      <c r="G1323" s="45"/>
      <c r="H1323" s="45"/>
      <c r="J1323">
        <f t="shared" si="98"/>
        <v>2022</v>
      </c>
      <c r="BL1323">
        <v>2022</v>
      </c>
    </row>
    <row r="1324" spans="1:64" ht="15" customHeight="1" x14ac:dyDescent="0.25">
      <c r="A1324" t="s">
        <v>3260</v>
      </c>
      <c r="C1324" s="61"/>
      <c r="D1324" t="s">
        <v>3170</v>
      </c>
      <c r="E1324" s="47" t="s">
        <v>3171</v>
      </c>
      <c r="G1324" s="45"/>
      <c r="H1324" s="45"/>
      <c r="J1324">
        <f t="shared" si="98"/>
        <v>2022</v>
      </c>
      <c r="BL1324">
        <v>2022</v>
      </c>
    </row>
    <row r="1325" spans="1:64" ht="15" customHeight="1" x14ac:dyDescent="0.25">
      <c r="A1325" t="s">
        <v>3260</v>
      </c>
      <c r="C1325" s="61"/>
      <c r="D1325" t="s">
        <v>3172</v>
      </c>
      <c r="E1325" s="47" t="s">
        <v>3173</v>
      </c>
      <c r="G1325" s="45"/>
      <c r="H1325" s="45"/>
      <c r="J1325">
        <f t="shared" si="98"/>
        <v>2022</v>
      </c>
      <c r="BL1325">
        <v>2022</v>
      </c>
    </row>
    <row r="1326" spans="1:64" ht="15" customHeight="1" x14ac:dyDescent="0.25">
      <c r="A1326" t="s">
        <v>3260</v>
      </c>
      <c r="C1326" s="61"/>
      <c r="D1326" t="s">
        <v>3174</v>
      </c>
      <c r="E1326" s="47" t="s">
        <v>3175</v>
      </c>
      <c r="G1326" s="45"/>
      <c r="H1326" s="45"/>
      <c r="J1326">
        <f t="shared" si="98"/>
        <v>2022</v>
      </c>
      <c r="BL1326">
        <v>2022</v>
      </c>
    </row>
    <row r="1327" spans="1:64" ht="15" customHeight="1" x14ac:dyDescent="0.25">
      <c r="A1327" t="s">
        <v>3260</v>
      </c>
      <c r="C1327" s="61"/>
      <c r="D1327" t="s">
        <v>3176</v>
      </c>
      <c r="E1327" s="47" t="s">
        <v>3177</v>
      </c>
      <c r="G1327" s="45"/>
      <c r="H1327" s="45"/>
      <c r="J1327">
        <f t="shared" si="98"/>
        <v>2022</v>
      </c>
      <c r="BL1327">
        <v>2022</v>
      </c>
    </row>
    <row r="1328" spans="1:64" ht="15" customHeight="1" x14ac:dyDescent="0.25">
      <c r="A1328" t="s">
        <v>3260</v>
      </c>
      <c r="C1328" s="61"/>
      <c r="D1328" t="s">
        <v>3178</v>
      </c>
      <c r="E1328" s="47" t="s">
        <v>3179</v>
      </c>
      <c r="G1328" s="45"/>
      <c r="H1328" s="45"/>
      <c r="J1328">
        <f t="shared" si="98"/>
        <v>2022</v>
      </c>
      <c r="BL1328">
        <v>2022</v>
      </c>
    </row>
    <row r="1329" spans="1:64" ht="15" customHeight="1" x14ac:dyDescent="0.25">
      <c r="A1329" t="s">
        <v>3260</v>
      </c>
      <c r="C1329" s="61"/>
      <c r="D1329" t="s">
        <v>3180</v>
      </c>
      <c r="E1329" s="47" t="s">
        <v>3181</v>
      </c>
      <c r="G1329" s="45"/>
      <c r="H1329" s="45"/>
      <c r="J1329">
        <f t="shared" si="98"/>
        <v>2022</v>
      </c>
      <c r="BL1329">
        <v>2022</v>
      </c>
    </row>
    <row r="1330" spans="1:64" ht="15" customHeight="1" x14ac:dyDescent="0.25">
      <c r="A1330" t="s">
        <v>3260</v>
      </c>
      <c r="C1330" s="61"/>
      <c r="D1330" t="s">
        <v>3182</v>
      </c>
      <c r="E1330" s="47" t="s">
        <v>3183</v>
      </c>
      <c r="G1330" s="45"/>
      <c r="H1330" s="45"/>
      <c r="J1330">
        <f t="shared" si="98"/>
        <v>2022</v>
      </c>
      <c r="BL1330">
        <v>2022</v>
      </c>
    </row>
    <row r="1331" spans="1:64" ht="15" customHeight="1" x14ac:dyDescent="0.25">
      <c r="A1331" t="s">
        <v>3260</v>
      </c>
      <c r="C1331" s="61"/>
      <c r="D1331" t="s">
        <v>3184</v>
      </c>
      <c r="E1331" s="47" t="s">
        <v>3185</v>
      </c>
      <c r="G1331" s="45"/>
      <c r="H1331" s="45"/>
      <c r="J1331">
        <f t="shared" si="98"/>
        <v>2022</v>
      </c>
      <c r="BL1331">
        <v>2022</v>
      </c>
    </row>
    <row r="1332" spans="1:64" ht="15" customHeight="1" x14ac:dyDescent="0.25">
      <c r="A1332" t="s">
        <v>3260</v>
      </c>
      <c r="C1332" s="61"/>
      <c r="D1332" t="s">
        <v>3186</v>
      </c>
      <c r="E1332" s="47" t="s">
        <v>3187</v>
      </c>
      <c r="G1332" s="45"/>
      <c r="H1332" s="45"/>
      <c r="J1332">
        <f t="shared" si="98"/>
        <v>2022</v>
      </c>
      <c r="BL1332">
        <v>2022</v>
      </c>
    </row>
    <row r="1333" spans="1:64" ht="15" customHeight="1" x14ac:dyDescent="0.25">
      <c r="A1333" t="s">
        <v>3260</v>
      </c>
      <c r="C1333" s="61"/>
      <c r="D1333" t="s">
        <v>3188</v>
      </c>
      <c r="E1333" s="47" t="s">
        <v>3189</v>
      </c>
      <c r="G1333" s="45"/>
      <c r="H1333" s="45"/>
      <c r="J1333">
        <f t="shared" si="98"/>
        <v>2022</v>
      </c>
      <c r="BL1333">
        <v>2022</v>
      </c>
    </row>
    <row r="1334" spans="1:64" ht="15" customHeight="1" x14ac:dyDescent="0.25">
      <c r="A1334" t="s">
        <v>3260</v>
      </c>
      <c r="C1334" s="61"/>
      <c r="D1334" t="s">
        <v>3190</v>
      </c>
      <c r="E1334" s="47" t="s">
        <v>3191</v>
      </c>
      <c r="G1334" s="45"/>
      <c r="H1334" s="45"/>
      <c r="J1334">
        <f t="shared" si="98"/>
        <v>2022</v>
      </c>
      <c r="BL1334">
        <v>2022</v>
      </c>
    </row>
    <row r="1335" spans="1:64" ht="15" customHeight="1" x14ac:dyDescent="0.25">
      <c r="C1335" s="64"/>
      <c r="E1335" s="47"/>
      <c r="G1335" s="45"/>
      <c r="H1335" s="45"/>
    </row>
    <row r="1336" spans="1:64" ht="15" customHeight="1" x14ac:dyDescent="0.25">
      <c r="A1336" t="s">
        <v>3261</v>
      </c>
      <c r="B1336" s="1" t="str">
        <f>A1336&amp;J1336</f>
        <v>LPR_F_PROCEDURER_ANDRE2022</v>
      </c>
      <c r="C1336" s="78"/>
      <c r="D1336" t="s">
        <v>2982</v>
      </c>
      <c r="E1336" s="47" t="s">
        <v>3079</v>
      </c>
      <c r="G1336" s="45"/>
      <c r="H1336" s="45"/>
      <c r="J1336">
        <f t="shared" ref="J1336:J1357" si="99">MAX(L1336:BT1336)</f>
        <v>2022</v>
      </c>
      <c r="BL1336">
        <v>2022</v>
      </c>
    </row>
    <row r="1337" spans="1:64" ht="15" customHeight="1" x14ac:dyDescent="0.25">
      <c r="A1337" t="s">
        <v>3261</v>
      </c>
      <c r="C1337" s="78"/>
      <c r="D1337" t="s">
        <v>2984</v>
      </c>
      <c r="E1337" s="47" t="s">
        <v>3192</v>
      </c>
      <c r="G1337" s="45"/>
      <c r="H1337" s="45"/>
      <c r="J1337">
        <f t="shared" si="99"/>
        <v>2022</v>
      </c>
      <c r="BL1337">
        <v>2022</v>
      </c>
    </row>
    <row r="1338" spans="1:64" ht="15" customHeight="1" x14ac:dyDescent="0.25">
      <c r="A1338" t="s">
        <v>3261</v>
      </c>
      <c r="C1338" s="78"/>
      <c r="D1338" t="s">
        <v>2986</v>
      </c>
      <c r="E1338" s="47" t="s">
        <v>3193</v>
      </c>
      <c r="G1338" s="45"/>
      <c r="H1338" s="45"/>
      <c r="J1338">
        <f t="shared" si="99"/>
        <v>2022</v>
      </c>
      <c r="BL1338">
        <v>2022</v>
      </c>
    </row>
    <row r="1339" spans="1:64" ht="15" customHeight="1" x14ac:dyDescent="0.25">
      <c r="A1339" t="s">
        <v>3261</v>
      </c>
      <c r="C1339" s="78"/>
      <c r="D1339" t="s">
        <v>2988</v>
      </c>
      <c r="E1339" s="47" t="s">
        <v>3194</v>
      </c>
      <c r="F1339" s="7" t="s">
        <v>1303</v>
      </c>
      <c r="G1339" s="45"/>
      <c r="H1339" s="45"/>
      <c r="J1339">
        <f t="shared" si="99"/>
        <v>2022</v>
      </c>
      <c r="BL1339">
        <v>2022</v>
      </c>
    </row>
    <row r="1340" spans="1:64" ht="15" customHeight="1" x14ac:dyDescent="0.25">
      <c r="A1340" t="s">
        <v>3261</v>
      </c>
      <c r="C1340" s="78"/>
      <c r="D1340" t="s">
        <v>2966</v>
      </c>
      <c r="E1340" s="47" t="s">
        <v>3195</v>
      </c>
      <c r="F1340" s="7" t="s">
        <v>1303</v>
      </c>
      <c r="G1340" s="45"/>
      <c r="H1340" s="45"/>
      <c r="J1340">
        <f t="shared" si="99"/>
        <v>2022</v>
      </c>
      <c r="BL1340">
        <v>2022</v>
      </c>
    </row>
    <row r="1341" spans="1:64" ht="15" customHeight="1" x14ac:dyDescent="0.25">
      <c r="A1341" t="s">
        <v>3261</v>
      </c>
      <c r="C1341" s="78"/>
      <c r="D1341" t="s">
        <v>3196</v>
      </c>
      <c r="E1341" s="47" t="s">
        <v>3197</v>
      </c>
      <c r="G1341" s="45"/>
      <c r="H1341" s="45"/>
      <c r="J1341">
        <f t="shared" si="99"/>
        <v>2022</v>
      </c>
      <c r="BL1341">
        <v>2022</v>
      </c>
    </row>
    <row r="1342" spans="1:64" ht="15" customHeight="1" x14ac:dyDescent="0.25">
      <c r="A1342" t="s">
        <v>3261</v>
      </c>
      <c r="C1342" s="78"/>
      <c r="D1342" t="s">
        <v>3198</v>
      </c>
      <c r="E1342" s="47" t="s">
        <v>3199</v>
      </c>
      <c r="G1342" s="45"/>
      <c r="H1342" s="45"/>
      <c r="J1342">
        <f t="shared" si="99"/>
        <v>2022</v>
      </c>
      <c r="BL1342">
        <v>2022</v>
      </c>
    </row>
    <row r="1343" spans="1:64" ht="15" customHeight="1" x14ac:dyDescent="0.25">
      <c r="A1343" t="s">
        <v>3261</v>
      </c>
      <c r="C1343" s="78"/>
      <c r="D1343" t="s">
        <v>3200</v>
      </c>
      <c r="E1343" s="47" t="s">
        <v>3201</v>
      </c>
      <c r="G1343" s="45"/>
      <c r="H1343" s="45"/>
      <c r="J1343">
        <f t="shared" si="99"/>
        <v>2022</v>
      </c>
      <c r="BL1343">
        <v>2022</v>
      </c>
    </row>
    <row r="1344" spans="1:64" ht="15" customHeight="1" x14ac:dyDescent="0.25">
      <c r="A1344" t="s">
        <v>3261</v>
      </c>
      <c r="C1344" s="78"/>
      <c r="D1344" t="s">
        <v>3202</v>
      </c>
      <c r="E1344" s="47" t="s">
        <v>3203</v>
      </c>
      <c r="G1344" s="45"/>
      <c r="H1344" s="45"/>
      <c r="J1344">
        <f t="shared" si="99"/>
        <v>2022</v>
      </c>
      <c r="BL1344">
        <v>2022</v>
      </c>
    </row>
    <row r="1345" spans="1:64" ht="15" customHeight="1" x14ac:dyDescent="0.25">
      <c r="A1345" t="s">
        <v>3261</v>
      </c>
      <c r="C1345" s="78"/>
      <c r="D1345" t="s">
        <v>3204</v>
      </c>
      <c r="E1345" s="47" t="s">
        <v>3205</v>
      </c>
      <c r="G1345" s="45"/>
      <c r="H1345" s="45"/>
      <c r="J1345">
        <f t="shared" si="99"/>
        <v>2022</v>
      </c>
      <c r="BL1345">
        <v>2022</v>
      </c>
    </row>
    <row r="1346" spans="1:64" ht="15" customHeight="1" x14ac:dyDescent="0.25">
      <c r="A1346" t="s">
        <v>3261</v>
      </c>
      <c r="C1346" s="78"/>
      <c r="D1346" t="s">
        <v>3206</v>
      </c>
      <c r="E1346" s="47" t="s">
        <v>3207</v>
      </c>
      <c r="G1346" s="45"/>
      <c r="H1346" s="45"/>
      <c r="J1346">
        <f t="shared" si="99"/>
        <v>2022</v>
      </c>
      <c r="BL1346">
        <v>2022</v>
      </c>
    </row>
    <row r="1347" spans="1:64" ht="15" customHeight="1" x14ac:dyDescent="0.25">
      <c r="A1347" t="s">
        <v>3261</v>
      </c>
      <c r="C1347" s="78"/>
      <c r="D1347" t="s">
        <v>3208</v>
      </c>
      <c r="E1347" s="47" t="s">
        <v>3209</v>
      </c>
      <c r="G1347" s="45"/>
      <c r="H1347" s="45"/>
      <c r="J1347">
        <f t="shared" si="99"/>
        <v>2022</v>
      </c>
      <c r="BL1347">
        <v>2022</v>
      </c>
    </row>
    <row r="1348" spans="1:64" ht="15" customHeight="1" x14ac:dyDescent="0.25">
      <c r="A1348" t="s">
        <v>3261</v>
      </c>
      <c r="C1348" s="78"/>
      <c r="D1348" t="s">
        <v>3210</v>
      </c>
      <c r="E1348" s="47" t="s">
        <v>3211</v>
      </c>
      <c r="G1348" s="45"/>
      <c r="H1348" s="45"/>
      <c r="J1348">
        <f t="shared" si="99"/>
        <v>2022</v>
      </c>
      <c r="BL1348">
        <v>2022</v>
      </c>
    </row>
    <row r="1349" spans="1:64" ht="15" customHeight="1" x14ac:dyDescent="0.25">
      <c r="A1349" t="s">
        <v>3261</v>
      </c>
      <c r="C1349" s="78"/>
      <c r="D1349" t="s">
        <v>3212</v>
      </c>
      <c r="E1349" s="47" t="s">
        <v>3213</v>
      </c>
      <c r="G1349" s="45"/>
      <c r="H1349" s="45"/>
      <c r="J1349">
        <f t="shared" si="99"/>
        <v>2022</v>
      </c>
      <c r="BL1349">
        <v>2022</v>
      </c>
    </row>
    <row r="1350" spans="1:64" ht="15" customHeight="1" x14ac:dyDescent="0.25">
      <c r="A1350" t="s">
        <v>3261</v>
      </c>
      <c r="C1350" s="78"/>
      <c r="D1350" t="s">
        <v>3214</v>
      </c>
      <c r="E1350" s="47" t="s">
        <v>3215</v>
      </c>
      <c r="G1350" s="45"/>
      <c r="H1350" s="45"/>
      <c r="J1350">
        <f t="shared" si="99"/>
        <v>2022</v>
      </c>
      <c r="BL1350">
        <v>2022</v>
      </c>
    </row>
    <row r="1351" spans="1:64" ht="15" customHeight="1" x14ac:dyDescent="0.25">
      <c r="A1351" t="s">
        <v>3261</v>
      </c>
      <c r="C1351" s="78"/>
      <c r="D1351" t="s">
        <v>3216</v>
      </c>
      <c r="E1351" s="47" t="s">
        <v>3217</v>
      </c>
      <c r="G1351" s="45"/>
      <c r="H1351" s="45"/>
      <c r="J1351">
        <f t="shared" si="99"/>
        <v>2022</v>
      </c>
      <c r="BL1351">
        <v>2022</v>
      </c>
    </row>
    <row r="1352" spans="1:64" ht="15" customHeight="1" x14ac:dyDescent="0.25">
      <c r="A1352" t="s">
        <v>3261</v>
      </c>
      <c r="C1352" s="78"/>
      <c r="D1352" t="s">
        <v>3218</v>
      </c>
      <c r="E1352" s="47" t="s">
        <v>3219</v>
      </c>
      <c r="G1352" s="45"/>
      <c r="H1352" s="45"/>
      <c r="J1352">
        <f t="shared" si="99"/>
        <v>2022</v>
      </c>
      <c r="BL1352">
        <v>2022</v>
      </c>
    </row>
    <row r="1353" spans="1:64" ht="15" customHeight="1" x14ac:dyDescent="0.25">
      <c r="A1353" t="s">
        <v>3261</v>
      </c>
      <c r="C1353" s="78"/>
      <c r="D1353" t="s">
        <v>3220</v>
      </c>
      <c r="E1353" s="47" t="s">
        <v>3221</v>
      </c>
      <c r="G1353" s="45"/>
      <c r="H1353" s="45"/>
      <c r="J1353">
        <f t="shared" si="99"/>
        <v>2022</v>
      </c>
      <c r="BL1353">
        <v>2022</v>
      </c>
    </row>
    <row r="1354" spans="1:64" ht="15" customHeight="1" x14ac:dyDescent="0.25">
      <c r="A1354" t="s">
        <v>3261</v>
      </c>
      <c r="C1354" s="78"/>
      <c r="D1354" t="s">
        <v>3222</v>
      </c>
      <c r="E1354" s="47" t="s">
        <v>3223</v>
      </c>
      <c r="G1354" s="45"/>
      <c r="H1354" s="45"/>
      <c r="J1354">
        <f t="shared" si="99"/>
        <v>2022</v>
      </c>
      <c r="BL1354">
        <v>2022</v>
      </c>
    </row>
    <row r="1355" spans="1:64" ht="15" customHeight="1" x14ac:dyDescent="0.25">
      <c r="A1355" t="s">
        <v>3261</v>
      </c>
      <c r="C1355" s="78"/>
      <c r="D1355" t="s">
        <v>3048</v>
      </c>
      <c r="E1355" s="47" t="s">
        <v>3111</v>
      </c>
      <c r="G1355" s="45"/>
      <c r="H1355" s="45"/>
      <c r="J1355">
        <f t="shared" si="99"/>
        <v>2022</v>
      </c>
      <c r="BL1355">
        <v>2022</v>
      </c>
    </row>
    <row r="1356" spans="1:64" ht="15" customHeight="1" x14ac:dyDescent="0.25">
      <c r="A1356" t="s">
        <v>3261</v>
      </c>
      <c r="C1356" s="78"/>
      <c r="D1356" t="s">
        <v>3050</v>
      </c>
      <c r="E1356" s="47" t="s">
        <v>3224</v>
      </c>
      <c r="G1356" s="45"/>
      <c r="H1356" s="45"/>
      <c r="J1356">
        <f t="shared" si="99"/>
        <v>2022</v>
      </c>
      <c r="BL1356">
        <v>2022</v>
      </c>
    </row>
    <row r="1357" spans="1:64" ht="15" customHeight="1" x14ac:dyDescent="0.25">
      <c r="A1357" t="s">
        <v>3261</v>
      </c>
      <c r="C1357" s="78"/>
      <c r="D1357" t="s">
        <v>3052</v>
      </c>
      <c r="E1357" s="47" t="s">
        <v>3225</v>
      </c>
      <c r="G1357" s="45"/>
      <c r="H1357" s="45"/>
      <c r="J1357">
        <f t="shared" si="99"/>
        <v>2022</v>
      </c>
      <c r="BL1357">
        <v>2022</v>
      </c>
    </row>
    <row r="1358" spans="1:64" ht="15" customHeight="1" x14ac:dyDescent="0.25">
      <c r="C1358" s="64"/>
      <c r="E1358" s="47"/>
      <c r="G1358" s="45"/>
      <c r="H1358" s="45"/>
    </row>
    <row r="1359" spans="1:64" ht="15" customHeight="1" x14ac:dyDescent="0.25">
      <c r="A1359" t="s">
        <v>3262</v>
      </c>
      <c r="B1359" s="1" t="str">
        <f>A1359&amp;J1359</f>
        <v>LPR_F_PROCEDURER_KIRURGI2022</v>
      </c>
      <c r="C1359" s="78"/>
      <c r="D1359" t="s">
        <v>2982</v>
      </c>
      <c r="E1359" s="47" t="s">
        <v>3079</v>
      </c>
      <c r="G1359" s="45"/>
      <c r="H1359" s="45"/>
      <c r="J1359">
        <f t="shared" ref="J1359:J1380" si="100">MAX(L1359:BT1359)</f>
        <v>2022</v>
      </c>
      <c r="BL1359">
        <v>2022</v>
      </c>
    </row>
    <row r="1360" spans="1:64" ht="15" customHeight="1" x14ac:dyDescent="0.25">
      <c r="A1360" t="s">
        <v>3262</v>
      </c>
      <c r="C1360" s="78"/>
      <c r="D1360" t="s">
        <v>2984</v>
      </c>
      <c r="E1360" s="47" t="s">
        <v>3192</v>
      </c>
      <c r="G1360" s="45"/>
      <c r="H1360" s="45"/>
      <c r="J1360">
        <f t="shared" si="100"/>
        <v>2022</v>
      </c>
      <c r="BL1360">
        <v>2022</v>
      </c>
    </row>
    <row r="1361" spans="1:64" ht="15" customHeight="1" x14ac:dyDescent="0.25">
      <c r="A1361" t="s">
        <v>3262</v>
      </c>
      <c r="C1361" s="78"/>
      <c r="D1361" t="s">
        <v>2986</v>
      </c>
      <c r="E1361" s="47" t="s">
        <v>3193</v>
      </c>
      <c r="G1361" s="45"/>
      <c r="H1361" s="45"/>
      <c r="J1361">
        <f t="shared" si="100"/>
        <v>2022</v>
      </c>
      <c r="BL1361">
        <v>2022</v>
      </c>
    </row>
    <row r="1362" spans="1:64" ht="15" customHeight="1" x14ac:dyDescent="0.25">
      <c r="A1362" t="s">
        <v>3262</v>
      </c>
      <c r="C1362" s="78"/>
      <c r="D1362" t="s">
        <v>2988</v>
      </c>
      <c r="E1362" s="47" t="s">
        <v>3194</v>
      </c>
      <c r="F1362" s="7" t="s">
        <v>1303</v>
      </c>
      <c r="G1362" s="45"/>
      <c r="H1362" s="45"/>
      <c r="J1362">
        <f t="shared" si="100"/>
        <v>2022</v>
      </c>
      <c r="BL1362">
        <v>2022</v>
      </c>
    </row>
    <row r="1363" spans="1:64" ht="15" customHeight="1" x14ac:dyDescent="0.25">
      <c r="A1363" t="s">
        <v>3262</v>
      </c>
      <c r="C1363" s="78"/>
      <c r="D1363" t="s">
        <v>2966</v>
      </c>
      <c r="E1363" s="47" t="s">
        <v>3195</v>
      </c>
      <c r="F1363" s="7" t="s">
        <v>1303</v>
      </c>
      <c r="G1363" s="45"/>
      <c r="H1363" s="45"/>
      <c r="J1363">
        <f t="shared" si="100"/>
        <v>2022</v>
      </c>
      <c r="BL1363">
        <v>2022</v>
      </c>
    </row>
    <row r="1364" spans="1:64" ht="15" customHeight="1" x14ac:dyDescent="0.25">
      <c r="A1364" t="s">
        <v>3262</v>
      </c>
      <c r="C1364" s="78"/>
      <c r="D1364" t="s">
        <v>3196</v>
      </c>
      <c r="E1364" s="47" t="s">
        <v>3197</v>
      </c>
      <c r="G1364" s="45"/>
      <c r="H1364" s="45"/>
      <c r="J1364">
        <f t="shared" si="100"/>
        <v>2022</v>
      </c>
      <c r="BL1364">
        <v>2022</v>
      </c>
    </row>
    <row r="1365" spans="1:64" ht="15" customHeight="1" x14ac:dyDescent="0.25">
      <c r="A1365" t="s">
        <v>3262</v>
      </c>
      <c r="C1365" s="78"/>
      <c r="D1365" t="s">
        <v>3198</v>
      </c>
      <c r="E1365" s="47" t="s">
        <v>3199</v>
      </c>
      <c r="G1365" s="45"/>
      <c r="H1365" s="45"/>
      <c r="J1365">
        <f t="shared" si="100"/>
        <v>2022</v>
      </c>
      <c r="BL1365">
        <v>2022</v>
      </c>
    </row>
    <row r="1366" spans="1:64" ht="15" customHeight="1" x14ac:dyDescent="0.25">
      <c r="A1366" t="s">
        <v>3262</v>
      </c>
      <c r="C1366" s="78"/>
      <c r="D1366" t="s">
        <v>3200</v>
      </c>
      <c r="E1366" s="47" t="s">
        <v>3201</v>
      </c>
      <c r="G1366" s="45"/>
      <c r="H1366" s="45"/>
      <c r="J1366">
        <f t="shared" si="100"/>
        <v>2022</v>
      </c>
      <c r="BL1366">
        <v>2022</v>
      </c>
    </row>
    <row r="1367" spans="1:64" ht="15" customHeight="1" x14ac:dyDescent="0.25">
      <c r="A1367" t="s">
        <v>3262</v>
      </c>
      <c r="C1367" s="78"/>
      <c r="D1367" t="s">
        <v>3202</v>
      </c>
      <c r="E1367" s="47" t="s">
        <v>3203</v>
      </c>
      <c r="G1367" s="45"/>
      <c r="H1367" s="45"/>
      <c r="J1367">
        <f t="shared" si="100"/>
        <v>2022</v>
      </c>
      <c r="BL1367">
        <v>2022</v>
      </c>
    </row>
    <row r="1368" spans="1:64" ht="15" customHeight="1" x14ac:dyDescent="0.25">
      <c r="A1368" t="s">
        <v>3262</v>
      </c>
      <c r="C1368" s="78"/>
      <c r="D1368" t="s">
        <v>3204</v>
      </c>
      <c r="E1368" s="47" t="s">
        <v>3205</v>
      </c>
      <c r="G1368" s="45"/>
      <c r="H1368" s="45"/>
      <c r="J1368">
        <f t="shared" si="100"/>
        <v>2022</v>
      </c>
      <c r="BL1368">
        <v>2022</v>
      </c>
    </row>
    <row r="1369" spans="1:64" ht="15" customHeight="1" x14ac:dyDescent="0.25">
      <c r="A1369" t="s">
        <v>3262</v>
      </c>
      <c r="C1369" s="78"/>
      <c r="D1369" t="s">
        <v>3206</v>
      </c>
      <c r="E1369" s="47" t="s">
        <v>3207</v>
      </c>
      <c r="G1369" s="45"/>
      <c r="H1369" s="45"/>
      <c r="J1369">
        <f t="shared" si="100"/>
        <v>2022</v>
      </c>
      <c r="BL1369">
        <v>2022</v>
      </c>
    </row>
    <row r="1370" spans="1:64" ht="15" customHeight="1" x14ac:dyDescent="0.25">
      <c r="A1370" t="s">
        <v>3262</v>
      </c>
      <c r="C1370" s="78"/>
      <c r="D1370" t="s">
        <v>3208</v>
      </c>
      <c r="E1370" s="47" t="s">
        <v>3209</v>
      </c>
      <c r="G1370" s="45"/>
      <c r="H1370" s="45"/>
      <c r="J1370">
        <f t="shared" si="100"/>
        <v>2022</v>
      </c>
      <c r="BL1370">
        <v>2022</v>
      </c>
    </row>
    <row r="1371" spans="1:64" ht="15" customHeight="1" x14ac:dyDescent="0.25">
      <c r="A1371" t="s">
        <v>3262</v>
      </c>
      <c r="C1371" s="78"/>
      <c r="D1371" t="s">
        <v>3210</v>
      </c>
      <c r="E1371" s="47" t="s">
        <v>3226</v>
      </c>
      <c r="G1371" s="45"/>
      <c r="H1371" s="45"/>
      <c r="J1371">
        <f t="shared" si="100"/>
        <v>2022</v>
      </c>
      <c r="BL1371">
        <v>2022</v>
      </c>
    </row>
    <row r="1372" spans="1:64" ht="15" customHeight="1" x14ac:dyDescent="0.25">
      <c r="A1372" t="s">
        <v>3262</v>
      </c>
      <c r="C1372" s="78"/>
      <c r="D1372" t="s">
        <v>3212</v>
      </c>
      <c r="E1372" s="47" t="s">
        <v>3227</v>
      </c>
      <c r="G1372" s="45"/>
      <c r="H1372" s="45"/>
      <c r="J1372">
        <f t="shared" si="100"/>
        <v>2022</v>
      </c>
      <c r="BL1372">
        <v>2022</v>
      </c>
    </row>
    <row r="1373" spans="1:64" ht="15" customHeight="1" x14ac:dyDescent="0.25">
      <c r="A1373" t="s">
        <v>3262</v>
      </c>
      <c r="C1373" s="78"/>
      <c r="D1373" t="s">
        <v>3214</v>
      </c>
      <c r="E1373" s="47" t="s">
        <v>3215</v>
      </c>
      <c r="G1373" s="45"/>
      <c r="H1373" s="45"/>
      <c r="J1373">
        <f t="shared" si="100"/>
        <v>2022</v>
      </c>
      <c r="BL1373">
        <v>2022</v>
      </c>
    </row>
    <row r="1374" spans="1:64" ht="15" customHeight="1" x14ac:dyDescent="0.25">
      <c r="A1374" t="s">
        <v>3262</v>
      </c>
      <c r="C1374" s="78"/>
      <c r="D1374" t="s">
        <v>3216</v>
      </c>
      <c r="E1374" s="47" t="s">
        <v>3217</v>
      </c>
      <c r="G1374" s="45"/>
      <c r="H1374" s="45"/>
      <c r="J1374">
        <f t="shared" si="100"/>
        <v>2022</v>
      </c>
      <c r="BL1374">
        <v>2022</v>
      </c>
    </row>
    <row r="1375" spans="1:64" ht="15" customHeight="1" x14ac:dyDescent="0.25">
      <c r="A1375" t="s">
        <v>3262</v>
      </c>
      <c r="C1375" s="78"/>
      <c r="D1375" t="s">
        <v>3218</v>
      </c>
      <c r="E1375" s="47" t="s">
        <v>3219</v>
      </c>
      <c r="G1375" s="45"/>
      <c r="H1375" s="45"/>
      <c r="J1375">
        <f t="shared" si="100"/>
        <v>2022</v>
      </c>
      <c r="BL1375">
        <v>2022</v>
      </c>
    </row>
    <row r="1376" spans="1:64" ht="15" customHeight="1" x14ac:dyDescent="0.25">
      <c r="A1376" t="s">
        <v>3262</v>
      </c>
      <c r="C1376" s="78"/>
      <c r="D1376" t="s">
        <v>3220</v>
      </c>
      <c r="E1376" s="47" t="s">
        <v>3221</v>
      </c>
      <c r="G1376" s="45"/>
      <c r="H1376" s="45"/>
      <c r="J1376">
        <f t="shared" si="100"/>
        <v>2022</v>
      </c>
      <c r="BL1376">
        <v>2022</v>
      </c>
    </row>
    <row r="1377" spans="1:64" ht="15" customHeight="1" x14ac:dyDescent="0.25">
      <c r="A1377" t="s">
        <v>3262</v>
      </c>
      <c r="C1377" s="78"/>
      <c r="D1377" t="s">
        <v>3222</v>
      </c>
      <c r="E1377" s="47" t="s">
        <v>3223</v>
      </c>
      <c r="G1377" s="45"/>
      <c r="H1377" s="45"/>
      <c r="J1377">
        <f t="shared" si="100"/>
        <v>2022</v>
      </c>
      <c r="BL1377">
        <v>2022</v>
      </c>
    </row>
    <row r="1378" spans="1:64" ht="15" customHeight="1" x14ac:dyDescent="0.25">
      <c r="A1378" t="s">
        <v>3262</v>
      </c>
      <c r="C1378" s="78"/>
      <c r="D1378" t="s">
        <v>3048</v>
      </c>
      <c r="E1378" s="47" t="s">
        <v>3111</v>
      </c>
      <c r="G1378" s="45"/>
      <c r="H1378" s="45"/>
      <c r="J1378">
        <f t="shared" si="100"/>
        <v>2022</v>
      </c>
      <c r="BL1378">
        <v>2022</v>
      </c>
    </row>
    <row r="1379" spans="1:64" ht="15" customHeight="1" x14ac:dyDescent="0.25">
      <c r="A1379" t="s">
        <v>3262</v>
      </c>
      <c r="C1379" s="78"/>
      <c r="D1379" t="s">
        <v>3050</v>
      </c>
      <c r="E1379" s="47" t="s">
        <v>3224</v>
      </c>
      <c r="G1379" s="45"/>
      <c r="H1379" s="45"/>
      <c r="J1379">
        <f t="shared" si="100"/>
        <v>2022</v>
      </c>
      <c r="BL1379">
        <v>2022</v>
      </c>
    </row>
    <row r="1380" spans="1:64" ht="15" customHeight="1" x14ac:dyDescent="0.25">
      <c r="A1380" t="s">
        <v>3262</v>
      </c>
      <c r="C1380" s="78"/>
      <c r="D1380" t="s">
        <v>3052</v>
      </c>
      <c r="E1380" s="47" t="s">
        <v>3225</v>
      </c>
      <c r="G1380" s="45"/>
      <c r="H1380" s="45"/>
      <c r="J1380">
        <f t="shared" si="100"/>
        <v>2022</v>
      </c>
      <c r="BL1380">
        <v>2022</v>
      </c>
    </row>
    <row r="1381" spans="1:64" ht="15" customHeight="1" x14ac:dyDescent="0.25">
      <c r="C1381" s="64"/>
      <c r="E1381" s="47"/>
      <c r="G1381" s="45"/>
      <c r="H1381" s="45"/>
    </row>
    <row r="1382" spans="1:64" ht="15" customHeight="1" x14ac:dyDescent="0.25">
      <c r="A1382" t="s">
        <v>3263</v>
      </c>
      <c r="B1382" s="1" t="str">
        <f>A1382&amp;J1382</f>
        <v>LPR_F_RESULTATER2022</v>
      </c>
      <c r="C1382" s="78"/>
      <c r="D1382" t="s">
        <v>2982</v>
      </c>
      <c r="E1382" s="47" t="s">
        <v>3079</v>
      </c>
      <c r="G1382" s="45"/>
      <c r="H1382" s="45"/>
      <c r="J1382">
        <f t="shared" ref="J1382:J1401" si="101">MAX(L1382:BT1382)</f>
        <v>2022</v>
      </c>
      <c r="BL1382">
        <v>2022</v>
      </c>
    </row>
    <row r="1383" spans="1:64" ht="15" customHeight="1" x14ac:dyDescent="0.25">
      <c r="A1383" t="s">
        <v>3263</v>
      </c>
      <c r="C1383" s="78"/>
      <c r="D1383" t="s">
        <v>3228</v>
      </c>
      <c r="E1383" s="47" t="s">
        <v>3229</v>
      </c>
      <c r="G1383" s="45"/>
      <c r="H1383" s="45"/>
      <c r="J1383">
        <f t="shared" si="101"/>
        <v>2022</v>
      </c>
      <c r="BL1383">
        <v>2022</v>
      </c>
    </row>
    <row r="1384" spans="1:64" ht="15" customHeight="1" x14ac:dyDescent="0.25">
      <c r="A1384" t="s">
        <v>3263</v>
      </c>
      <c r="C1384" s="78"/>
      <c r="D1384" t="s">
        <v>2988</v>
      </c>
      <c r="E1384" s="47" t="s">
        <v>3230</v>
      </c>
      <c r="F1384" s="7" t="s">
        <v>1303</v>
      </c>
      <c r="G1384" s="45"/>
      <c r="H1384" s="45"/>
      <c r="J1384">
        <f t="shared" si="101"/>
        <v>2022</v>
      </c>
      <c r="BL1384">
        <v>2022</v>
      </c>
    </row>
    <row r="1385" spans="1:64" ht="15" customHeight="1" x14ac:dyDescent="0.25">
      <c r="A1385" t="s">
        <v>3263</v>
      </c>
      <c r="C1385" s="78"/>
      <c r="D1385" t="s">
        <v>2966</v>
      </c>
      <c r="E1385" s="47" t="s">
        <v>3231</v>
      </c>
      <c r="F1385" s="7" t="s">
        <v>1303</v>
      </c>
      <c r="G1385" s="45"/>
      <c r="H1385" s="45"/>
      <c r="J1385">
        <f t="shared" si="101"/>
        <v>2022</v>
      </c>
      <c r="BL1385">
        <v>2022</v>
      </c>
    </row>
    <row r="1386" spans="1:64" ht="15" customHeight="1" x14ac:dyDescent="0.25">
      <c r="A1386" t="s">
        <v>3263</v>
      </c>
      <c r="C1386" s="78"/>
      <c r="D1386" t="s">
        <v>2992</v>
      </c>
      <c r="E1386" s="47" t="s">
        <v>3232</v>
      </c>
      <c r="G1386" s="45"/>
      <c r="H1386" s="45"/>
      <c r="J1386">
        <f t="shared" si="101"/>
        <v>2022</v>
      </c>
      <c r="BL1386">
        <v>2022</v>
      </c>
    </row>
    <row r="1387" spans="1:64" ht="15" customHeight="1" x14ac:dyDescent="0.25">
      <c r="A1387" t="s">
        <v>3263</v>
      </c>
      <c r="C1387" s="78"/>
      <c r="D1387" t="s">
        <v>3006</v>
      </c>
      <c r="E1387" s="47" t="s">
        <v>3233</v>
      </c>
      <c r="G1387" s="45"/>
      <c r="H1387" s="45"/>
      <c r="J1387">
        <f t="shared" si="101"/>
        <v>2022</v>
      </c>
      <c r="BL1387">
        <v>2022</v>
      </c>
    </row>
    <row r="1388" spans="1:64" ht="15" customHeight="1" x14ac:dyDescent="0.25">
      <c r="A1388" t="s">
        <v>3263</v>
      </c>
      <c r="C1388" s="78"/>
      <c r="D1388" t="s">
        <v>3234</v>
      </c>
      <c r="E1388" s="47" t="s">
        <v>3235</v>
      </c>
      <c r="G1388" s="45"/>
      <c r="H1388" s="45"/>
      <c r="J1388">
        <f t="shared" si="101"/>
        <v>2022</v>
      </c>
      <c r="BL1388">
        <v>2022</v>
      </c>
    </row>
    <row r="1389" spans="1:64" ht="15" customHeight="1" x14ac:dyDescent="0.25">
      <c r="A1389" t="s">
        <v>3263</v>
      </c>
      <c r="C1389" s="78"/>
      <c r="D1389" t="s">
        <v>3236</v>
      </c>
      <c r="E1389" s="47" t="s">
        <v>3237</v>
      </c>
      <c r="G1389" s="45"/>
      <c r="H1389" s="45"/>
      <c r="J1389">
        <f t="shared" si="101"/>
        <v>2022</v>
      </c>
      <c r="BL1389">
        <v>2022</v>
      </c>
    </row>
    <row r="1390" spans="1:64" ht="15" customHeight="1" x14ac:dyDescent="0.25">
      <c r="A1390" t="s">
        <v>3263</v>
      </c>
      <c r="C1390" s="78"/>
      <c r="D1390" t="s">
        <v>3016</v>
      </c>
      <c r="E1390" s="47" t="s">
        <v>3238</v>
      </c>
      <c r="G1390" s="45"/>
      <c r="H1390" s="45"/>
      <c r="J1390">
        <f t="shared" si="101"/>
        <v>2022</v>
      </c>
      <c r="BL1390">
        <v>2022</v>
      </c>
    </row>
    <row r="1391" spans="1:64" ht="15" customHeight="1" x14ac:dyDescent="0.25">
      <c r="A1391" t="s">
        <v>3263</v>
      </c>
      <c r="C1391" s="78"/>
      <c r="D1391" t="s">
        <v>3239</v>
      </c>
      <c r="E1391" s="47" t="s">
        <v>3240</v>
      </c>
      <c r="G1391" s="45"/>
      <c r="H1391" s="45"/>
      <c r="J1391">
        <f t="shared" si="101"/>
        <v>2022</v>
      </c>
      <c r="BL1391">
        <v>2022</v>
      </c>
    </row>
    <row r="1392" spans="1:64" ht="15" customHeight="1" x14ac:dyDescent="0.25">
      <c r="A1392" t="s">
        <v>3263</v>
      </c>
      <c r="C1392" s="78"/>
      <c r="D1392" t="s">
        <v>3241</v>
      </c>
      <c r="E1392" s="47" t="s">
        <v>3242</v>
      </c>
      <c r="G1392" s="45"/>
      <c r="H1392" s="45"/>
      <c r="J1392">
        <f t="shared" si="101"/>
        <v>2022</v>
      </c>
      <c r="BL1392">
        <v>2022</v>
      </c>
    </row>
    <row r="1393" spans="1:64" ht="15" customHeight="1" x14ac:dyDescent="0.25">
      <c r="A1393" t="s">
        <v>3263</v>
      </c>
      <c r="C1393" s="78"/>
      <c r="D1393" t="s">
        <v>3243</v>
      </c>
      <c r="E1393" s="47" t="s">
        <v>3244</v>
      </c>
      <c r="G1393" s="45"/>
      <c r="H1393" s="45"/>
      <c r="J1393">
        <f t="shared" si="101"/>
        <v>2022</v>
      </c>
      <c r="BL1393">
        <v>2022</v>
      </c>
    </row>
    <row r="1394" spans="1:64" ht="15" customHeight="1" x14ac:dyDescent="0.25">
      <c r="A1394" t="s">
        <v>3263</v>
      </c>
      <c r="C1394" s="78"/>
      <c r="D1394" t="s">
        <v>3022</v>
      </c>
      <c r="E1394" s="47" t="s">
        <v>3245</v>
      </c>
      <c r="G1394" s="45"/>
      <c r="H1394" s="45"/>
      <c r="J1394">
        <f t="shared" si="101"/>
        <v>2022</v>
      </c>
      <c r="BL1394">
        <v>2022</v>
      </c>
    </row>
    <row r="1395" spans="1:64" ht="15" customHeight="1" x14ac:dyDescent="0.25">
      <c r="A1395" t="s">
        <v>3263</v>
      </c>
      <c r="C1395" s="78"/>
      <c r="D1395" t="s">
        <v>3028</v>
      </c>
      <c r="E1395" s="47" t="s">
        <v>3246</v>
      </c>
      <c r="G1395" s="45"/>
      <c r="H1395" s="45"/>
      <c r="J1395">
        <f t="shared" si="101"/>
        <v>2022</v>
      </c>
      <c r="BL1395">
        <v>2022</v>
      </c>
    </row>
    <row r="1396" spans="1:64" ht="15" customHeight="1" x14ac:dyDescent="0.25">
      <c r="A1396" t="s">
        <v>3263</v>
      </c>
      <c r="C1396" s="78"/>
      <c r="D1396" t="s">
        <v>3034</v>
      </c>
      <c r="E1396" s="47" t="s">
        <v>3247</v>
      </c>
      <c r="G1396" s="45"/>
      <c r="H1396" s="45"/>
      <c r="J1396">
        <f t="shared" si="101"/>
        <v>2022</v>
      </c>
      <c r="BL1396">
        <v>2022</v>
      </c>
    </row>
    <row r="1397" spans="1:64" ht="15" customHeight="1" x14ac:dyDescent="0.25">
      <c r="A1397" t="s">
        <v>3263</v>
      </c>
      <c r="C1397" s="78"/>
      <c r="D1397" t="s">
        <v>3040</v>
      </c>
      <c r="E1397" s="47" t="s">
        <v>3248</v>
      </c>
      <c r="G1397" s="45"/>
      <c r="H1397" s="45"/>
      <c r="J1397">
        <f t="shared" si="101"/>
        <v>2022</v>
      </c>
      <c r="BL1397">
        <v>2022</v>
      </c>
    </row>
    <row r="1398" spans="1:64" ht="15" customHeight="1" x14ac:dyDescent="0.25">
      <c r="A1398" t="s">
        <v>3263</v>
      </c>
      <c r="C1398" s="78"/>
      <c r="D1398" t="s">
        <v>3048</v>
      </c>
      <c r="E1398" s="47" t="s">
        <v>3111</v>
      </c>
      <c r="G1398" s="45"/>
      <c r="H1398" s="45"/>
      <c r="J1398">
        <f t="shared" si="101"/>
        <v>2022</v>
      </c>
      <c r="BL1398">
        <v>2022</v>
      </c>
    </row>
    <row r="1399" spans="1:64" ht="15" customHeight="1" x14ac:dyDescent="0.25">
      <c r="A1399" t="s">
        <v>3263</v>
      </c>
      <c r="C1399" s="78"/>
      <c r="D1399" t="s">
        <v>3249</v>
      </c>
      <c r="E1399" s="47" t="s">
        <v>3250</v>
      </c>
      <c r="G1399" s="45"/>
      <c r="H1399" s="45"/>
      <c r="J1399">
        <f t="shared" si="101"/>
        <v>2022</v>
      </c>
      <c r="BL1399">
        <v>2022</v>
      </c>
    </row>
    <row r="1400" spans="1:64" ht="15" customHeight="1" x14ac:dyDescent="0.25">
      <c r="A1400" t="s">
        <v>3263</v>
      </c>
      <c r="C1400" s="78"/>
      <c r="D1400" t="s">
        <v>3251</v>
      </c>
      <c r="E1400" s="47" t="s">
        <v>3252</v>
      </c>
      <c r="G1400" s="45"/>
      <c r="H1400" s="45"/>
      <c r="J1400">
        <f t="shared" si="101"/>
        <v>2022</v>
      </c>
      <c r="BL1400">
        <v>2022</v>
      </c>
    </row>
    <row r="1401" spans="1:64" ht="15" customHeight="1" x14ac:dyDescent="0.25">
      <c r="A1401" t="s">
        <v>3263</v>
      </c>
      <c r="C1401" s="78"/>
      <c r="D1401" t="s">
        <v>3253</v>
      </c>
      <c r="E1401" s="47" t="s">
        <v>3254</v>
      </c>
      <c r="G1401" s="45"/>
      <c r="H1401" s="45"/>
      <c r="J1401">
        <f t="shared" si="101"/>
        <v>2022</v>
      </c>
      <c r="BL1401">
        <v>2022</v>
      </c>
    </row>
    <row r="1402" spans="1:64" ht="15" customHeight="1" x14ac:dyDescent="0.25">
      <c r="C1402" s="64"/>
      <c r="E1402" s="45"/>
      <c r="G1402" s="45"/>
      <c r="H1402" s="45"/>
    </row>
    <row r="1403" spans="1:64" ht="15" customHeight="1" x14ac:dyDescent="0.25">
      <c r="A1403" t="s">
        <v>3428</v>
      </c>
      <c r="B1403" s="1" t="str">
        <f>A1403&amp;MIN(I1403:I1424)&amp;"(-"&amp;MAX(J1403:J1424)&amp;")"</f>
        <v>LPR_ADM1977(-2019)</v>
      </c>
      <c r="C1403" s="78"/>
      <c r="D1403" t="s">
        <v>1131</v>
      </c>
      <c r="E1403" s="47" t="s">
        <v>1131</v>
      </c>
      <c r="G1403" s="45"/>
      <c r="H1403" s="45"/>
      <c r="I1403">
        <f t="shared" ref="I1403:I1424" si="102">MIN(L1403:BT1403)</f>
        <v>1977</v>
      </c>
      <c r="J1403">
        <f t="shared" ref="J1403:J1409" si="103">MAX(L1403:BT1403)</f>
        <v>2019</v>
      </c>
      <c r="K1403" s="2" t="str">
        <f t="shared" ref="K1403:K1424" si="104">IF(J1403-I1403+1-COUNTA(L1403:BT1403)=0, "-", "Yes")</f>
        <v>-</v>
      </c>
      <c r="S1403">
        <v>1977</v>
      </c>
      <c r="T1403">
        <v>1978</v>
      </c>
      <c r="U1403">
        <v>1979</v>
      </c>
      <c r="V1403">
        <v>1980</v>
      </c>
      <c r="W1403">
        <v>1981</v>
      </c>
      <c r="X1403">
        <v>1982</v>
      </c>
      <c r="Y1403">
        <v>1983</v>
      </c>
      <c r="Z1403">
        <v>1984</v>
      </c>
      <c r="AA1403">
        <v>1985</v>
      </c>
      <c r="AB1403">
        <v>1986</v>
      </c>
      <c r="AC1403">
        <v>1987</v>
      </c>
      <c r="AD1403">
        <v>1988</v>
      </c>
      <c r="AE1403">
        <v>1989</v>
      </c>
      <c r="AF1403">
        <v>1990</v>
      </c>
      <c r="AG1403">
        <v>1991</v>
      </c>
      <c r="AH1403">
        <v>1992</v>
      </c>
      <c r="AI1403">
        <v>1993</v>
      </c>
      <c r="AJ1403">
        <v>1994</v>
      </c>
      <c r="AK1403">
        <v>1995</v>
      </c>
      <c r="AL1403">
        <v>1996</v>
      </c>
      <c r="AM1403">
        <v>1997</v>
      </c>
      <c r="AN1403">
        <v>1998</v>
      </c>
      <c r="AO1403">
        <v>1999</v>
      </c>
      <c r="AP1403">
        <v>2000</v>
      </c>
      <c r="AQ1403">
        <v>2001</v>
      </c>
      <c r="AR1403">
        <v>2002</v>
      </c>
      <c r="AS1403">
        <v>2003</v>
      </c>
      <c r="AT1403">
        <v>2004</v>
      </c>
      <c r="AU1403">
        <v>2005</v>
      </c>
      <c r="AV1403">
        <v>2006</v>
      </c>
      <c r="AW1403">
        <v>2007</v>
      </c>
      <c r="AX1403">
        <v>2008</v>
      </c>
      <c r="AY1403">
        <v>2009</v>
      </c>
      <c r="AZ1403">
        <v>2010</v>
      </c>
      <c r="BA1403">
        <v>2011</v>
      </c>
      <c r="BB1403">
        <v>2012</v>
      </c>
      <c r="BC1403">
        <v>2013</v>
      </c>
      <c r="BD1403">
        <v>2014</v>
      </c>
      <c r="BE1403">
        <v>2015</v>
      </c>
      <c r="BF1403">
        <v>2016</v>
      </c>
      <c r="BG1403">
        <v>2017</v>
      </c>
      <c r="BH1403">
        <v>2018</v>
      </c>
      <c r="BI1403">
        <v>2019</v>
      </c>
    </row>
    <row r="1404" spans="1:64" ht="15" customHeight="1" x14ac:dyDescent="0.25">
      <c r="A1404" t="s">
        <v>3428</v>
      </c>
      <c r="C1404" s="78"/>
      <c r="D1404" t="s">
        <v>1133</v>
      </c>
      <c r="E1404" s="47" t="s">
        <v>1133</v>
      </c>
      <c r="G1404" s="45"/>
      <c r="H1404" s="45"/>
      <c r="I1404">
        <f t="shared" si="102"/>
        <v>1977</v>
      </c>
      <c r="J1404">
        <f t="shared" si="103"/>
        <v>2019</v>
      </c>
      <c r="K1404" s="2" t="str">
        <f t="shared" si="104"/>
        <v>-</v>
      </c>
      <c r="S1404">
        <v>1977</v>
      </c>
      <c r="T1404">
        <v>1978</v>
      </c>
      <c r="U1404">
        <v>1979</v>
      </c>
      <c r="V1404">
        <v>1980</v>
      </c>
      <c r="W1404">
        <v>1981</v>
      </c>
      <c r="X1404">
        <v>1982</v>
      </c>
      <c r="Y1404">
        <v>1983</v>
      </c>
      <c r="Z1404">
        <v>1984</v>
      </c>
      <c r="AA1404">
        <v>1985</v>
      </c>
      <c r="AB1404">
        <v>1986</v>
      </c>
      <c r="AC1404">
        <v>1987</v>
      </c>
      <c r="AD1404">
        <v>1988</v>
      </c>
      <c r="AE1404">
        <v>1989</v>
      </c>
      <c r="AF1404">
        <v>1990</v>
      </c>
      <c r="AG1404">
        <v>1991</v>
      </c>
      <c r="AH1404">
        <v>1992</v>
      </c>
      <c r="AI1404">
        <v>1993</v>
      </c>
      <c r="AJ1404">
        <v>1994</v>
      </c>
      <c r="AK1404">
        <v>1995</v>
      </c>
      <c r="AL1404">
        <v>1996</v>
      </c>
      <c r="AM1404">
        <v>1997</v>
      </c>
      <c r="AN1404">
        <v>1998</v>
      </c>
      <c r="AO1404">
        <v>1999</v>
      </c>
      <c r="AP1404">
        <v>2000</v>
      </c>
      <c r="AQ1404">
        <v>2001</v>
      </c>
      <c r="AR1404">
        <v>2002</v>
      </c>
      <c r="AS1404">
        <v>2003</v>
      </c>
      <c r="AT1404">
        <v>2004</v>
      </c>
      <c r="AU1404">
        <v>2005</v>
      </c>
      <c r="AV1404">
        <v>2006</v>
      </c>
      <c r="AW1404">
        <v>2007</v>
      </c>
      <c r="AX1404">
        <v>2008</v>
      </c>
      <c r="AY1404">
        <v>2009</v>
      </c>
      <c r="AZ1404">
        <v>2010</v>
      </c>
      <c r="BA1404">
        <v>2011</v>
      </c>
      <c r="BB1404">
        <v>2012</v>
      </c>
      <c r="BC1404">
        <v>2013</v>
      </c>
      <c r="BD1404">
        <v>2014</v>
      </c>
      <c r="BE1404">
        <v>2015</v>
      </c>
      <c r="BF1404">
        <v>2016</v>
      </c>
      <c r="BG1404">
        <v>2017</v>
      </c>
      <c r="BH1404">
        <v>2018</v>
      </c>
      <c r="BI1404">
        <v>2019</v>
      </c>
    </row>
    <row r="1405" spans="1:64" ht="15" customHeight="1" x14ac:dyDescent="0.25">
      <c r="A1405" t="s">
        <v>3428</v>
      </c>
      <c r="C1405" s="78"/>
      <c r="D1405" t="s">
        <v>1137</v>
      </c>
      <c r="E1405" s="47" t="s">
        <v>1137</v>
      </c>
      <c r="G1405" s="45"/>
      <c r="H1405" s="45"/>
      <c r="I1405">
        <f t="shared" si="102"/>
        <v>1994</v>
      </c>
      <c r="J1405">
        <f t="shared" si="103"/>
        <v>2019</v>
      </c>
      <c r="K1405" s="2" t="str">
        <f t="shared" si="104"/>
        <v>-</v>
      </c>
      <c r="AJ1405">
        <v>1994</v>
      </c>
      <c r="AK1405">
        <v>1995</v>
      </c>
      <c r="AL1405">
        <v>1996</v>
      </c>
      <c r="AM1405">
        <v>1997</v>
      </c>
      <c r="AN1405">
        <v>1998</v>
      </c>
      <c r="AO1405">
        <v>1999</v>
      </c>
      <c r="AP1405">
        <v>2000</v>
      </c>
      <c r="AQ1405">
        <v>2001</v>
      </c>
      <c r="AR1405">
        <v>2002</v>
      </c>
      <c r="AS1405">
        <v>2003</v>
      </c>
      <c r="AT1405">
        <v>2004</v>
      </c>
      <c r="AU1405">
        <v>2005</v>
      </c>
      <c r="AV1405">
        <v>2006</v>
      </c>
      <c r="AW1405">
        <v>2007</v>
      </c>
      <c r="AX1405">
        <v>2008</v>
      </c>
      <c r="AY1405">
        <v>2009</v>
      </c>
      <c r="AZ1405">
        <v>2010</v>
      </c>
      <c r="BA1405">
        <v>2011</v>
      </c>
      <c r="BB1405">
        <v>2012</v>
      </c>
      <c r="BC1405">
        <v>2013</v>
      </c>
      <c r="BD1405">
        <v>2014</v>
      </c>
      <c r="BE1405">
        <v>2015</v>
      </c>
      <c r="BF1405">
        <v>2016</v>
      </c>
      <c r="BG1405">
        <v>2017</v>
      </c>
      <c r="BH1405">
        <v>2018</v>
      </c>
      <c r="BI1405">
        <v>2019</v>
      </c>
    </row>
    <row r="1406" spans="1:64" ht="15" customHeight="1" x14ac:dyDescent="0.25">
      <c r="A1406" t="s">
        <v>3428</v>
      </c>
      <c r="C1406" s="78"/>
      <c r="D1406" t="s">
        <v>1141</v>
      </c>
      <c r="E1406" s="47" t="s">
        <v>1141</v>
      </c>
      <c r="G1406" s="45"/>
      <c r="H1406" s="45"/>
      <c r="I1406">
        <f t="shared" si="102"/>
        <v>1987</v>
      </c>
      <c r="J1406">
        <f t="shared" si="103"/>
        <v>2019</v>
      </c>
      <c r="K1406" s="2" t="str">
        <f t="shared" si="104"/>
        <v>-</v>
      </c>
      <c r="AC1406">
        <v>1987</v>
      </c>
      <c r="AD1406">
        <v>1988</v>
      </c>
      <c r="AE1406">
        <v>1989</v>
      </c>
      <c r="AF1406">
        <v>1990</v>
      </c>
      <c r="AG1406">
        <v>1991</v>
      </c>
      <c r="AH1406">
        <v>1992</v>
      </c>
      <c r="AI1406">
        <v>1993</v>
      </c>
      <c r="AJ1406">
        <v>1994</v>
      </c>
      <c r="AK1406">
        <v>1995</v>
      </c>
      <c r="AL1406">
        <v>1996</v>
      </c>
      <c r="AM1406">
        <v>1997</v>
      </c>
      <c r="AN1406">
        <v>1998</v>
      </c>
      <c r="AO1406">
        <v>1999</v>
      </c>
      <c r="AP1406">
        <v>2000</v>
      </c>
      <c r="AQ1406">
        <v>2001</v>
      </c>
      <c r="AR1406">
        <v>2002</v>
      </c>
      <c r="AS1406">
        <v>2003</v>
      </c>
      <c r="AT1406">
        <v>2004</v>
      </c>
      <c r="AU1406">
        <v>2005</v>
      </c>
      <c r="AV1406">
        <v>2006</v>
      </c>
      <c r="AW1406">
        <v>2007</v>
      </c>
      <c r="AX1406">
        <v>2008</v>
      </c>
      <c r="AY1406">
        <v>2009</v>
      </c>
      <c r="AZ1406">
        <v>2010</v>
      </c>
      <c r="BA1406">
        <v>2011</v>
      </c>
      <c r="BB1406">
        <v>2012</v>
      </c>
      <c r="BC1406">
        <v>2013</v>
      </c>
      <c r="BD1406">
        <v>2014</v>
      </c>
      <c r="BE1406">
        <v>2015</v>
      </c>
      <c r="BF1406">
        <v>2016</v>
      </c>
      <c r="BG1406">
        <v>2017</v>
      </c>
      <c r="BH1406">
        <v>2018</v>
      </c>
      <c r="BI1406">
        <v>2019</v>
      </c>
    </row>
    <row r="1407" spans="1:64" ht="15" customHeight="1" x14ac:dyDescent="0.25">
      <c r="A1407" t="s">
        <v>3428</v>
      </c>
      <c r="C1407" s="78"/>
      <c r="D1407" t="s">
        <v>1145</v>
      </c>
      <c r="E1407" s="47" t="s">
        <v>1145</v>
      </c>
      <c r="G1407" s="45"/>
      <c r="H1407" s="45"/>
      <c r="I1407">
        <f t="shared" si="102"/>
        <v>1977</v>
      </c>
      <c r="J1407">
        <f t="shared" si="103"/>
        <v>2019</v>
      </c>
      <c r="K1407" s="2" t="str">
        <f t="shared" si="104"/>
        <v>-</v>
      </c>
      <c r="S1407">
        <v>1977</v>
      </c>
      <c r="T1407">
        <v>1978</v>
      </c>
      <c r="U1407">
        <v>1979</v>
      </c>
      <c r="V1407">
        <v>1980</v>
      </c>
      <c r="W1407">
        <v>1981</v>
      </c>
      <c r="X1407">
        <v>1982</v>
      </c>
      <c r="Y1407">
        <v>1983</v>
      </c>
      <c r="Z1407">
        <v>1984</v>
      </c>
      <c r="AA1407">
        <v>1985</v>
      </c>
      <c r="AB1407">
        <v>1986</v>
      </c>
      <c r="AC1407">
        <v>1987</v>
      </c>
      <c r="AD1407">
        <v>1988</v>
      </c>
      <c r="AE1407">
        <v>1989</v>
      </c>
      <c r="AF1407">
        <v>1990</v>
      </c>
      <c r="AG1407">
        <v>1991</v>
      </c>
      <c r="AH1407">
        <v>1992</v>
      </c>
      <c r="AI1407">
        <v>1993</v>
      </c>
      <c r="AJ1407">
        <v>1994</v>
      </c>
      <c r="AK1407">
        <v>1995</v>
      </c>
      <c r="AL1407">
        <v>1996</v>
      </c>
      <c r="AM1407">
        <v>1997</v>
      </c>
      <c r="AN1407">
        <v>1998</v>
      </c>
      <c r="AO1407">
        <v>1999</v>
      </c>
      <c r="AP1407">
        <v>2000</v>
      </c>
      <c r="AQ1407">
        <v>2001</v>
      </c>
      <c r="AR1407">
        <v>2002</v>
      </c>
      <c r="AS1407">
        <v>2003</v>
      </c>
      <c r="AT1407">
        <v>2004</v>
      </c>
      <c r="AU1407">
        <v>2005</v>
      </c>
      <c r="AV1407">
        <v>2006</v>
      </c>
      <c r="AW1407">
        <v>2007</v>
      </c>
      <c r="AX1407">
        <v>2008</v>
      </c>
      <c r="AY1407">
        <v>2009</v>
      </c>
      <c r="AZ1407">
        <v>2010</v>
      </c>
      <c r="BA1407">
        <v>2011</v>
      </c>
      <c r="BB1407">
        <v>2012</v>
      </c>
      <c r="BC1407">
        <v>2013</v>
      </c>
      <c r="BD1407">
        <v>2014</v>
      </c>
      <c r="BE1407">
        <v>2015</v>
      </c>
      <c r="BF1407">
        <v>2016</v>
      </c>
      <c r="BG1407">
        <v>2017</v>
      </c>
      <c r="BH1407">
        <v>2018</v>
      </c>
      <c r="BI1407">
        <v>2019</v>
      </c>
    </row>
    <row r="1408" spans="1:64" ht="15" customHeight="1" x14ac:dyDescent="0.25">
      <c r="A1408" t="s">
        <v>3428</v>
      </c>
      <c r="C1408" s="78"/>
      <c r="D1408" t="s">
        <v>1147</v>
      </c>
      <c r="E1408" s="47" t="s">
        <v>1147</v>
      </c>
      <c r="G1408" s="45"/>
      <c r="H1408" s="45"/>
      <c r="I1408">
        <f t="shared" si="102"/>
        <v>1977</v>
      </c>
      <c r="J1408">
        <f t="shared" si="103"/>
        <v>2019</v>
      </c>
      <c r="K1408" s="2" t="str">
        <f t="shared" si="104"/>
        <v>-</v>
      </c>
      <c r="S1408">
        <v>1977</v>
      </c>
      <c r="T1408">
        <v>1978</v>
      </c>
      <c r="U1408">
        <v>1979</v>
      </c>
      <c r="V1408">
        <v>1980</v>
      </c>
      <c r="W1408">
        <v>1981</v>
      </c>
      <c r="X1408">
        <v>1982</v>
      </c>
      <c r="Y1408">
        <v>1983</v>
      </c>
      <c r="Z1408">
        <v>1984</v>
      </c>
      <c r="AA1408">
        <v>1985</v>
      </c>
      <c r="AB1408">
        <v>1986</v>
      </c>
      <c r="AC1408">
        <v>1987</v>
      </c>
      <c r="AD1408">
        <v>1988</v>
      </c>
      <c r="AE1408">
        <v>1989</v>
      </c>
      <c r="AF1408">
        <v>1990</v>
      </c>
      <c r="AG1408">
        <v>1991</v>
      </c>
      <c r="AH1408">
        <v>1992</v>
      </c>
      <c r="AI1408">
        <v>1993</v>
      </c>
      <c r="AJ1408">
        <v>1994</v>
      </c>
      <c r="AK1408">
        <v>1995</v>
      </c>
      <c r="AL1408">
        <v>1996</v>
      </c>
      <c r="AM1408">
        <v>1997</v>
      </c>
      <c r="AN1408">
        <v>1998</v>
      </c>
      <c r="AO1408">
        <v>1999</v>
      </c>
      <c r="AP1408">
        <v>2000</v>
      </c>
      <c r="AQ1408">
        <v>2001</v>
      </c>
      <c r="AR1408">
        <v>2002</v>
      </c>
      <c r="AS1408">
        <v>2003</v>
      </c>
      <c r="AT1408">
        <v>2004</v>
      </c>
      <c r="AU1408">
        <v>2005</v>
      </c>
      <c r="AV1408">
        <v>2006</v>
      </c>
      <c r="AW1408">
        <v>2007</v>
      </c>
      <c r="AX1408">
        <v>2008</v>
      </c>
      <c r="AY1408">
        <v>2009</v>
      </c>
      <c r="AZ1408">
        <v>2010</v>
      </c>
      <c r="BA1408">
        <v>2011</v>
      </c>
      <c r="BB1408">
        <v>2012</v>
      </c>
      <c r="BC1408">
        <v>2013</v>
      </c>
      <c r="BD1408">
        <v>2014</v>
      </c>
      <c r="BE1408">
        <v>2015</v>
      </c>
      <c r="BF1408">
        <v>2016</v>
      </c>
      <c r="BG1408">
        <v>2017</v>
      </c>
      <c r="BH1408">
        <v>2018</v>
      </c>
      <c r="BI1408">
        <v>2019</v>
      </c>
    </row>
    <row r="1409" spans="1:61" ht="15" customHeight="1" x14ac:dyDescent="0.25">
      <c r="A1409" t="s">
        <v>3428</v>
      </c>
      <c r="C1409" s="78"/>
      <c r="D1409" t="s">
        <v>1129</v>
      </c>
      <c r="E1409" s="47" t="s">
        <v>1129</v>
      </c>
      <c r="G1409" s="45"/>
      <c r="H1409" s="45"/>
      <c r="I1409">
        <f t="shared" si="102"/>
        <v>1987</v>
      </c>
      <c r="J1409">
        <f t="shared" si="103"/>
        <v>2019</v>
      </c>
      <c r="K1409" s="2" t="str">
        <f t="shared" si="104"/>
        <v>-</v>
      </c>
      <c r="AC1409">
        <v>1987</v>
      </c>
      <c r="AD1409">
        <v>1988</v>
      </c>
      <c r="AE1409">
        <v>1989</v>
      </c>
      <c r="AF1409">
        <v>1990</v>
      </c>
      <c r="AG1409">
        <v>1991</v>
      </c>
      <c r="AH1409">
        <v>1992</v>
      </c>
      <c r="AI1409">
        <v>1993</v>
      </c>
      <c r="AJ1409">
        <v>1994</v>
      </c>
      <c r="AK1409">
        <v>1995</v>
      </c>
      <c r="AL1409">
        <v>1996</v>
      </c>
      <c r="AM1409">
        <v>1997</v>
      </c>
      <c r="AN1409">
        <v>1998</v>
      </c>
      <c r="AO1409">
        <v>1999</v>
      </c>
      <c r="AP1409">
        <v>2000</v>
      </c>
      <c r="AQ1409">
        <v>2001</v>
      </c>
      <c r="AR1409">
        <v>2002</v>
      </c>
      <c r="AS1409">
        <v>2003</v>
      </c>
      <c r="AT1409">
        <v>2004</v>
      </c>
      <c r="AU1409">
        <v>2005</v>
      </c>
      <c r="AV1409">
        <v>2006</v>
      </c>
      <c r="AW1409">
        <v>2007</v>
      </c>
      <c r="AX1409">
        <v>2008</v>
      </c>
      <c r="AY1409">
        <v>2009</v>
      </c>
      <c r="AZ1409">
        <v>2010</v>
      </c>
      <c r="BA1409">
        <v>2011</v>
      </c>
      <c r="BB1409">
        <v>2012</v>
      </c>
      <c r="BC1409">
        <v>2013</v>
      </c>
      <c r="BD1409">
        <v>2014</v>
      </c>
      <c r="BE1409">
        <v>2015</v>
      </c>
      <c r="BF1409">
        <v>2016</v>
      </c>
      <c r="BG1409">
        <v>2017</v>
      </c>
      <c r="BH1409">
        <v>2018</v>
      </c>
      <c r="BI1409">
        <v>2019</v>
      </c>
    </row>
    <row r="1410" spans="1:61" ht="15" customHeight="1" x14ac:dyDescent="0.25">
      <c r="A1410" t="s">
        <v>3428</v>
      </c>
      <c r="C1410" s="78"/>
      <c r="D1410" t="s">
        <v>1148</v>
      </c>
      <c r="E1410" s="47" t="s">
        <v>1148</v>
      </c>
      <c r="G1410" s="45"/>
      <c r="H1410" s="45"/>
      <c r="I1410">
        <f t="shared" si="102"/>
        <v>2005</v>
      </c>
      <c r="J1410">
        <f t="shared" ref="J1410:J1463" si="105">MAX(L1410:BT1410)</f>
        <v>2019</v>
      </c>
      <c r="K1410" s="2" t="str">
        <f t="shared" si="104"/>
        <v>-</v>
      </c>
      <c r="AU1410">
        <v>2005</v>
      </c>
      <c r="AV1410">
        <v>2006</v>
      </c>
      <c r="AW1410">
        <v>2007</v>
      </c>
      <c r="AX1410">
        <v>2008</v>
      </c>
      <c r="AY1410">
        <v>2009</v>
      </c>
      <c r="AZ1410">
        <v>2010</v>
      </c>
      <c r="BA1410">
        <v>2011</v>
      </c>
      <c r="BB1410">
        <v>2012</v>
      </c>
      <c r="BC1410">
        <v>2013</v>
      </c>
      <c r="BD1410">
        <v>2014</v>
      </c>
      <c r="BE1410">
        <v>2015</v>
      </c>
      <c r="BF1410">
        <v>2016</v>
      </c>
      <c r="BG1410">
        <v>2017</v>
      </c>
      <c r="BH1410">
        <v>2018</v>
      </c>
      <c r="BI1410">
        <v>2019</v>
      </c>
    </row>
    <row r="1411" spans="1:61" ht="15" customHeight="1" x14ac:dyDescent="0.25">
      <c r="A1411" t="s">
        <v>3428</v>
      </c>
      <c r="C1411" s="78"/>
      <c r="D1411" t="s">
        <v>602</v>
      </c>
      <c r="E1411" s="47" t="s">
        <v>602</v>
      </c>
      <c r="G1411" s="45"/>
      <c r="H1411" s="45"/>
      <c r="I1411">
        <f t="shared" si="102"/>
        <v>1977</v>
      </c>
      <c r="J1411">
        <f t="shared" si="105"/>
        <v>2019</v>
      </c>
      <c r="K1411" s="2" t="str">
        <f t="shared" si="104"/>
        <v>-</v>
      </c>
      <c r="S1411">
        <v>1977</v>
      </c>
      <c r="T1411">
        <v>1978</v>
      </c>
      <c r="U1411">
        <v>1979</v>
      </c>
      <c r="V1411">
        <v>1980</v>
      </c>
      <c r="W1411">
        <v>1981</v>
      </c>
      <c r="X1411">
        <v>1982</v>
      </c>
      <c r="Y1411">
        <v>1983</v>
      </c>
      <c r="Z1411">
        <v>1984</v>
      </c>
      <c r="AA1411">
        <v>1985</v>
      </c>
      <c r="AB1411">
        <v>1986</v>
      </c>
      <c r="AC1411">
        <v>1987</v>
      </c>
      <c r="AD1411">
        <v>1988</v>
      </c>
      <c r="AE1411">
        <v>1989</v>
      </c>
      <c r="AF1411">
        <v>1990</v>
      </c>
      <c r="AG1411">
        <v>1991</v>
      </c>
      <c r="AH1411">
        <v>1992</v>
      </c>
      <c r="AI1411">
        <v>1993</v>
      </c>
      <c r="AJ1411">
        <v>1994</v>
      </c>
      <c r="AK1411">
        <v>1995</v>
      </c>
      <c r="AL1411">
        <v>1996</v>
      </c>
      <c r="AM1411">
        <v>1997</v>
      </c>
      <c r="AN1411">
        <v>1998</v>
      </c>
      <c r="AO1411">
        <v>1999</v>
      </c>
      <c r="AP1411">
        <v>2000</v>
      </c>
      <c r="AQ1411">
        <v>2001</v>
      </c>
      <c r="AR1411">
        <v>2002</v>
      </c>
      <c r="AS1411">
        <v>2003</v>
      </c>
      <c r="AT1411">
        <v>2004</v>
      </c>
      <c r="AU1411">
        <v>2005</v>
      </c>
      <c r="AV1411">
        <v>2006</v>
      </c>
      <c r="AW1411">
        <v>2007</v>
      </c>
      <c r="AX1411">
        <v>2008</v>
      </c>
      <c r="AY1411">
        <v>2009</v>
      </c>
      <c r="AZ1411">
        <v>2010</v>
      </c>
      <c r="BA1411">
        <v>2011</v>
      </c>
      <c r="BB1411">
        <v>2012</v>
      </c>
      <c r="BC1411">
        <v>2013</v>
      </c>
      <c r="BD1411">
        <v>2014</v>
      </c>
      <c r="BE1411">
        <v>2015</v>
      </c>
      <c r="BF1411">
        <v>2016</v>
      </c>
      <c r="BG1411">
        <v>2017</v>
      </c>
      <c r="BH1411">
        <v>2018</v>
      </c>
      <c r="BI1411">
        <v>2019</v>
      </c>
    </row>
    <row r="1412" spans="1:61" ht="15" customHeight="1" x14ac:dyDescent="0.25">
      <c r="A1412" t="s">
        <v>3428</v>
      </c>
      <c r="C1412" s="78"/>
      <c r="D1412" t="s">
        <v>997</v>
      </c>
      <c r="E1412" s="47" t="s">
        <v>997</v>
      </c>
      <c r="G1412" s="45"/>
      <c r="H1412" s="45"/>
      <c r="I1412">
        <f t="shared" si="102"/>
        <v>1977</v>
      </c>
      <c r="J1412">
        <f t="shared" si="105"/>
        <v>2019</v>
      </c>
      <c r="K1412" s="2" t="str">
        <f t="shared" si="104"/>
        <v>-</v>
      </c>
      <c r="S1412">
        <v>1977</v>
      </c>
      <c r="T1412">
        <v>1978</v>
      </c>
      <c r="U1412">
        <v>1979</v>
      </c>
      <c r="V1412">
        <v>1980</v>
      </c>
      <c r="W1412">
        <v>1981</v>
      </c>
      <c r="X1412">
        <v>1982</v>
      </c>
      <c r="Y1412">
        <v>1983</v>
      </c>
      <c r="Z1412">
        <v>1984</v>
      </c>
      <c r="AA1412">
        <v>1985</v>
      </c>
      <c r="AB1412">
        <v>1986</v>
      </c>
      <c r="AC1412">
        <v>1987</v>
      </c>
      <c r="AD1412">
        <v>1988</v>
      </c>
      <c r="AE1412">
        <v>1989</v>
      </c>
      <c r="AF1412">
        <v>1990</v>
      </c>
      <c r="AG1412">
        <v>1991</v>
      </c>
      <c r="AH1412">
        <v>1992</v>
      </c>
      <c r="AI1412">
        <v>1993</v>
      </c>
      <c r="AJ1412">
        <v>1994</v>
      </c>
      <c r="AK1412">
        <v>1995</v>
      </c>
      <c r="AL1412">
        <v>1996</v>
      </c>
      <c r="AM1412">
        <v>1997</v>
      </c>
      <c r="AN1412">
        <v>1998</v>
      </c>
      <c r="AO1412">
        <v>1999</v>
      </c>
      <c r="AP1412">
        <v>2000</v>
      </c>
      <c r="AQ1412">
        <v>2001</v>
      </c>
      <c r="AR1412">
        <v>2002</v>
      </c>
      <c r="AS1412">
        <v>2003</v>
      </c>
      <c r="AT1412">
        <v>2004</v>
      </c>
      <c r="AU1412">
        <v>2005</v>
      </c>
      <c r="AV1412">
        <v>2006</v>
      </c>
      <c r="AW1412">
        <v>2007</v>
      </c>
      <c r="AX1412">
        <v>2008</v>
      </c>
      <c r="AY1412">
        <v>2009</v>
      </c>
      <c r="AZ1412">
        <v>2010</v>
      </c>
      <c r="BA1412">
        <v>2011</v>
      </c>
      <c r="BB1412">
        <v>2012</v>
      </c>
      <c r="BC1412">
        <v>2013</v>
      </c>
      <c r="BD1412">
        <v>2014</v>
      </c>
      <c r="BE1412">
        <v>2015</v>
      </c>
      <c r="BF1412">
        <v>2016</v>
      </c>
      <c r="BG1412">
        <v>2017</v>
      </c>
      <c r="BH1412">
        <v>2018</v>
      </c>
      <c r="BI1412">
        <v>2019</v>
      </c>
    </row>
    <row r="1413" spans="1:61" ht="15" customHeight="1" x14ac:dyDescent="0.25">
      <c r="A1413" t="s">
        <v>3428</v>
      </c>
      <c r="C1413" s="78"/>
      <c r="D1413" t="s">
        <v>1149</v>
      </c>
      <c r="E1413" s="47" t="s">
        <v>1149</v>
      </c>
      <c r="G1413" s="45"/>
      <c r="H1413" s="45"/>
      <c r="I1413">
        <f t="shared" si="102"/>
        <v>1977</v>
      </c>
      <c r="J1413">
        <f t="shared" si="105"/>
        <v>2019</v>
      </c>
      <c r="K1413" s="2" t="str">
        <f t="shared" si="104"/>
        <v>-</v>
      </c>
      <c r="S1413">
        <v>1977</v>
      </c>
      <c r="T1413">
        <v>1978</v>
      </c>
      <c r="U1413">
        <v>1979</v>
      </c>
      <c r="V1413">
        <v>1980</v>
      </c>
      <c r="W1413">
        <v>1981</v>
      </c>
      <c r="X1413">
        <v>1982</v>
      </c>
      <c r="Y1413">
        <v>1983</v>
      </c>
      <c r="Z1413">
        <v>1984</v>
      </c>
      <c r="AA1413">
        <v>1985</v>
      </c>
      <c r="AB1413">
        <v>1986</v>
      </c>
      <c r="AC1413">
        <v>1987</v>
      </c>
      <c r="AD1413">
        <v>1988</v>
      </c>
      <c r="AE1413">
        <v>1989</v>
      </c>
      <c r="AF1413">
        <v>1990</v>
      </c>
      <c r="AG1413">
        <v>1991</v>
      </c>
      <c r="AH1413">
        <v>1992</v>
      </c>
      <c r="AI1413">
        <v>1993</v>
      </c>
      <c r="AJ1413">
        <v>1994</v>
      </c>
      <c r="AK1413">
        <v>1995</v>
      </c>
      <c r="AL1413">
        <v>1996</v>
      </c>
      <c r="AM1413">
        <v>1997</v>
      </c>
      <c r="AN1413">
        <v>1998</v>
      </c>
      <c r="AO1413">
        <v>1999</v>
      </c>
      <c r="AP1413">
        <v>2000</v>
      </c>
      <c r="AQ1413">
        <v>2001</v>
      </c>
      <c r="AR1413">
        <v>2002</v>
      </c>
      <c r="AS1413">
        <v>2003</v>
      </c>
      <c r="AT1413">
        <v>2004</v>
      </c>
      <c r="AU1413">
        <v>2005</v>
      </c>
      <c r="AV1413">
        <v>2006</v>
      </c>
      <c r="AW1413">
        <v>2007</v>
      </c>
      <c r="AX1413">
        <v>2008</v>
      </c>
      <c r="AY1413">
        <v>2009</v>
      </c>
      <c r="AZ1413">
        <v>2010</v>
      </c>
      <c r="BA1413">
        <v>2011</v>
      </c>
      <c r="BB1413">
        <v>2012</v>
      </c>
      <c r="BC1413">
        <v>2013</v>
      </c>
      <c r="BD1413">
        <v>2014</v>
      </c>
      <c r="BE1413">
        <v>2015</v>
      </c>
      <c r="BF1413">
        <v>2016</v>
      </c>
      <c r="BG1413">
        <v>2017</v>
      </c>
      <c r="BH1413">
        <v>2018</v>
      </c>
      <c r="BI1413">
        <v>2019</v>
      </c>
    </row>
    <row r="1414" spans="1:61" ht="15" customHeight="1" x14ac:dyDescent="0.25">
      <c r="A1414" t="s">
        <v>3428</v>
      </c>
      <c r="C1414" s="78"/>
      <c r="D1414" t="s">
        <v>1153</v>
      </c>
      <c r="E1414" s="47" t="s">
        <v>1153</v>
      </c>
      <c r="G1414" s="45"/>
      <c r="H1414" s="45"/>
      <c r="I1414">
        <f t="shared" si="102"/>
        <v>1977</v>
      </c>
      <c r="J1414">
        <f t="shared" si="105"/>
        <v>2019</v>
      </c>
      <c r="K1414" s="2" t="str">
        <f t="shared" si="104"/>
        <v>-</v>
      </c>
      <c r="S1414">
        <v>1977</v>
      </c>
      <c r="T1414">
        <v>1978</v>
      </c>
      <c r="U1414">
        <v>1979</v>
      </c>
      <c r="V1414">
        <v>1980</v>
      </c>
      <c r="W1414">
        <v>1981</v>
      </c>
      <c r="X1414">
        <v>1982</v>
      </c>
      <c r="Y1414">
        <v>1983</v>
      </c>
      <c r="Z1414">
        <v>1984</v>
      </c>
      <c r="AA1414">
        <v>1985</v>
      </c>
      <c r="AB1414">
        <v>1986</v>
      </c>
      <c r="AC1414">
        <v>1987</v>
      </c>
      <c r="AD1414">
        <v>1988</v>
      </c>
      <c r="AE1414">
        <v>1989</v>
      </c>
      <c r="AF1414">
        <v>1990</v>
      </c>
      <c r="AG1414">
        <v>1991</v>
      </c>
      <c r="AH1414">
        <v>1992</v>
      </c>
      <c r="AI1414">
        <v>1993</v>
      </c>
      <c r="AJ1414">
        <v>1994</v>
      </c>
      <c r="AK1414">
        <v>1995</v>
      </c>
      <c r="AL1414">
        <v>1996</v>
      </c>
      <c r="AM1414">
        <v>1997</v>
      </c>
      <c r="AN1414">
        <v>1998</v>
      </c>
      <c r="AO1414">
        <v>1999</v>
      </c>
      <c r="AP1414">
        <v>2000</v>
      </c>
      <c r="AQ1414">
        <v>2001</v>
      </c>
      <c r="AR1414">
        <v>2002</v>
      </c>
      <c r="AS1414">
        <v>2003</v>
      </c>
      <c r="AT1414">
        <v>2004</v>
      </c>
      <c r="AU1414">
        <v>2005</v>
      </c>
      <c r="AV1414">
        <v>2006</v>
      </c>
      <c r="AW1414">
        <v>2007</v>
      </c>
      <c r="AX1414">
        <v>2008</v>
      </c>
      <c r="AY1414">
        <v>2009</v>
      </c>
      <c r="AZ1414">
        <v>2010</v>
      </c>
      <c r="BA1414">
        <v>2011</v>
      </c>
      <c r="BB1414">
        <v>2012</v>
      </c>
      <c r="BC1414">
        <v>2013</v>
      </c>
      <c r="BD1414">
        <v>2014</v>
      </c>
      <c r="BE1414">
        <v>2015</v>
      </c>
      <c r="BF1414">
        <v>2016</v>
      </c>
      <c r="BG1414">
        <v>2017</v>
      </c>
      <c r="BH1414">
        <v>2018</v>
      </c>
      <c r="BI1414">
        <v>2019</v>
      </c>
    </row>
    <row r="1415" spans="1:61" ht="15" customHeight="1" x14ac:dyDescent="0.25">
      <c r="A1415" t="s">
        <v>3428</v>
      </c>
      <c r="C1415" s="78"/>
      <c r="D1415" t="s">
        <v>1155</v>
      </c>
      <c r="E1415" s="47" t="s">
        <v>1155</v>
      </c>
      <c r="G1415" s="45"/>
      <c r="H1415" s="45"/>
      <c r="I1415">
        <f t="shared" si="102"/>
        <v>1987</v>
      </c>
      <c r="J1415">
        <f t="shared" si="105"/>
        <v>2019</v>
      </c>
      <c r="K1415" s="2" t="str">
        <f t="shared" si="104"/>
        <v>-</v>
      </c>
      <c r="AC1415">
        <v>1987</v>
      </c>
      <c r="AD1415">
        <v>1988</v>
      </c>
      <c r="AE1415">
        <v>1989</v>
      </c>
      <c r="AF1415">
        <v>1990</v>
      </c>
      <c r="AG1415">
        <v>1991</v>
      </c>
      <c r="AH1415">
        <v>1992</v>
      </c>
      <c r="AI1415">
        <v>1993</v>
      </c>
      <c r="AJ1415">
        <v>1994</v>
      </c>
      <c r="AK1415">
        <v>1995</v>
      </c>
      <c r="AL1415">
        <v>1996</v>
      </c>
      <c r="AM1415">
        <v>1997</v>
      </c>
      <c r="AN1415">
        <v>1998</v>
      </c>
      <c r="AO1415">
        <v>1999</v>
      </c>
      <c r="AP1415">
        <v>2000</v>
      </c>
      <c r="AQ1415">
        <v>2001</v>
      </c>
      <c r="AR1415">
        <v>2002</v>
      </c>
      <c r="AS1415">
        <v>2003</v>
      </c>
      <c r="AT1415">
        <v>2004</v>
      </c>
      <c r="AU1415">
        <v>2005</v>
      </c>
      <c r="AV1415">
        <v>2006</v>
      </c>
      <c r="AW1415">
        <v>2007</v>
      </c>
      <c r="AX1415">
        <v>2008</v>
      </c>
      <c r="AY1415">
        <v>2009</v>
      </c>
      <c r="AZ1415">
        <v>2010</v>
      </c>
      <c r="BA1415">
        <v>2011</v>
      </c>
      <c r="BB1415">
        <v>2012</v>
      </c>
      <c r="BC1415">
        <v>2013</v>
      </c>
      <c r="BD1415">
        <v>2014</v>
      </c>
      <c r="BE1415">
        <v>2015</v>
      </c>
      <c r="BF1415">
        <v>2016</v>
      </c>
      <c r="BG1415">
        <v>2017</v>
      </c>
      <c r="BH1415">
        <v>2018</v>
      </c>
      <c r="BI1415">
        <v>2019</v>
      </c>
    </row>
    <row r="1416" spans="1:61" ht="15" customHeight="1" x14ac:dyDescent="0.25">
      <c r="A1416" t="s">
        <v>3428</v>
      </c>
      <c r="C1416" s="78"/>
      <c r="D1416" t="s">
        <v>601</v>
      </c>
      <c r="E1416" s="47" t="s">
        <v>601</v>
      </c>
      <c r="G1416" s="45"/>
      <c r="H1416" s="45"/>
      <c r="I1416">
        <f t="shared" si="102"/>
        <v>1977</v>
      </c>
      <c r="J1416">
        <f t="shared" si="105"/>
        <v>2019</v>
      </c>
      <c r="K1416" s="2" t="str">
        <f t="shared" si="104"/>
        <v>-</v>
      </c>
      <c r="S1416">
        <v>1977</v>
      </c>
      <c r="T1416">
        <v>1978</v>
      </c>
      <c r="U1416">
        <v>1979</v>
      </c>
      <c r="V1416">
        <v>1980</v>
      </c>
      <c r="W1416">
        <v>1981</v>
      </c>
      <c r="X1416">
        <v>1982</v>
      </c>
      <c r="Y1416">
        <v>1983</v>
      </c>
      <c r="Z1416">
        <v>1984</v>
      </c>
      <c r="AA1416">
        <v>1985</v>
      </c>
      <c r="AB1416">
        <v>1986</v>
      </c>
      <c r="AC1416">
        <v>1987</v>
      </c>
      <c r="AD1416">
        <v>1988</v>
      </c>
      <c r="AE1416">
        <v>1989</v>
      </c>
      <c r="AF1416">
        <v>1990</v>
      </c>
      <c r="AG1416">
        <v>1991</v>
      </c>
      <c r="AH1416">
        <v>1992</v>
      </c>
      <c r="AI1416">
        <v>1993</v>
      </c>
      <c r="AJ1416">
        <v>1994</v>
      </c>
      <c r="AK1416">
        <v>1995</v>
      </c>
      <c r="AL1416">
        <v>1996</v>
      </c>
      <c r="AM1416">
        <v>1997</v>
      </c>
      <c r="AN1416">
        <v>1998</v>
      </c>
      <c r="AO1416">
        <v>1999</v>
      </c>
      <c r="AP1416">
        <v>2000</v>
      </c>
      <c r="AQ1416">
        <v>2001</v>
      </c>
      <c r="AR1416">
        <v>2002</v>
      </c>
      <c r="AS1416">
        <v>2003</v>
      </c>
      <c r="AT1416">
        <v>2004</v>
      </c>
      <c r="AU1416">
        <v>2005</v>
      </c>
      <c r="AV1416">
        <v>2006</v>
      </c>
      <c r="AW1416">
        <v>2007</v>
      </c>
      <c r="AX1416">
        <v>2008</v>
      </c>
      <c r="AY1416">
        <v>2009</v>
      </c>
      <c r="AZ1416">
        <v>2010</v>
      </c>
      <c r="BA1416">
        <v>2011</v>
      </c>
      <c r="BB1416">
        <v>2012</v>
      </c>
      <c r="BC1416">
        <v>2013</v>
      </c>
      <c r="BD1416">
        <v>2014</v>
      </c>
      <c r="BE1416">
        <v>2015</v>
      </c>
      <c r="BF1416">
        <v>2016</v>
      </c>
      <c r="BG1416">
        <v>2017</v>
      </c>
      <c r="BH1416">
        <v>2018</v>
      </c>
      <c r="BI1416">
        <v>2019</v>
      </c>
    </row>
    <row r="1417" spans="1:61" ht="15" customHeight="1" x14ac:dyDescent="0.25">
      <c r="A1417" t="s">
        <v>3428</v>
      </c>
      <c r="C1417" s="78"/>
      <c r="D1417" t="s">
        <v>606</v>
      </c>
      <c r="E1417" s="47" t="s">
        <v>606</v>
      </c>
      <c r="G1417" s="45"/>
      <c r="H1417" s="45"/>
      <c r="I1417">
        <f t="shared" si="102"/>
        <v>1977</v>
      </c>
      <c r="J1417">
        <f t="shared" si="105"/>
        <v>2019</v>
      </c>
      <c r="K1417" s="2" t="str">
        <f t="shared" si="104"/>
        <v>-</v>
      </c>
      <c r="S1417">
        <v>1977</v>
      </c>
      <c r="T1417">
        <v>1978</v>
      </c>
      <c r="U1417">
        <v>1979</v>
      </c>
      <c r="V1417">
        <v>1980</v>
      </c>
      <c r="W1417">
        <v>1981</v>
      </c>
      <c r="X1417">
        <v>1982</v>
      </c>
      <c r="Y1417">
        <v>1983</v>
      </c>
      <c r="Z1417">
        <v>1984</v>
      </c>
      <c r="AA1417">
        <v>1985</v>
      </c>
      <c r="AB1417">
        <v>1986</v>
      </c>
      <c r="AC1417">
        <v>1987</v>
      </c>
      <c r="AD1417">
        <v>1988</v>
      </c>
      <c r="AE1417">
        <v>1989</v>
      </c>
      <c r="AF1417">
        <v>1990</v>
      </c>
      <c r="AG1417">
        <v>1991</v>
      </c>
      <c r="AH1417">
        <v>1992</v>
      </c>
      <c r="AI1417">
        <v>1993</v>
      </c>
      <c r="AJ1417">
        <v>1994</v>
      </c>
      <c r="AK1417">
        <v>1995</v>
      </c>
      <c r="AL1417">
        <v>1996</v>
      </c>
      <c r="AM1417">
        <v>1997</v>
      </c>
      <c r="AN1417">
        <v>1998</v>
      </c>
      <c r="AO1417">
        <v>1999</v>
      </c>
      <c r="AP1417">
        <v>2000</v>
      </c>
      <c r="AQ1417">
        <v>2001</v>
      </c>
      <c r="AR1417">
        <v>2002</v>
      </c>
      <c r="AS1417">
        <v>2003</v>
      </c>
      <c r="AT1417">
        <v>2004</v>
      </c>
      <c r="AU1417">
        <v>2005</v>
      </c>
      <c r="AV1417">
        <v>2006</v>
      </c>
      <c r="AW1417">
        <v>2007</v>
      </c>
      <c r="AX1417">
        <v>2008</v>
      </c>
      <c r="AY1417">
        <v>2009</v>
      </c>
      <c r="AZ1417">
        <v>2010</v>
      </c>
      <c r="BA1417">
        <v>2011</v>
      </c>
      <c r="BB1417">
        <v>2012</v>
      </c>
      <c r="BC1417">
        <v>2013</v>
      </c>
      <c r="BD1417">
        <v>2014</v>
      </c>
      <c r="BE1417">
        <v>2015</v>
      </c>
      <c r="BF1417">
        <v>2016</v>
      </c>
      <c r="BG1417">
        <v>2017</v>
      </c>
      <c r="BH1417">
        <v>2018</v>
      </c>
      <c r="BI1417">
        <v>2019</v>
      </c>
    </row>
    <row r="1418" spans="1:61" ht="15" customHeight="1" x14ac:dyDescent="0.25">
      <c r="A1418" t="s">
        <v>3428</v>
      </c>
      <c r="C1418" s="78"/>
      <c r="D1418" t="s">
        <v>21</v>
      </c>
      <c r="E1418" s="45" t="s">
        <v>12</v>
      </c>
      <c r="F1418" s="7" t="s">
        <v>1303</v>
      </c>
      <c r="G1418" s="45"/>
      <c r="H1418" s="45"/>
      <c r="I1418">
        <f t="shared" si="102"/>
        <v>1977</v>
      </c>
      <c r="J1418">
        <f t="shared" si="105"/>
        <v>2019</v>
      </c>
      <c r="K1418" s="2" t="str">
        <f t="shared" si="104"/>
        <v>-</v>
      </c>
      <c r="S1418">
        <v>1977</v>
      </c>
      <c r="T1418">
        <v>1978</v>
      </c>
      <c r="U1418">
        <v>1979</v>
      </c>
      <c r="V1418">
        <v>1980</v>
      </c>
      <c r="W1418">
        <v>1981</v>
      </c>
      <c r="X1418">
        <v>1982</v>
      </c>
      <c r="Y1418">
        <v>1983</v>
      </c>
      <c r="Z1418">
        <v>1984</v>
      </c>
      <c r="AA1418">
        <v>1985</v>
      </c>
      <c r="AB1418">
        <v>1986</v>
      </c>
      <c r="AC1418">
        <v>1987</v>
      </c>
      <c r="AD1418">
        <v>1988</v>
      </c>
      <c r="AE1418">
        <v>1989</v>
      </c>
      <c r="AF1418">
        <v>1990</v>
      </c>
      <c r="AG1418">
        <v>1991</v>
      </c>
      <c r="AH1418">
        <v>1992</v>
      </c>
      <c r="AI1418">
        <v>1993</v>
      </c>
      <c r="AJ1418">
        <v>1994</v>
      </c>
      <c r="AK1418">
        <v>1995</v>
      </c>
      <c r="AL1418">
        <v>1996</v>
      </c>
      <c r="AM1418">
        <v>1997</v>
      </c>
      <c r="AN1418">
        <v>1998</v>
      </c>
      <c r="AO1418">
        <v>1999</v>
      </c>
      <c r="AP1418">
        <v>2000</v>
      </c>
      <c r="AQ1418">
        <v>2001</v>
      </c>
      <c r="AR1418">
        <v>2002</v>
      </c>
      <c r="AS1418">
        <v>2003</v>
      </c>
      <c r="AT1418">
        <v>2004</v>
      </c>
      <c r="AU1418">
        <v>2005</v>
      </c>
      <c r="AV1418">
        <v>2006</v>
      </c>
      <c r="AW1418">
        <v>2007</v>
      </c>
      <c r="AX1418">
        <v>2008</v>
      </c>
      <c r="AY1418">
        <v>2009</v>
      </c>
      <c r="AZ1418">
        <v>2010</v>
      </c>
      <c r="BA1418">
        <v>2011</v>
      </c>
      <c r="BB1418">
        <v>2012</v>
      </c>
      <c r="BC1418">
        <v>2013</v>
      </c>
      <c r="BD1418">
        <v>2014</v>
      </c>
      <c r="BE1418">
        <v>2015</v>
      </c>
      <c r="BF1418">
        <v>2016</v>
      </c>
      <c r="BG1418">
        <v>2017</v>
      </c>
      <c r="BH1418">
        <v>2018</v>
      </c>
      <c r="BI1418">
        <v>2019</v>
      </c>
    </row>
    <row r="1419" spans="1:61" ht="15" customHeight="1" x14ac:dyDescent="0.25">
      <c r="A1419" t="s">
        <v>3428</v>
      </c>
      <c r="C1419" s="78"/>
      <c r="D1419" t="s">
        <v>603</v>
      </c>
      <c r="E1419" s="45" t="s">
        <v>604</v>
      </c>
      <c r="F1419" s="7" t="s">
        <v>1303</v>
      </c>
      <c r="G1419" s="45"/>
      <c r="H1419" s="45"/>
      <c r="I1419">
        <f t="shared" si="102"/>
        <v>1977</v>
      </c>
      <c r="J1419">
        <f t="shared" si="105"/>
        <v>2019</v>
      </c>
      <c r="K1419" s="2" t="str">
        <f t="shared" si="104"/>
        <v>-</v>
      </c>
      <c r="S1419">
        <v>1977</v>
      </c>
      <c r="T1419">
        <v>1978</v>
      </c>
      <c r="U1419">
        <v>1979</v>
      </c>
      <c r="V1419">
        <v>1980</v>
      </c>
      <c r="W1419">
        <v>1981</v>
      </c>
      <c r="X1419">
        <v>1982</v>
      </c>
      <c r="Y1419">
        <v>1983</v>
      </c>
      <c r="Z1419">
        <v>1984</v>
      </c>
      <c r="AA1419">
        <v>1985</v>
      </c>
      <c r="AB1419">
        <v>1986</v>
      </c>
      <c r="AC1419">
        <v>1987</v>
      </c>
      <c r="AD1419">
        <v>1988</v>
      </c>
      <c r="AE1419">
        <v>1989</v>
      </c>
      <c r="AF1419">
        <v>1990</v>
      </c>
      <c r="AG1419">
        <v>1991</v>
      </c>
      <c r="AH1419">
        <v>1992</v>
      </c>
      <c r="AI1419">
        <v>1993</v>
      </c>
      <c r="AJ1419">
        <v>1994</v>
      </c>
      <c r="AK1419">
        <v>1995</v>
      </c>
      <c r="AL1419">
        <v>1996</v>
      </c>
      <c r="AM1419">
        <v>1997</v>
      </c>
      <c r="AN1419">
        <v>1998</v>
      </c>
      <c r="AO1419">
        <v>1999</v>
      </c>
      <c r="AP1419">
        <v>2000</v>
      </c>
      <c r="AQ1419">
        <v>2001</v>
      </c>
      <c r="AR1419">
        <v>2002</v>
      </c>
      <c r="AS1419">
        <v>2003</v>
      </c>
      <c r="AT1419">
        <v>2004</v>
      </c>
      <c r="AU1419">
        <v>2005</v>
      </c>
      <c r="AV1419">
        <v>2006</v>
      </c>
      <c r="AW1419">
        <v>2007</v>
      </c>
      <c r="AX1419">
        <v>2008</v>
      </c>
      <c r="AY1419">
        <v>2009</v>
      </c>
      <c r="AZ1419">
        <v>2010</v>
      </c>
      <c r="BA1419">
        <v>2011</v>
      </c>
      <c r="BB1419">
        <v>2012</v>
      </c>
      <c r="BC1419">
        <v>2013</v>
      </c>
      <c r="BD1419">
        <v>2014</v>
      </c>
      <c r="BE1419">
        <v>2015</v>
      </c>
      <c r="BF1419">
        <v>2016</v>
      </c>
      <c r="BG1419">
        <v>2017</v>
      </c>
      <c r="BH1419">
        <v>2018</v>
      </c>
      <c r="BI1419">
        <v>2019</v>
      </c>
    </row>
    <row r="1420" spans="1:61" ht="15" customHeight="1" x14ac:dyDescent="0.25">
      <c r="A1420" t="s">
        <v>3428</v>
      </c>
      <c r="C1420" s="78"/>
      <c r="D1420" t="s">
        <v>1171</v>
      </c>
      <c r="E1420" s="47" t="s">
        <v>1171</v>
      </c>
      <c r="G1420" s="45"/>
      <c r="H1420" s="45"/>
      <c r="I1420">
        <f t="shared" si="102"/>
        <v>1977</v>
      </c>
      <c r="J1420">
        <f t="shared" si="105"/>
        <v>2019</v>
      </c>
      <c r="K1420" s="2" t="str">
        <f t="shared" si="104"/>
        <v>-</v>
      </c>
      <c r="S1420">
        <v>1977</v>
      </c>
      <c r="T1420">
        <v>1978</v>
      </c>
      <c r="U1420">
        <v>1979</v>
      </c>
      <c r="V1420">
        <v>1980</v>
      </c>
      <c r="W1420">
        <v>1981</v>
      </c>
      <c r="X1420">
        <v>1982</v>
      </c>
      <c r="Y1420">
        <v>1983</v>
      </c>
      <c r="Z1420">
        <v>1984</v>
      </c>
      <c r="AA1420">
        <v>1985</v>
      </c>
      <c r="AB1420">
        <v>1986</v>
      </c>
      <c r="AC1420">
        <v>1987</v>
      </c>
      <c r="AD1420">
        <v>1988</v>
      </c>
      <c r="AE1420">
        <v>1989</v>
      </c>
      <c r="AF1420">
        <v>1990</v>
      </c>
      <c r="AG1420">
        <v>1991</v>
      </c>
      <c r="AH1420">
        <v>1992</v>
      </c>
      <c r="AI1420">
        <v>1993</v>
      </c>
      <c r="AJ1420">
        <v>1994</v>
      </c>
      <c r="AK1420">
        <v>1995</v>
      </c>
      <c r="AL1420">
        <v>1996</v>
      </c>
      <c r="AM1420">
        <v>1997</v>
      </c>
      <c r="AN1420">
        <v>1998</v>
      </c>
      <c r="AO1420">
        <v>1999</v>
      </c>
      <c r="AP1420">
        <v>2000</v>
      </c>
      <c r="AQ1420">
        <v>2001</v>
      </c>
      <c r="AR1420">
        <v>2002</v>
      </c>
      <c r="AS1420">
        <v>2003</v>
      </c>
      <c r="AT1420">
        <v>2004</v>
      </c>
      <c r="AU1420">
        <v>2005</v>
      </c>
      <c r="AV1420">
        <v>2006</v>
      </c>
      <c r="AW1420">
        <v>2007</v>
      </c>
      <c r="AX1420">
        <v>2008</v>
      </c>
      <c r="AY1420">
        <v>2009</v>
      </c>
      <c r="AZ1420">
        <v>2010</v>
      </c>
      <c r="BA1420">
        <v>2011</v>
      </c>
      <c r="BB1420">
        <v>2012</v>
      </c>
      <c r="BC1420">
        <v>2013</v>
      </c>
      <c r="BD1420">
        <v>2014</v>
      </c>
      <c r="BE1420">
        <v>2015</v>
      </c>
      <c r="BF1420">
        <v>2016</v>
      </c>
      <c r="BG1420">
        <v>2017</v>
      </c>
      <c r="BH1420">
        <v>2018</v>
      </c>
      <c r="BI1420">
        <v>2019</v>
      </c>
    </row>
    <row r="1421" spans="1:61" ht="15" customHeight="1" x14ac:dyDescent="0.25">
      <c r="A1421" t="s">
        <v>3428</v>
      </c>
      <c r="C1421" s="78"/>
      <c r="D1421" t="s">
        <v>1173</v>
      </c>
      <c r="E1421" s="47" t="s">
        <v>1173</v>
      </c>
      <c r="G1421" s="45"/>
      <c r="H1421" s="45"/>
      <c r="I1421">
        <f t="shared" si="102"/>
        <v>1994</v>
      </c>
      <c r="J1421">
        <f t="shared" si="105"/>
        <v>2019</v>
      </c>
      <c r="K1421" s="2" t="str">
        <f t="shared" si="104"/>
        <v>-</v>
      </c>
      <c r="AJ1421">
        <v>1994</v>
      </c>
      <c r="AK1421">
        <v>1995</v>
      </c>
      <c r="AL1421">
        <v>1996</v>
      </c>
      <c r="AM1421">
        <v>1997</v>
      </c>
      <c r="AN1421">
        <v>1998</v>
      </c>
      <c r="AO1421">
        <v>1999</v>
      </c>
      <c r="AP1421">
        <v>2000</v>
      </c>
      <c r="AQ1421">
        <v>2001</v>
      </c>
      <c r="AR1421">
        <v>2002</v>
      </c>
      <c r="AS1421">
        <v>2003</v>
      </c>
      <c r="AT1421">
        <v>2004</v>
      </c>
      <c r="AU1421">
        <v>2005</v>
      </c>
      <c r="AV1421">
        <v>2006</v>
      </c>
      <c r="AW1421">
        <v>2007</v>
      </c>
      <c r="AX1421">
        <v>2008</v>
      </c>
      <c r="AY1421">
        <v>2009</v>
      </c>
      <c r="AZ1421">
        <v>2010</v>
      </c>
      <c r="BA1421">
        <v>2011</v>
      </c>
      <c r="BB1421">
        <v>2012</v>
      </c>
      <c r="BC1421">
        <v>2013</v>
      </c>
      <c r="BD1421">
        <v>2014</v>
      </c>
      <c r="BE1421">
        <v>2015</v>
      </c>
      <c r="BF1421">
        <v>2016</v>
      </c>
      <c r="BG1421">
        <v>2017</v>
      </c>
      <c r="BH1421">
        <v>2018</v>
      </c>
      <c r="BI1421">
        <v>2019</v>
      </c>
    </row>
    <row r="1422" spans="1:61" ht="15" customHeight="1" x14ac:dyDescent="0.25">
      <c r="A1422" t="s">
        <v>3428</v>
      </c>
      <c r="C1422" s="78"/>
      <c r="D1422" t="s">
        <v>1175</v>
      </c>
      <c r="E1422" s="47" t="s">
        <v>1175</v>
      </c>
      <c r="G1422" s="45"/>
      <c r="H1422" s="45"/>
      <c r="I1422">
        <f t="shared" si="102"/>
        <v>1977</v>
      </c>
      <c r="J1422">
        <f t="shared" si="105"/>
        <v>2019</v>
      </c>
      <c r="K1422" s="2" t="str">
        <f t="shared" si="104"/>
        <v>-</v>
      </c>
      <c r="S1422">
        <v>1977</v>
      </c>
      <c r="T1422">
        <v>1978</v>
      </c>
      <c r="U1422">
        <v>1979</v>
      </c>
      <c r="V1422">
        <v>1980</v>
      </c>
      <c r="W1422">
        <v>1981</v>
      </c>
      <c r="X1422">
        <v>1982</v>
      </c>
      <c r="Y1422">
        <v>1983</v>
      </c>
      <c r="Z1422">
        <v>1984</v>
      </c>
      <c r="AA1422">
        <v>1985</v>
      </c>
      <c r="AB1422">
        <v>1986</v>
      </c>
      <c r="AC1422">
        <v>1987</v>
      </c>
      <c r="AD1422">
        <v>1988</v>
      </c>
      <c r="AE1422">
        <v>1989</v>
      </c>
      <c r="AF1422">
        <v>1990</v>
      </c>
      <c r="AG1422">
        <v>1991</v>
      </c>
      <c r="AH1422">
        <v>1992</v>
      </c>
      <c r="AI1422">
        <v>1993</v>
      </c>
      <c r="AJ1422">
        <v>1994</v>
      </c>
      <c r="AK1422">
        <v>1995</v>
      </c>
      <c r="AL1422">
        <v>1996</v>
      </c>
      <c r="AM1422">
        <v>1997</v>
      </c>
      <c r="AN1422">
        <v>1998</v>
      </c>
      <c r="AO1422">
        <v>1999</v>
      </c>
      <c r="AP1422">
        <v>2000</v>
      </c>
      <c r="AQ1422">
        <v>2001</v>
      </c>
      <c r="AR1422">
        <v>2002</v>
      </c>
      <c r="AS1422">
        <v>2003</v>
      </c>
      <c r="AT1422">
        <v>2004</v>
      </c>
      <c r="AU1422">
        <v>2005</v>
      </c>
      <c r="AV1422">
        <v>2006</v>
      </c>
      <c r="AW1422">
        <v>2007</v>
      </c>
      <c r="AX1422">
        <v>2008</v>
      </c>
      <c r="AY1422">
        <v>2009</v>
      </c>
      <c r="AZ1422">
        <v>2010</v>
      </c>
      <c r="BA1422">
        <v>2011</v>
      </c>
      <c r="BB1422">
        <v>2012</v>
      </c>
      <c r="BC1422">
        <v>2013</v>
      </c>
      <c r="BD1422">
        <v>2014</v>
      </c>
      <c r="BE1422">
        <v>2015</v>
      </c>
      <c r="BF1422">
        <v>2016</v>
      </c>
      <c r="BG1422">
        <v>2017</v>
      </c>
      <c r="BH1422">
        <v>2018</v>
      </c>
      <c r="BI1422">
        <v>2019</v>
      </c>
    </row>
    <row r="1423" spans="1:61" ht="15" customHeight="1" x14ac:dyDescent="0.25">
      <c r="A1423" t="s">
        <v>3428</v>
      </c>
      <c r="C1423" s="78"/>
      <c r="D1423" t="s">
        <v>605</v>
      </c>
      <c r="E1423" s="47" t="s">
        <v>605</v>
      </c>
      <c r="G1423" s="45"/>
      <c r="H1423" s="45"/>
      <c r="I1423">
        <f t="shared" si="102"/>
        <v>1994</v>
      </c>
      <c r="J1423">
        <f t="shared" si="105"/>
        <v>2019</v>
      </c>
      <c r="K1423" s="2" t="str">
        <f t="shared" si="104"/>
        <v>-</v>
      </c>
      <c r="AJ1423">
        <v>1994</v>
      </c>
      <c r="AK1423">
        <v>1995</v>
      </c>
      <c r="AL1423">
        <v>1996</v>
      </c>
      <c r="AM1423">
        <v>1997</v>
      </c>
      <c r="AN1423">
        <v>1998</v>
      </c>
      <c r="AO1423">
        <v>1999</v>
      </c>
      <c r="AP1423">
        <v>2000</v>
      </c>
      <c r="AQ1423">
        <v>2001</v>
      </c>
      <c r="AR1423">
        <v>2002</v>
      </c>
      <c r="AS1423">
        <v>2003</v>
      </c>
      <c r="AT1423">
        <v>2004</v>
      </c>
      <c r="AU1423">
        <v>2005</v>
      </c>
      <c r="AV1423">
        <v>2006</v>
      </c>
      <c r="AW1423">
        <v>2007</v>
      </c>
      <c r="AX1423">
        <v>2008</v>
      </c>
      <c r="AY1423">
        <v>2009</v>
      </c>
      <c r="AZ1423">
        <v>2010</v>
      </c>
      <c r="BA1423">
        <v>2011</v>
      </c>
      <c r="BB1423">
        <v>2012</v>
      </c>
      <c r="BC1423">
        <v>2013</v>
      </c>
      <c r="BD1423">
        <v>2014</v>
      </c>
      <c r="BE1423">
        <v>2015</v>
      </c>
      <c r="BF1423">
        <v>2016</v>
      </c>
      <c r="BG1423">
        <v>2017</v>
      </c>
      <c r="BH1423">
        <v>2018</v>
      </c>
      <c r="BI1423">
        <v>2019</v>
      </c>
    </row>
    <row r="1424" spans="1:61" ht="15" customHeight="1" x14ac:dyDescent="0.25">
      <c r="A1424" t="s">
        <v>3428</v>
      </c>
      <c r="C1424" s="78"/>
      <c r="D1424" t="s">
        <v>1177</v>
      </c>
      <c r="E1424" s="47" t="s">
        <v>1177</v>
      </c>
      <c r="G1424" s="45"/>
      <c r="H1424" s="45"/>
      <c r="I1424">
        <f t="shared" si="102"/>
        <v>1994</v>
      </c>
      <c r="J1424">
        <f t="shared" si="105"/>
        <v>2019</v>
      </c>
      <c r="K1424" s="2" t="str">
        <f t="shared" si="104"/>
        <v>-</v>
      </c>
      <c r="AJ1424">
        <v>1994</v>
      </c>
      <c r="AK1424">
        <v>1995</v>
      </c>
      <c r="AL1424">
        <v>1996</v>
      </c>
      <c r="AM1424">
        <v>1997</v>
      </c>
      <c r="AN1424">
        <v>1998</v>
      </c>
      <c r="AO1424">
        <v>1999</v>
      </c>
      <c r="AP1424">
        <v>2000</v>
      </c>
      <c r="AQ1424">
        <v>2001</v>
      </c>
      <c r="AR1424">
        <v>2002</v>
      </c>
      <c r="AS1424">
        <v>2003</v>
      </c>
      <c r="AT1424">
        <v>2004</v>
      </c>
      <c r="AU1424">
        <v>2005</v>
      </c>
      <c r="AV1424">
        <v>2006</v>
      </c>
      <c r="AW1424">
        <v>2007</v>
      </c>
      <c r="AX1424">
        <v>2008</v>
      </c>
      <c r="AY1424">
        <v>2009</v>
      </c>
      <c r="AZ1424">
        <v>2010</v>
      </c>
      <c r="BA1424">
        <v>2011</v>
      </c>
      <c r="BB1424">
        <v>2012</v>
      </c>
      <c r="BC1424">
        <v>2013</v>
      </c>
      <c r="BD1424">
        <v>2014</v>
      </c>
      <c r="BE1424">
        <v>2015</v>
      </c>
      <c r="BF1424">
        <v>2016</v>
      </c>
      <c r="BG1424">
        <v>2017</v>
      </c>
      <c r="BH1424">
        <v>2018</v>
      </c>
      <c r="BI1424">
        <v>2019</v>
      </c>
    </row>
    <row r="1425" spans="1:61" ht="15" customHeight="1" x14ac:dyDescent="0.25">
      <c r="C1425" s="64"/>
      <c r="E1425" s="45"/>
      <c r="G1425" s="45"/>
      <c r="H1425" s="45"/>
    </row>
    <row r="1426" spans="1:61" ht="15" customHeight="1" x14ac:dyDescent="0.25">
      <c r="A1426" t="s">
        <v>3429</v>
      </c>
      <c r="B1426" s="1" t="str">
        <f>A1426&amp;MIN(I1426:I1427)&amp;"(-"&amp;MAX(J1426:J1427)&amp;")"</f>
        <v>LPR_BES1994(-2019)</v>
      </c>
      <c r="C1426" s="78"/>
      <c r="D1426" t="s">
        <v>1126</v>
      </c>
      <c r="E1426" s="45" t="s">
        <v>1127</v>
      </c>
      <c r="G1426" s="45"/>
      <c r="H1426" s="45"/>
      <c r="I1426">
        <f>MIN(L1426:BT1426)</f>
        <v>1994</v>
      </c>
      <c r="J1426">
        <f t="shared" si="105"/>
        <v>2019</v>
      </c>
      <c r="K1426" s="2" t="str">
        <f>IF(J1426-I1426+1-COUNTA(L1426:BT1426)=0, "-", "Yes")</f>
        <v>-</v>
      </c>
      <c r="AJ1426">
        <v>1994</v>
      </c>
      <c r="AK1426">
        <v>1995</v>
      </c>
      <c r="AL1426">
        <v>1996</v>
      </c>
      <c r="AM1426">
        <v>1997</v>
      </c>
      <c r="AN1426">
        <v>1998</v>
      </c>
      <c r="AO1426">
        <v>1999</v>
      </c>
      <c r="AP1426">
        <v>2000</v>
      </c>
      <c r="AQ1426">
        <v>2001</v>
      </c>
      <c r="AR1426">
        <v>2002</v>
      </c>
      <c r="AS1426">
        <v>2003</v>
      </c>
      <c r="AT1426">
        <v>2004</v>
      </c>
      <c r="AU1426">
        <v>2005</v>
      </c>
      <c r="AV1426">
        <v>2006</v>
      </c>
      <c r="AW1426">
        <v>2007</v>
      </c>
      <c r="AX1426">
        <v>2008</v>
      </c>
      <c r="AY1426">
        <v>2009</v>
      </c>
      <c r="AZ1426">
        <v>2010</v>
      </c>
      <c r="BA1426">
        <v>2011</v>
      </c>
      <c r="BB1426">
        <v>2012</v>
      </c>
      <c r="BC1426">
        <v>2013</v>
      </c>
      <c r="BD1426">
        <v>2014</v>
      </c>
      <c r="BE1426">
        <v>2015</v>
      </c>
      <c r="BF1426">
        <v>2016</v>
      </c>
      <c r="BG1426">
        <v>2017</v>
      </c>
      <c r="BH1426">
        <v>2018</v>
      </c>
      <c r="BI1426">
        <v>2019</v>
      </c>
    </row>
    <row r="1427" spans="1:61" ht="15" customHeight="1" x14ac:dyDescent="0.25">
      <c r="A1427" t="s">
        <v>3429</v>
      </c>
      <c r="C1427" s="78"/>
      <c r="D1427" t="s">
        <v>603</v>
      </c>
      <c r="E1427" s="45" t="s">
        <v>604</v>
      </c>
      <c r="F1427" s="7" t="s">
        <v>1303</v>
      </c>
      <c r="G1427" s="45"/>
      <c r="H1427" s="45"/>
      <c r="I1427">
        <f>MIN(L1427:BT1427)</f>
        <v>1994</v>
      </c>
      <c r="J1427">
        <f t="shared" si="105"/>
        <v>2019</v>
      </c>
      <c r="K1427" s="2" t="str">
        <f>IF(J1427-I1427+1-COUNTA(L1427:BT1427)=0, "-", "Yes")</f>
        <v>-</v>
      </c>
      <c r="AJ1427">
        <v>1994</v>
      </c>
      <c r="AK1427">
        <v>1995</v>
      </c>
      <c r="AL1427">
        <v>1996</v>
      </c>
      <c r="AM1427">
        <v>1997</v>
      </c>
      <c r="AN1427">
        <v>1998</v>
      </c>
      <c r="AO1427">
        <v>1999</v>
      </c>
      <c r="AP1427">
        <v>2000</v>
      </c>
      <c r="AQ1427">
        <v>2001</v>
      </c>
      <c r="AR1427">
        <v>2002</v>
      </c>
      <c r="AS1427">
        <v>2003</v>
      </c>
      <c r="AT1427">
        <v>2004</v>
      </c>
      <c r="AU1427">
        <v>2005</v>
      </c>
      <c r="AV1427">
        <v>2006</v>
      </c>
      <c r="AW1427">
        <v>2007</v>
      </c>
      <c r="AX1427">
        <v>2008</v>
      </c>
      <c r="AY1427">
        <v>2009</v>
      </c>
      <c r="AZ1427">
        <v>2010</v>
      </c>
      <c r="BA1427">
        <v>2011</v>
      </c>
      <c r="BB1427">
        <v>2012</v>
      </c>
      <c r="BC1427">
        <v>2013</v>
      </c>
      <c r="BD1427">
        <v>2014</v>
      </c>
      <c r="BE1427">
        <v>2015</v>
      </c>
      <c r="BF1427">
        <v>2016</v>
      </c>
      <c r="BG1427">
        <v>2017</v>
      </c>
      <c r="BH1427">
        <v>2018</v>
      </c>
      <c r="BI1427">
        <v>2019</v>
      </c>
    </row>
    <row r="1428" spans="1:61" ht="15" customHeight="1" x14ac:dyDescent="0.25">
      <c r="C1428" s="64"/>
      <c r="E1428" s="45"/>
      <c r="G1428" s="45"/>
      <c r="H1428" s="45"/>
    </row>
    <row r="1429" spans="1:61" ht="15" customHeight="1" x14ac:dyDescent="0.25">
      <c r="A1429" t="s">
        <v>3427</v>
      </c>
      <c r="B1429" s="1" t="str">
        <f>A1429&amp;MIN(I1429:I1433)&amp;"(-"&amp;MAX(J1429:J1433)&amp;")"</f>
        <v>LPR_DIAG1977(-2019)</v>
      </c>
      <c r="C1429" s="78"/>
      <c r="D1429" t="s">
        <v>607</v>
      </c>
      <c r="E1429" s="45" t="s">
        <v>608</v>
      </c>
      <c r="G1429" s="45" t="s">
        <v>2022</v>
      </c>
      <c r="H1429" s="45" t="s">
        <v>2023</v>
      </c>
      <c r="I1429">
        <f>MIN(L1429:BT1429)</f>
        <v>1977</v>
      </c>
      <c r="J1429">
        <f t="shared" si="105"/>
        <v>2019</v>
      </c>
      <c r="K1429" s="2" t="str">
        <f>IF(J1429-I1429+1-COUNTA(L1429:BT1429)=0, "-", "Yes")</f>
        <v>-</v>
      </c>
      <c r="S1429">
        <v>1977</v>
      </c>
      <c r="T1429">
        <v>1978</v>
      </c>
      <c r="U1429">
        <v>1979</v>
      </c>
      <c r="V1429">
        <v>1980</v>
      </c>
      <c r="W1429">
        <v>1981</v>
      </c>
      <c r="X1429">
        <v>1982</v>
      </c>
      <c r="Y1429">
        <v>1983</v>
      </c>
      <c r="Z1429">
        <v>1984</v>
      </c>
      <c r="AA1429">
        <v>1985</v>
      </c>
      <c r="AB1429">
        <v>1986</v>
      </c>
      <c r="AC1429">
        <v>1987</v>
      </c>
      <c r="AD1429">
        <v>1988</v>
      </c>
      <c r="AE1429">
        <v>1989</v>
      </c>
      <c r="AF1429">
        <v>1990</v>
      </c>
      <c r="AG1429">
        <v>1991</v>
      </c>
      <c r="AH1429">
        <v>1992</v>
      </c>
      <c r="AI1429">
        <v>1993</v>
      </c>
      <c r="AJ1429">
        <v>1994</v>
      </c>
      <c r="AK1429">
        <v>1995</v>
      </c>
      <c r="AL1429">
        <v>1996</v>
      </c>
      <c r="AM1429">
        <v>1997</v>
      </c>
      <c r="AN1429">
        <v>1998</v>
      </c>
      <c r="AO1429">
        <v>1999</v>
      </c>
      <c r="AP1429">
        <v>2000</v>
      </c>
      <c r="AQ1429">
        <v>2001</v>
      </c>
      <c r="AR1429">
        <v>2002</v>
      </c>
      <c r="AS1429">
        <v>2003</v>
      </c>
      <c r="AT1429">
        <v>2004</v>
      </c>
      <c r="AU1429">
        <v>2005</v>
      </c>
      <c r="AV1429">
        <v>2006</v>
      </c>
      <c r="AW1429">
        <v>2007</v>
      </c>
      <c r="AX1429">
        <v>2008</v>
      </c>
      <c r="AY1429">
        <v>2009</v>
      </c>
      <c r="AZ1429">
        <v>2010</v>
      </c>
      <c r="BA1429">
        <v>2011</v>
      </c>
      <c r="BB1429">
        <v>2012</v>
      </c>
      <c r="BC1429">
        <v>2013</v>
      </c>
      <c r="BD1429">
        <v>2014</v>
      </c>
      <c r="BE1429">
        <v>2015</v>
      </c>
      <c r="BF1429">
        <v>2016</v>
      </c>
      <c r="BG1429">
        <v>2017</v>
      </c>
      <c r="BH1429">
        <v>2018</v>
      </c>
      <c r="BI1429">
        <v>2019</v>
      </c>
    </row>
    <row r="1430" spans="1:61" ht="15" customHeight="1" x14ac:dyDescent="0.25">
      <c r="A1430" t="s">
        <v>3427</v>
      </c>
      <c r="C1430" s="78"/>
      <c r="D1430" t="s">
        <v>610</v>
      </c>
      <c r="E1430" s="45" t="s">
        <v>896</v>
      </c>
      <c r="G1430" s="45" t="s">
        <v>896</v>
      </c>
      <c r="H1430" s="45" t="s">
        <v>2021</v>
      </c>
      <c r="I1430">
        <f>MIN(L1430:BT1430)</f>
        <v>1977</v>
      </c>
      <c r="J1430">
        <f t="shared" si="105"/>
        <v>2019</v>
      </c>
      <c r="K1430" s="2" t="str">
        <f>IF(J1430-I1430+1-COUNTA(L1430:BT1430)=0, "-", "Yes")</f>
        <v>-</v>
      </c>
      <c r="S1430">
        <v>1977</v>
      </c>
      <c r="T1430">
        <v>1978</v>
      </c>
      <c r="U1430">
        <v>1979</v>
      </c>
      <c r="V1430">
        <v>1980</v>
      </c>
      <c r="W1430">
        <v>1981</v>
      </c>
      <c r="X1430">
        <v>1982</v>
      </c>
      <c r="Y1430">
        <v>1983</v>
      </c>
      <c r="Z1430">
        <v>1984</v>
      </c>
      <c r="AA1430">
        <v>1985</v>
      </c>
      <c r="AB1430">
        <v>1986</v>
      </c>
      <c r="AC1430">
        <v>1987</v>
      </c>
      <c r="AD1430">
        <v>1988</v>
      </c>
      <c r="AE1430">
        <v>1989</v>
      </c>
      <c r="AF1430">
        <v>1990</v>
      </c>
      <c r="AG1430">
        <v>1991</v>
      </c>
      <c r="AH1430">
        <v>1992</v>
      </c>
      <c r="AI1430">
        <v>1993</v>
      </c>
      <c r="AJ1430">
        <v>1994</v>
      </c>
      <c r="AK1430">
        <v>1995</v>
      </c>
      <c r="AL1430">
        <v>1996</v>
      </c>
      <c r="AM1430">
        <v>1997</v>
      </c>
      <c r="AN1430">
        <v>1998</v>
      </c>
      <c r="AO1430">
        <v>1999</v>
      </c>
      <c r="AP1430">
        <v>2000</v>
      </c>
      <c r="AQ1430">
        <v>2001</v>
      </c>
      <c r="AR1430">
        <v>2002</v>
      </c>
      <c r="AS1430">
        <v>2003</v>
      </c>
      <c r="AT1430">
        <v>2004</v>
      </c>
      <c r="AU1430">
        <v>2005</v>
      </c>
      <c r="AV1430">
        <v>2006</v>
      </c>
      <c r="AW1430">
        <v>2007</v>
      </c>
      <c r="AX1430">
        <v>2008</v>
      </c>
      <c r="AY1430">
        <v>2009</v>
      </c>
      <c r="AZ1430">
        <v>2010</v>
      </c>
      <c r="BA1430">
        <v>2011</v>
      </c>
      <c r="BB1430">
        <v>2012</v>
      </c>
      <c r="BC1430">
        <v>2013</v>
      </c>
      <c r="BD1430">
        <v>2014</v>
      </c>
      <c r="BE1430">
        <v>2015</v>
      </c>
      <c r="BF1430">
        <v>2016</v>
      </c>
      <c r="BG1430">
        <v>2017</v>
      </c>
      <c r="BH1430">
        <v>2018</v>
      </c>
      <c r="BI1430">
        <v>2019</v>
      </c>
    </row>
    <row r="1431" spans="1:61" ht="15" customHeight="1" x14ac:dyDescent="0.25">
      <c r="A1431" t="s">
        <v>3427</v>
      </c>
      <c r="C1431" s="78"/>
      <c r="D1431" t="s">
        <v>611</v>
      </c>
      <c r="E1431" s="45" t="s">
        <v>897</v>
      </c>
      <c r="G1431" s="45" t="s">
        <v>897</v>
      </c>
      <c r="H1431" s="45" t="s">
        <v>2020</v>
      </c>
      <c r="I1431">
        <f>MIN(L1431:BT1431)</f>
        <v>1995</v>
      </c>
      <c r="J1431">
        <f t="shared" si="105"/>
        <v>2019</v>
      </c>
      <c r="K1431" s="2" t="str">
        <f>IF(J1431-I1431+1-COUNTA(L1431:BT1431)=0, "-", "Yes")</f>
        <v>-</v>
      </c>
      <c r="AK1431">
        <v>1995</v>
      </c>
      <c r="AL1431">
        <v>1996</v>
      </c>
      <c r="AM1431">
        <v>1997</v>
      </c>
      <c r="AN1431">
        <v>1998</v>
      </c>
      <c r="AO1431">
        <v>1999</v>
      </c>
      <c r="AP1431">
        <v>2000</v>
      </c>
      <c r="AQ1431">
        <v>2001</v>
      </c>
      <c r="AR1431">
        <v>2002</v>
      </c>
      <c r="AS1431">
        <v>2003</v>
      </c>
      <c r="AT1431">
        <v>2004</v>
      </c>
      <c r="AU1431">
        <v>2005</v>
      </c>
      <c r="AV1431">
        <v>2006</v>
      </c>
      <c r="AW1431">
        <v>2007</v>
      </c>
      <c r="AX1431">
        <v>2008</v>
      </c>
      <c r="AY1431">
        <v>2009</v>
      </c>
      <c r="AZ1431">
        <v>2010</v>
      </c>
      <c r="BA1431">
        <v>2011</v>
      </c>
      <c r="BB1431">
        <v>2012</v>
      </c>
      <c r="BC1431">
        <v>2013</v>
      </c>
      <c r="BD1431">
        <v>2014</v>
      </c>
      <c r="BE1431">
        <v>2015</v>
      </c>
      <c r="BF1431">
        <v>2016</v>
      </c>
      <c r="BG1431">
        <v>2017</v>
      </c>
      <c r="BH1431">
        <v>2018</v>
      </c>
      <c r="BI1431">
        <v>2019</v>
      </c>
    </row>
    <row r="1432" spans="1:61" ht="15" customHeight="1" x14ac:dyDescent="0.25">
      <c r="A1432" t="s">
        <v>3427</v>
      </c>
      <c r="C1432" s="78"/>
      <c r="D1432" t="s">
        <v>3451</v>
      </c>
      <c r="E1432" s="45" t="s">
        <v>609</v>
      </c>
      <c r="G1432" s="45"/>
      <c r="H1432" s="45"/>
      <c r="I1432">
        <f>MIN(L1432:BT1432)</f>
        <v>1977</v>
      </c>
      <c r="J1432">
        <f t="shared" si="105"/>
        <v>1994</v>
      </c>
      <c r="K1432" s="2" t="str">
        <f>IF(J1432-I1432+1-COUNTA(L1432:BT1432)=0, "-", "Yes")</f>
        <v>-</v>
      </c>
      <c r="S1432">
        <v>1977</v>
      </c>
      <c r="T1432">
        <v>1978</v>
      </c>
      <c r="U1432">
        <v>1979</v>
      </c>
      <c r="V1432">
        <v>1980</v>
      </c>
      <c r="W1432">
        <v>1981</v>
      </c>
      <c r="X1432">
        <v>1982</v>
      </c>
      <c r="Y1432">
        <v>1983</v>
      </c>
      <c r="Z1432">
        <v>1984</v>
      </c>
      <c r="AA1432">
        <v>1985</v>
      </c>
      <c r="AB1432">
        <v>1986</v>
      </c>
      <c r="AC1432">
        <v>1987</v>
      </c>
      <c r="AD1432">
        <v>1988</v>
      </c>
      <c r="AE1432">
        <v>1989</v>
      </c>
      <c r="AF1432">
        <v>1990</v>
      </c>
      <c r="AG1432">
        <v>1991</v>
      </c>
      <c r="AH1432">
        <v>1992</v>
      </c>
      <c r="AI1432">
        <v>1993</v>
      </c>
      <c r="AJ1432">
        <v>1994</v>
      </c>
    </row>
    <row r="1433" spans="1:61" ht="15" customHeight="1" x14ac:dyDescent="0.25">
      <c r="A1433" t="s">
        <v>3427</v>
      </c>
      <c r="C1433" s="78"/>
      <c r="D1433" t="s">
        <v>603</v>
      </c>
      <c r="E1433" s="45" t="s">
        <v>604</v>
      </c>
      <c r="F1433" s="7" t="s">
        <v>1303</v>
      </c>
      <c r="G1433" s="45" t="s">
        <v>2018</v>
      </c>
      <c r="H1433" s="45" t="s">
        <v>2019</v>
      </c>
      <c r="I1433">
        <f>MIN(L1433:BT1433)</f>
        <v>1977</v>
      </c>
      <c r="J1433">
        <f t="shared" si="105"/>
        <v>2019</v>
      </c>
      <c r="K1433" s="2" t="str">
        <f>IF(J1433-I1433+1-COUNTA(L1433:BT1433)=0, "-", "Yes")</f>
        <v>-</v>
      </c>
      <c r="S1433">
        <v>1977</v>
      </c>
      <c r="T1433">
        <v>1978</v>
      </c>
      <c r="U1433">
        <v>1979</v>
      </c>
      <c r="V1433">
        <v>1980</v>
      </c>
      <c r="W1433">
        <v>1981</v>
      </c>
      <c r="X1433">
        <v>1982</v>
      </c>
      <c r="Y1433">
        <v>1983</v>
      </c>
      <c r="Z1433">
        <v>1984</v>
      </c>
      <c r="AA1433">
        <v>1985</v>
      </c>
      <c r="AB1433">
        <v>1986</v>
      </c>
      <c r="AC1433">
        <v>1987</v>
      </c>
      <c r="AD1433">
        <v>1988</v>
      </c>
      <c r="AE1433">
        <v>1989</v>
      </c>
      <c r="AF1433">
        <v>1990</v>
      </c>
      <c r="AG1433">
        <v>1991</v>
      </c>
      <c r="AH1433">
        <v>1992</v>
      </c>
      <c r="AI1433">
        <v>1993</v>
      </c>
      <c r="AJ1433">
        <v>1994</v>
      </c>
      <c r="AK1433">
        <v>1995</v>
      </c>
      <c r="AL1433">
        <v>1996</v>
      </c>
      <c r="AM1433">
        <v>1997</v>
      </c>
      <c r="AN1433">
        <v>1998</v>
      </c>
      <c r="AO1433">
        <v>1999</v>
      </c>
      <c r="AP1433">
        <v>2000</v>
      </c>
      <c r="AQ1433">
        <v>2001</v>
      </c>
      <c r="AR1433">
        <v>2002</v>
      </c>
      <c r="AS1433">
        <v>2003</v>
      </c>
      <c r="AT1433">
        <v>2004</v>
      </c>
      <c r="AU1433">
        <v>2005</v>
      </c>
      <c r="AV1433">
        <v>2006</v>
      </c>
      <c r="AW1433">
        <v>2007</v>
      </c>
      <c r="AX1433">
        <v>2008</v>
      </c>
      <c r="AY1433">
        <v>2009</v>
      </c>
      <c r="AZ1433">
        <v>2010</v>
      </c>
      <c r="BA1433">
        <v>2011</v>
      </c>
      <c r="BB1433">
        <v>2012</v>
      </c>
      <c r="BC1433">
        <v>2013</v>
      </c>
      <c r="BD1433">
        <v>2014</v>
      </c>
      <c r="BE1433">
        <v>2015</v>
      </c>
      <c r="BF1433">
        <v>2016</v>
      </c>
      <c r="BG1433">
        <v>2017</v>
      </c>
      <c r="BH1433">
        <v>2018</v>
      </c>
      <c r="BI1433">
        <v>2019</v>
      </c>
    </row>
    <row r="1434" spans="1:61" ht="15" customHeight="1" x14ac:dyDescent="0.25">
      <c r="C1434" s="64"/>
      <c r="E1434" s="45"/>
      <c r="F1434" s="7"/>
      <c r="G1434" s="45"/>
      <c r="H1434" s="45"/>
    </row>
    <row r="1435" spans="1:61" ht="15" customHeight="1" x14ac:dyDescent="0.25">
      <c r="A1435" t="s">
        <v>1274</v>
      </c>
      <c r="B1435" s="1" t="str">
        <f>A1435&amp;MIN(I1435:I1448)&amp;"(-"&amp;MAX(J1435:J1448)&amp;")"</f>
        <v>LPRDRG_S1996(-2015)</v>
      </c>
      <c r="C1435" s="78"/>
      <c r="D1435" t="s">
        <v>763</v>
      </c>
      <c r="E1435" s="45" t="s">
        <v>764</v>
      </c>
      <c r="G1435" s="45"/>
      <c r="H1435" s="45"/>
      <c r="I1435">
        <f t="shared" ref="I1435:I1441" si="106">MIN(L1435:BT1435)</f>
        <v>2012</v>
      </c>
      <c r="J1435">
        <f t="shared" ref="J1435:J1448" si="107">MAX(L1435:BT1435)</f>
        <v>2015</v>
      </c>
      <c r="K1435" s="2" t="str">
        <f t="shared" ref="K1435:K1448" si="108">IF(J1435-I1435+1-COUNTA(L1435:BT1435)=0, "-", "Yes")</f>
        <v>-</v>
      </c>
      <c r="BB1435">
        <v>2012</v>
      </c>
      <c r="BC1435">
        <v>2013</v>
      </c>
      <c r="BD1435">
        <v>2014</v>
      </c>
      <c r="BE1435">
        <v>2015</v>
      </c>
    </row>
    <row r="1436" spans="1:61" ht="15" customHeight="1" x14ac:dyDescent="0.25">
      <c r="A1436" t="s">
        <v>1274</v>
      </c>
      <c r="C1436" s="78"/>
      <c r="D1436" t="s">
        <v>765</v>
      </c>
      <c r="E1436" s="45" t="s">
        <v>766</v>
      </c>
      <c r="G1436" s="45"/>
      <c r="H1436" s="45"/>
      <c r="I1436">
        <f t="shared" si="106"/>
        <v>2012</v>
      </c>
      <c r="J1436">
        <f t="shared" si="107"/>
        <v>2015</v>
      </c>
      <c r="K1436" s="2" t="str">
        <f t="shared" si="108"/>
        <v>-</v>
      </c>
      <c r="BB1436">
        <v>2012</v>
      </c>
      <c r="BC1436">
        <v>2013</v>
      </c>
      <c r="BD1436">
        <v>2014</v>
      </c>
      <c r="BE1436">
        <v>2015</v>
      </c>
    </row>
    <row r="1437" spans="1:61" ht="15" customHeight="1" x14ac:dyDescent="0.25">
      <c r="A1437" t="s">
        <v>1274</v>
      </c>
      <c r="C1437" s="78"/>
      <c r="D1437" t="s">
        <v>612</v>
      </c>
      <c r="E1437" s="45" t="s">
        <v>612</v>
      </c>
      <c r="G1437" s="45" t="s">
        <v>2024</v>
      </c>
      <c r="H1437" s="45"/>
      <c r="I1437">
        <f t="shared" si="106"/>
        <v>1996</v>
      </c>
      <c r="J1437">
        <f t="shared" si="107"/>
        <v>2015</v>
      </c>
      <c r="K1437" s="2" t="str">
        <f t="shared" si="108"/>
        <v>-</v>
      </c>
      <c r="AL1437">
        <v>1996</v>
      </c>
      <c r="AM1437">
        <v>1997</v>
      </c>
      <c r="AN1437">
        <v>1998</v>
      </c>
      <c r="AO1437">
        <v>1999</v>
      </c>
      <c r="AP1437">
        <v>2000</v>
      </c>
      <c r="AQ1437">
        <v>2001</v>
      </c>
      <c r="AR1437">
        <v>2002</v>
      </c>
      <c r="AS1437">
        <v>2003</v>
      </c>
      <c r="AT1437">
        <v>2004</v>
      </c>
      <c r="AU1437">
        <v>2005</v>
      </c>
      <c r="AV1437">
        <v>2006</v>
      </c>
      <c r="AW1437">
        <v>2007</v>
      </c>
      <c r="AX1437">
        <v>2008</v>
      </c>
      <c r="AY1437">
        <v>2009</v>
      </c>
      <c r="AZ1437">
        <v>2010</v>
      </c>
      <c r="BA1437">
        <v>2011</v>
      </c>
      <c r="BB1437">
        <v>2012</v>
      </c>
      <c r="BC1437">
        <v>2013</v>
      </c>
      <c r="BD1437">
        <v>2014</v>
      </c>
      <c r="BE1437">
        <v>2015</v>
      </c>
    </row>
    <row r="1438" spans="1:61" ht="15" customHeight="1" x14ac:dyDescent="0.25">
      <c r="A1438" t="s">
        <v>1274</v>
      </c>
      <c r="C1438" s="78"/>
      <c r="D1438" t="s">
        <v>616</v>
      </c>
      <c r="E1438" s="45" t="s">
        <v>616</v>
      </c>
      <c r="G1438" s="45" t="s">
        <v>2028</v>
      </c>
      <c r="H1438" s="45"/>
      <c r="I1438">
        <f t="shared" si="106"/>
        <v>1996</v>
      </c>
      <c r="J1438">
        <f t="shared" si="107"/>
        <v>2015</v>
      </c>
      <c r="K1438" s="2" t="str">
        <f t="shared" si="108"/>
        <v>-</v>
      </c>
      <c r="AL1438">
        <v>1996</v>
      </c>
      <c r="AM1438">
        <v>1997</v>
      </c>
      <c r="AN1438">
        <v>1998</v>
      </c>
      <c r="AO1438">
        <v>1999</v>
      </c>
      <c r="AP1438">
        <v>2000</v>
      </c>
      <c r="AQ1438">
        <v>2001</v>
      </c>
      <c r="AR1438">
        <v>2002</v>
      </c>
      <c r="AS1438">
        <v>2003</v>
      </c>
      <c r="AT1438">
        <v>2004</v>
      </c>
      <c r="AU1438">
        <v>2005</v>
      </c>
      <c r="AV1438">
        <v>2006</v>
      </c>
      <c r="AW1438">
        <v>2007</v>
      </c>
      <c r="AX1438">
        <v>2008</v>
      </c>
      <c r="AY1438">
        <v>2009</v>
      </c>
      <c r="AZ1438">
        <v>2010</v>
      </c>
      <c r="BA1438">
        <v>2011</v>
      </c>
      <c r="BB1438">
        <v>2012</v>
      </c>
      <c r="BC1438">
        <v>2013</v>
      </c>
      <c r="BD1438">
        <v>2014</v>
      </c>
      <c r="BE1438">
        <v>2015</v>
      </c>
    </row>
    <row r="1439" spans="1:61" ht="15" customHeight="1" x14ac:dyDescent="0.25">
      <c r="A1439" t="s">
        <v>1274</v>
      </c>
      <c r="C1439" s="78"/>
      <c r="D1439" t="s">
        <v>619</v>
      </c>
      <c r="E1439" s="45" t="s">
        <v>619</v>
      </c>
      <c r="G1439" s="45" t="s">
        <v>2032</v>
      </c>
      <c r="H1439" s="45"/>
      <c r="I1439">
        <f t="shared" si="106"/>
        <v>1996</v>
      </c>
      <c r="J1439">
        <f t="shared" si="107"/>
        <v>2015</v>
      </c>
      <c r="K1439" s="2" t="str">
        <f t="shared" si="108"/>
        <v>-</v>
      </c>
      <c r="AL1439">
        <v>1996</v>
      </c>
      <c r="AM1439">
        <v>1997</v>
      </c>
      <c r="AN1439">
        <v>1998</v>
      </c>
      <c r="AO1439">
        <v>1999</v>
      </c>
      <c r="AP1439">
        <v>2000</v>
      </c>
      <c r="AQ1439">
        <v>2001</v>
      </c>
      <c r="AR1439">
        <v>2002</v>
      </c>
      <c r="AS1439">
        <v>2003</v>
      </c>
      <c r="AT1439">
        <v>2004</v>
      </c>
      <c r="AU1439">
        <v>2005</v>
      </c>
      <c r="AV1439">
        <v>2006</v>
      </c>
      <c r="AW1439">
        <v>2007</v>
      </c>
      <c r="AX1439">
        <v>2008</v>
      </c>
      <c r="AY1439">
        <v>2009</v>
      </c>
      <c r="AZ1439">
        <v>2010</v>
      </c>
      <c r="BA1439">
        <v>2011</v>
      </c>
      <c r="BB1439">
        <v>2012</v>
      </c>
      <c r="BC1439">
        <v>2013</v>
      </c>
      <c r="BD1439">
        <v>2014</v>
      </c>
      <c r="BE1439">
        <v>2015</v>
      </c>
    </row>
    <row r="1440" spans="1:61" ht="15" customHeight="1" x14ac:dyDescent="0.25">
      <c r="A1440" t="s">
        <v>1274</v>
      </c>
      <c r="C1440" s="78"/>
      <c r="D1440" t="s">
        <v>21</v>
      </c>
      <c r="E1440" s="45" t="s">
        <v>12</v>
      </c>
      <c r="F1440" s="7" t="s">
        <v>1303</v>
      </c>
      <c r="G1440" s="45" t="s">
        <v>733</v>
      </c>
      <c r="H1440" s="45" t="s">
        <v>1569</v>
      </c>
      <c r="I1440">
        <f t="shared" si="106"/>
        <v>1996</v>
      </c>
      <c r="J1440">
        <f t="shared" si="107"/>
        <v>2015</v>
      </c>
      <c r="K1440" s="2" t="str">
        <f t="shared" si="108"/>
        <v>-</v>
      </c>
      <c r="AL1440">
        <v>1996</v>
      </c>
      <c r="AM1440">
        <v>1997</v>
      </c>
      <c r="AN1440">
        <v>1998</v>
      </c>
      <c r="AO1440">
        <v>1999</v>
      </c>
      <c r="AP1440">
        <v>2000</v>
      </c>
      <c r="AQ1440">
        <v>2001</v>
      </c>
      <c r="AR1440">
        <v>2002</v>
      </c>
      <c r="AS1440">
        <v>2003</v>
      </c>
      <c r="AT1440">
        <v>2004</v>
      </c>
      <c r="AU1440">
        <v>2005</v>
      </c>
      <c r="AV1440">
        <v>2006</v>
      </c>
      <c r="AW1440">
        <v>2007</v>
      </c>
      <c r="AX1440">
        <v>2008</v>
      </c>
      <c r="AY1440">
        <v>2009</v>
      </c>
      <c r="AZ1440">
        <v>2010</v>
      </c>
      <c r="BA1440">
        <v>2011</v>
      </c>
      <c r="BB1440">
        <v>2012</v>
      </c>
      <c r="BC1440">
        <v>2013</v>
      </c>
      <c r="BD1440">
        <v>2014</v>
      </c>
      <c r="BE1440">
        <v>2015</v>
      </c>
    </row>
    <row r="1441" spans="1:61" ht="15" customHeight="1" x14ac:dyDescent="0.25">
      <c r="A1441" t="s">
        <v>1274</v>
      </c>
      <c r="C1441" s="78"/>
      <c r="D1441" t="s">
        <v>603</v>
      </c>
      <c r="E1441" s="45" t="s">
        <v>604</v>
      </c>
      <c r="F1441" s="7" t="s">
        <v>1303</v>
      </c>
      <c r="G1441" s="45" t="s">
        <v>2018</v>
      </c>
      <c r="H1441" s="45" t="s">
        <v>2019</v>
      </c>
      <c r="I1441">
        <f t="shared" si="106"/>
        <v>1996</v>
      </c>
      <c r="J1441">
        <f t="shared" si="107"/>
        <v>2015</v>
      </c>
      <c r="K1441" s="2" t="str">
        <f t="shared" si="108"/>
        <v>-</v>
      </c>
      <c r="AL1441">
        <v>1996</v>
      </c>
      <c r="AM1441">
        <v>1997</v>
      </c>
      <c r="AN1441">
        <v>1998</v>
      </c>
      <c r="AO1441">
        <v>1999</v>
      </c>
      <c r="AP1441">
        <v>2000</v>
      </c>
      <c r="AQ1441">
        <v>2001</v>
      </c>
      <c r="AR1441">
        <v>2002</v>
      </c>
      <c r="AS1441">
        <v>2003</v>
      </c>
      <c r="AT1441">
        <v>2004</v>
      </c>
      <c r="AU1441">
        <v>2005</v>
      </c>
      <c r="AV1441">
        <v>2006</v>
      </c>
      <c r="AW1441">
        <v>2007</v>
      </c>
      <c r="AX1441">
        <v>2008</v>
      </c>
      <c r="AY1441">
        <v>2009</v>
      </c>
      <c r="AZ1441">
        <v>2010</v>
      </c>
      <c r="BA1441">
        <v>2011</v>
      </c>
      <c r="BB1441">
        <v>2012</v>
      </c>
      <c r="BC1441">
        <v>2013</v>
      </c>
      <c r="BD1441">
        <v>2014</v>
      </c>
      <c r="BE1441">
        <v>2015</v>
      </c>
    </row>
    <row r="1442" spans="1:61" ht="15" customHeight="1" x14ac:dyDescent="0.25">
      <c r="A1442" t="s">
        <v>1274</v>
      </c>
      <c r="C1442" s="78"/>
      <c r="D1442" t="s">
        <v>613</v>
      </c>
      <c r="E1442" s="45" t="s">
        <v>613</v>
      </c>
      <c r="G1442" s="45" t="s">
        <v>2025</v>
      </c>
      <c r="H1442" s="45"/>
      <c r="I1442">
        <f t="shared" ref="I1442:I1448" si="109">MIN(L1442:BT1442)</f>
        <v>1996</v>
      </c>
      <c r="J1442">
        <f t="shared" si="107"/>
        <v>2011</v>
      </c>
      <c r="K1442" s="2" t="str">
        <f t="shared" si="108"/>
        <v>-</v>
      </c>
      <c r="AL1442">
        <v>1996</v>
      </c>
      <c r="AM1442">
        <v>1997</v>
      </c>
      <c r="AN1442">
        <v>1998</v>
      </c>
      <c r="AO1442">
        <v>1999</v>
      </c>
      <c r="AP1442">
        <v>2000</v>
      </c>
      <c r="AQ1442">
        <v>2001</v>
      </c>
      <c r="AR1442">
        <v>2002</v>
      </c>
      <c r="AS1442">
        <v>2003</v>
      </c>
      <c r="AT1442">
        <v>2004</v>
      </c>
      <c r="AU1442">
        <v>2005</v>
      </c>
      <c r="AV1442">
        <v>2006</v>
      </c>
      <c r="AW1442">
        <v>2007</v>
      </c>
      <c r="AX1442">
        <v>2008</v>
      </c>
      <c r="AY1442">
        <v>2009</v>
      </c>
      <c r="AZ1442">
        <v>2010</v>
      </c>
      <c r="BA1442">
        <v>2011</v>
      </c>
    </row>
    <row r="1443" spans="1:61" ht="15" customHeight="1" x14ac:dyDescent="0.25">
      <c r="A1443" t="s">
        <v>1274</v>
      </c>
      <c r="C1443" s="78"/>
      <c r="D1443" t="s">
        <v>1128</v>
      </c>
      <c r="E1443" s="45" t="s">
        <v>1128</v>
      </c>
      <c r="G1443" s="45"/>
      <c r="H1443" s="45"/>
      <c r="I1443">
        <f t="shared" si="109"/>
        <v>2014</v>
      </c>
      <c r="J1443">
        <f t="shared" si="107"/>
        <v>2015</v>
      </c>
      <c r="K1443" s="2" t="str">
        <f t="shared" si="108"/>
        <v>-</v>
      </c>
      <c r="BD1443">
        <v>2014</v>
      </c>
      <c r="BE1443">
        <v>2015</v>
      </c>
    </row>
    <row r="1444" spans="1:61" ht="15" customHeight="1" x14ac:dyDescent="0.25">
      <c r="A1444" t="s">
        <v>1274</v>
      </c>
      <c r="C1444" s="78"/>
      <c r="D1444" t="s">
        <v>614</v>
      </c>
      <c r="E1444" s="45" t="s">
        <v>614</v>
      </c>
      <c r="G1444" s="45" t="s">
        <v>2026</v>
      </c>
      <c r="H1444" s="45"/>
      <c r="I1444">
        <f t="shared" si="109"/>
        <v>1996</v>
      </c>
      <c r="J1444">
        <f t="shared" si="107"/>
        <v>2015</v>
      </c>
      <c r="K1444" s="2" t="str">
        <f t="shared" si="108"/>
        <v>-</v>
      </c>
      <c r="AL1444">
        <v>1996</v>
      </c>
      <c r="AM1444">
        <v>1997</v>
      </c>
      <c r="AN1444">
        <v>1998</v>
      </c>
      <c r="AO1444">
        <v>1999</v>
      </c>
      <c r="AP1444">
        <v>2000</v>
      </c>
      <c r="AQ1444">
        <v>2001</v>
      </c>
      <c r="AR1444">
        <v>2002</v>
      </c>
      <c r="AS1444">
        <v>2003</v>
      </c>
      <c r="AT1444">
        <v>2004</v>
      </c>
      <c r="AU1444">
        <v>2005</v>
      </c>
      <c r="AV1444">
        <v>2006</v>
      </c>
      <c r="AW1444">
        <v>2007</v>
      </c>
      <c r="AX1444">
        <v>2008</v>
      </c>
      <c r="AY1444">
        <v>2009</v>
      </c>
      <c r="AZ1444">
        <v>2010</v>
      </c>
      <c r="BA1444">
        <v>2011</v>
      </c>
      <c r="BB1444">
        <v>2012</v>
      </c>
      <c r="BC1444">
        <v>2013</v>
      </c>
      <c r="BD1444">
        <v>2014</v>
      </c>
      <c r="BE1444">
        <v>2015</v>
      </c>
    </row>
    <row r="1445" spans="1:61" ht="15" customHeight="1" x14ac:dyDescent="0.25">
      <c r="A1445" t="s">
        <v>1274</v>
      </c>
      <c r="C1445" s="78"/>
      <c r="D1445" t="s">
        <v>615</v>
      </c>
      <c r="E1445" s="45" t="s">
        <v>615</v>
      </c>
      <c r="G1445" s="45" t="s">
        <v>2027</v>
      </c>
      <c r="H1445" s="45"/>
      <c r="I1445">
        <f t="shared" si="109"/>
        <v>1996</v>
      </c>
      <c r="J1445">
        <f t="shared" si="107"/>
        <v>2015</v>
      </c>
      <c r="K1445" s="2" t="str">
        <f t="shared" si="108"/>
        <v>-</v>
      </c>
      <c r="AL1445">
        <v>1996</v>
      </c>
      <c r="AM1445">
        <v>1997</v>
      </c>
      <c r="AN1445">
        <v>1998</v>
      </c>
      <c r="AO1445">
        <v>1999</v>
      </c>
      <c r="AP1445">
        <v>2000</v>
      </c>
      <c r="AQ1445">
        <v>2001</v>
      </c>
      <c r="AR1445">
        <v>2002</v>
      </c>
      <c r="AS1445">
        <v>2003</v>
      </c>
      <c r="AT1445">
        <v>2004</v>
      </c>
      <c r="AU1445">
        <v>2005</v>
      </c>
      <c r="AV1445">
        <v>2006</v>
      </c>
      <c r="AW1445">
        <v>2007</v>
      </c>
      <c r="AX1445">
        <v>2008</v>
      </c>
      <c r="AY1445">
        <v>2009</v>
      </c>
      <c r="AZ1445">
        <v>2010</v>
      </c>
      <c r="BA1445">
        <v>2011</v>
      </c>
      <c r="BB1445">
        <v>2012</v>
      </c>
      <c r="BC1445">
        <v>2013</v>
      </c>
      <c r="BD1445">
        <v>2014</v>
      </c>
      <c r="BE1445">
        <v>2015</v>
      </c>
    </row>
    <row r="1446" spans="1:61" ht="15" customHeight="1" x14ac:dyDescent="0.25">
      <c r="A1446" t="s">
        <v>1274</v>
      </c>
      <c r="C1446" s="78"/>
      <c r="D1446" t="s">
        <v>617</v>
      </c>
      <c r="E1446" s="45" t="s">
        <v>617</v>
      </c>
      <c r="G1446" s="45" t="s">
        <v>2029</v>
      </c>
      <c r="H1446" s="45"/>
      <c r="I1446">
        <f t="shared" si="109"/>
        <v>1996</v>
      </c>
      <c r="J1446">
        <f t="shared" si="107"/>
        <v>2015</v>
      </c>
      <c r="K1446" s="2" t="str">
        <f t="shared" si="108"/>
        <v>-</v>
      </c>
      <c r="AL1446">
        <v>1996</v>
      </c>
      <c r="AM1446">
        <v>1997</v>
      </c>
      <c r="AN1446">
        <v>1998</v>
      </c>
      <c r="AO1446">
        <v>1999</v>
      </c>
      <c r="AP1446">
        <v>2000</v>
      </c>
      <c r="AQ1446">
        <v>2001</v>
      </c>
      <c r="AR1446">
        <v>2002</v>
      </c>
      <c r="AS1446">
        <v>2003</v>
      </c>
      <c r="AT1446">
        <v>2004</v>
      </c>
      <c r="AU1446">
        <v>2005</v>
      </c>
      <c r="AV1446">
        <v>2006</v>
      </c>
      <c r="AW1446">
        <v>2007</v>
      </c>
      <c r="AX1446">
        <v>2008</v>
      </c>
      <c r="AY1446">
        <v>2009</v>
      </c>
      <c r="AZ1446">
        <v>2010</v>
      </c>
      <c r="BA1446">
        <v>2011</v>
      </c>
      <c r="BB1446">
        <v>2012</v>
      </c>
      <c r="BC1446">
        <v>2013</v>
      </c>
      <c r="BD1446">
        <v>2014</v>
      </c>
      <c r="BE1446">
        <v>2015</v>
      </c>
    </row>
    <row r="1447" spans="1:61" ht="15" customHeight="1" x14ac:dyDescent="0.25">
      <c r="A1447" t="s">
        <v>1274</v>
      </c>
      <c r="C1447" s="78"/>
      <c r="D1447" t="s">
        <v>618</v>
      </c>
      <c r="E1447" s="45" t="s">
        <v>618</v>
      </c>
      <c r="G1447" s="45" t="s">
        <v>2030</v>
      </c>
      <c r="H1447" s="45"/>
      <c r="I1447">
        <f t="shared" si="109"/>
        <v>1996</v>
      </c>
      <c r="J1447">
        <f t="shared" si="107"/>
        <v>2015</v>
      </c>
      <c r="K1447" s="2" t="str">
        <f t="shared" si="108"/>
        <v>-</v>
      </c>
      <c r="AL1447">
        <v>1996</v>
      </c>
      <c r="AM1447">
        <v>1997</v>
      </c>
      <c r="AN1447">
        <v>1998</v>
      </c>
      <c r="AO1447">
        <v>1999</v>
      </c>
      <c r="AP1447">
        <v>2000</v>
      </c>
      <c r="AQ1447">
        <v>2001</v>
      </c>
      <c r="AR1447">
        <v>2002</v>
      </c>
      <c r="AS1447">
        <v>2003</v>
      </c>
      <c r="AT1447">
        <v>2004</v>
      </c>
      <c r="AU1447">
        <v>2005</v>
      </c>
      <c r="AV1447">
        <v>2006</v>
      </c>
      <c r="AW1447">
        <v>2007</v>
      </c>
      <c r="AX1447">
        <v>2008</v>
      </c>
      <c r="AY1447">
        <v>2009</v>
      </c>
      <c r="AZ1447">
        <v>2010</v>
      </c>
      <c r="BA1447">
        <v>2011</v>
      </c>
      <c r="BB1447">
        <v>2012</v>
      </c>
      <c r="BC1447">
        <v>2013</v>
      </c>
      <c r="BD1447">
        <v>2014</v>
      </c>
      <c r="BE1447">
        <v>2015</v>
      </c>
    </row>
    <row r="1448" spans="1:61" ht="15" customHeight="1" x14ac:dyDescent="0.25">
      <c r="A1448" t="s">
        <v>1274</v>
      </c>
      <c r="C1448" s="78"/>
      <c r="D1448" t="s">
        <v>620</v>
      </c>
      <c r="E1448" s="45" t="s">
        <v>620</v>
      </c>
      <c r="G1448" s="45" t="s">
        <v>2031</v>
      </c>
      <c r="H1448" s="45"/>
      <c r="I1448">
        <f t="shared" si="109"/>
        <v>1996</v>
      </c>
      <c r="J1448">
        <f t="shared" si="107"/>
        <v>2015</v>
      </c>
      <c r="K1448" s="2" t="str">
        <f t="shared" si="108"/>
        <v>-</v>
      </c>
      <c r="AL1448">
        <v>1996</v>
      </c>
      <c r="AM1448">
        <v>1997</v>
      </c>
      <c r="AN1448">
        <v>1998</v>
      </c>
      <c r="AO1448">
        <v>1999</v>
      </c>
      <c r="AP1448">
        <v>2000</v>
      </c>
      <c r="AQ1448">
        <v>2001</v>
      </c>
      <c r="AR1448">
        <v>2002</v>
      </c>
      <c r="AS1448">
        <v>2003</v>
      </c>
      <c r="AT1448">
        <v>2004</v>
      </c>
      <c r="AU1448">
        <v>2005</v>
      </c>
      <c r="AV1448">
        <v>2006</v>
      </c>
      <c r="AW1448">
        <v>2007</v>
      </c>
      <c r="AX1448">
        <v>2008</v>
      </c>
      <c r="AY1448">
        <v>2009</v>
      </c>
      <c r="AZ1448">
        <v>2010</v>
      </c>
      <c r="BA1448">
        <v>2011</v>
      </c>
      <c r="BB1448">
        <v>2012</v>
      </c>
      <c r="BC1448">
        <v>2013</v>
      </c>
      <c r="BD1448">
        <v>2014</v>
      </c>
      <c r="BE1448">
        <v>2015</v>
      </c>
    </row>
    <row r="1449" spans="1:61" ht="15" customHeight="1" x14ac:dyDescent="0.25">
      <c r="C1449" s="64"/>
      <c r="E1449" s="45"/>
      <c r="F1449" s="7"/>
      <c r="G1449" s="45"/>
      <c r="H1449" s="45"/>
    </row>
    <row r="1450" spans="1:61" ht="15" customHeight="1" x14ac:dyDescent="0.25">
      <c r="A1450" t="s">
        <v>3426</v>
      </c>
      <c r="B1450" s="1" t="str">
        <f>A1450&amp;MIN(I1450:I1455)&amp;"(-"&amp;MAX(J1450:J1455)&amp;")"</f>
        <v>LPR_OPR1977(-2019)</v>
      </c>
      <c r="C1450" s="75"/>
      <c r="D1450" t="s">
        <v>3430</v>
      </c>
      <c r="E1450" s="21" t="s">
        <v>3431</v>
      </c>
      <c r="F1450" s="7"/>
      <c r="G1450" s="45"/>
      <c r="H1450" s="45"/>
      <c r="I1450">
        <v>1977</v>
      </c>
      <c r="J1450">
        <v>2019</v>
      </c>
      <c r="K1450" s="2" t="str">
        <f t="shared" ref="K1450:K1455" si="110">IF(J1450-I1450+1-COUNTA(L1450:BT1450)=0, "-", "Yes")</f>
        <v>-</v>
      </c>
      <c r="S1450">
        <v>1977</v>
      </c>
      <c r="T1450">
        <v>1978</v>
      </c>
      <c r="U1450">
        <v>1979</v>
      </c>
      <c r="V1450">
        <v>1980</v>
      </c>
      <c r="W1450">
        <v>1981</v>
      </c>
      <c r="X1450">
        <v>1982</v>
      </c>
      <c r="Y1450">
        <v>1983</v>
      </c>
      <c r="Z1450">
        <v>1984</v>
      </c>
      <c r="AA1450">
        <v>1985</v>
      </c>
      <c r="AB1450">
        <v>1986</v>
      </c>
      <c r="AC1450">
        <v>1987</v>
      </c>
      <c r="AD1450">
        <v>1988</v>
      </c>
      <c r="AE1450">
        <v>1989</v>
      </c>
      <c r="AF1450">
        <v>1990</v>
      </c>
      <c r="AG1450">
        <v>1991</v>
      </c>
      <c r="AH1450">
        <v>1992</v>
      </c>
      <c r="AI1450">
        <v>1993</v>
      </c>
      <c r="AJ1450">
        <v>1994</v>
      </c>
      <c r="AK1450">
        <v>1995</v>
      </c>
      <c r="AL1450">
        <v>1996</v>
      </c>
      <c r="AM1450">
        <v>1997</v>
      </c>
      <c r="AN1450">
        <v>1998</v>
      </c>
      <c r="AO1450">
        <v>1999</v>
      </c>
      <c r="AP1450">
        <v>2000</v>
      </c>
      <c r="AQ1450">
        <v>2001</v>
      </c>
      <c r="AR1450">
        <v>2002</v>
      </c>
      <c r="AS1450">
        <v>2003</v>
      </c>
      <c r="AT1450">
        <v>2004</v>
      </c>
      <c r="AU1450">
        <v>2005</v>
      </c>
      <c r="AV1450">
        <v>2006</v>
      </c>
      <c r="AW1450">
        <v>2007</v>
      </c>
      <c r="AX1450">
        <v>2008</v>
      </c>
      <c r="AY1450">
        <v>2009</v>
      </c>
      <c r="AZ1450">
        <v>2010</v>
      </c>
      <c r="BA1450">
        <v>2011</v>
      </c>
      <c r="BB1450">
        <v>2012</v>
      </c>
      <c r="BC1450">
        <v>2013</v>
      </c>
      <c r="BD1450">
        <v>2014</v>
      </c>
      <c r="BE1450">
        <v>2015</v>
      </c>
      <c r="BF1450">
        <v>2016</v>
      </c>
      <c r="BG1450">
        <v>2017</v>
      </c>
      <c r="BH1450">
        <v>2018</v>
      </c>
      <c r="BI1450">
        <v>2019</v>
      </c>
    </row>
    <row r="1451" spans="1:61" ht="15" customHeight="1" x14ac:dyDescent="0.25">
      <c r="A1451" t="s">
        <v>3426</v>
      </c>
      <c r="C1451" s="76"/>
      <c r="D1451" t="s">
        <v>2390</v>
      </c>
      <c r="E1451" s="21" t="s">
        <v>3432</v>
      </c>
      <c r="F1451" s="7"/>
      <c r="G1451" s="45"/>
      <c r="H1451" s="45"/>
      <c r="I1451">
        <v>1977</v>
      </c>
      <c r="J1451">
        <v>2019</v>
      </c>
      <c r="K1451" s="2" t="str">
        <f t="shared" si="110"/>
        <v>-</v>
      </c>
      <c r="S1451">
        <v>1977</v>
      </c>
      <c r="T1451">
        <v>1978</v>
      </c>
      <c r="U1451">
        <v>1979</v>
      </c>
      <c r="V1451">
        <v>1980</v>
      </c>
      <c r="W1451">
        <v>1981</v>
      </c>
      <c r="X1451">
        <v>1982</v>
      </c>
      <c r="Y1451">
        <v>1983</v>
      </c>
      <c r="Z1451">
        <v>1984</v>
      </c>
      <c r="AA1451">
        <v>1985</v>
      </c>
      <c r="AB1451">
        <v>1986</v>
      </c>
      <c r="AC1451">
        <v>1987</v>
      </c>
      <c r="AD1451">
        <v>1988</v>
      </c>
      <c r="AE1451">
        <v>1989</v>
      </c>
      <c r="AF1451">
        <v>1990</v>
      </c>
      <c r="AG1451">
        <v>1991</v>
      </c>
      <c r="AH1451">
        <v>1992</v>
      </c>
      <c r="AI1451">
        <v>1993</v>
      </c>
      <c r="AJ1451">
        <v>1994</v>
      </c>
      <c r="AK1451">
        <v>1995</v>
      </c>
      <c r="AL1451">
        <v>1996</v>
      </c>
      <c r="AM1451">
        <v>1997</v>
      </c>
      <c r="AN1451">
        <v>1998</v>
      </c>
      <c r="AO1451">
        <v>1999</v>
      </c>
      <c r="AP1451">
        <v>2000</v>
      </c>
      <c r="AQ1451">
        <v>2001</v>
      </c>
      <c r="AR1451">
        <v>2002</v>
      </c>
      <c r="AS1451">
        <v>2003</v>
      </c>
      <c r="AT1451">
        <v>2004</v>
      </c>
      <c r="AU1451">
        <v>2005</v>
      </c>
      <c r="AV1451">
        <v>2006</v>
      </c>
      <c r="AW1451">
        <v>2007</v>
      </c>
      <c r="AX1451">
        <v>2008</v>
      </c>
      <c r="AY1451">
        <v>2009</v>
      </c>
      <c r="AZ1451">
        <v>2010</v>
      </c>
      <c r="BA1451">
        <v>2011</v>
      </c>
      <c r="BB1451">
        <v>2012</v>
      </c>
      <c r="BC1451">
        <v>2013</v>
      </c>
      <c r="BD1451">
        <v>2014</v>
      </c>
      <c r="BE1451">
        <v>2015</v>
      </c>
      <c r="BF1451">
        <v>2016</v>
      </c>
      <c r="BG1451">
        <v>2017</v>
      </c>
      <c r="BH1451">
        <v>2018</v>
      </c>
      <c r="BI1451">
        <v>2019</v>
      </c>
    </row>
    <row r="1452" spans="1:61" ht="15" customHeight="1" x14ac:dyDescent="0.25">
      <c r="A1452" t="s">
        <v>3426</v>
      </c>
      <c r="C1452" s="76"/>
      <c r="D1452" t="s">
        <v>2391</v>
      </c>
      <c r="E1452" s="21" t="s">
        <v>3433</v>
      </c>
      <c r="F1452" s="7"/>
      <c r="G1452" s="45"/>
      <c r="H1452" s="45"/>
      <c r="I1452">
        <v>1977</v>
      </c>
      <c r="J1452">
        <v>2019</v>
      </c>
      <c r="K1452" s="2" t="str">
        <f t="shared" si="110"/>
        <v>-</v>
      </c>
      <c r="S1452">
        <v>1977</v>
      </c>
      <c r="T1452">
        <v>1978</v>
      </c>
      <c r="U1452">
        <v>1979</v>
      </c>
      <c r="V1452">
        <v>1980</v>
      </c>
      <c r="W1452">
        <v>1981</v>
      </c>
      <c r="X1452">
        <v>1982</v>
      </c>
      <c r="Y1452">
        <v>1983</v>
      </c>
      <c r="Z1452">
        <v>1984</v>
      </c>
      <c r="AA1452">
        <v>1985</v>
      </c>
      <c r="AB1452">
        <v>1986</v>
      </c>
      <c r="AC1452">
        <v>1987</v>
      </c>
      <c r="AD1452">
        <v>1988</v>
      </c>
      <c r="AE1452">
        <v>1989</v>
      </c>
      <c r="AF1452">
        <v>1990</v>
      </c>
      <c r="AG1452">
        <v>1991</v>
      </c>
      <c r="AH1452">
        <v>1992</v>
      </c>
      <c r="AI1452">
        <v>1993</v>
      </c>
      <c r="AJ1452">
        <v>1994</v>
      </c>
      <c r="AK1452">
        <v>1995</v>
      </c>
      <c r="AL1452">
        <v>1996</v>
      </c>
      <c r="AM1452">
        <v>1997</v>
      </c>
      <c r="AN1452">
        <v>1998</v>
      </c>
      <c r="AO1452">
        <v>1999</v>
      </c>
      <c r="AP1452">
        <v>2000</v>
      </c>
      <c r="AQ1452">
        <v>2001</v>
      </c>
      <c r="AR1452">
        <v>2002</v>
      </c>
      <c r="AS1452">
        <v>2003</v>
      </c>
      <c r="AT1452">
        <v>2004</v>
      </c>
      <c r="AU1452">
        <v>2005</v>
      </c>
      <c r="AV1452">
        <v>2006</v>
      </c>
      <c r="AW1452">
        <v>2007</v>
      </c>
      <c r="AX1452">
        <v>2008</v>
      </c>
      <c r="AY1452">
        <v>2009</v>
      </c>
      <c r="AZ1452">
        <v>2010</v>
      </c>
      <c r="BA1452">
        <v>2011</v>
      </c>
      <c r="BB1452">
        <v>2012</v>
      </c>
      <c r="BC1452">
        <v>2013</v>
      </c>
      <c r="BD1452">
        <v>2014</v>
      </c>
      <c r="BE1452">
        <v>2015</v>
      </c>
      <c r="BF1452">
        <v>2016</v>
      </c>
      <c r="BG1452">
        <v>2017</v>
      </c>
      <c r="BH1452">
        <v>2018</v>
      </c>
      <c r="BI1452">
        <v>2019</v>
      </c>
    </row>
    <row r="1453" spans="1:61" ht="15" customHeight="1" x14ac:dyDescent="0.25">
      <c r="A1453" t="s">
        <v>3426</v>
      </c>
      <c r="C1453" s="76"/>
      <c r="D1453" t="s">
        <v>2393</v>
      </c>
      <c r="E1453" s="70" t="s">
        <v>3434</v>
      </c>
      <c r="F1453" s="45"/>
      <c r="G1453" s="45"/>
      <c r="H1453" s="45"/>
      <c r="I1453">
        <v>1977</v>
      </c>
      <c r="J1453">
        <v>2019</v>
      </c>
      <c r="K1453" s="2" t="str">
        <f t="shared" si="110"/>
        <v>-</v>
      </c>
      <c r="S1453">
        <v>1977</v>
      </c>
      <c r="T1453">
        <v>1978</v>
      </c>
      <c r="U1453">
        <v>1979</v>
      </c>
      <c r="V1453">
        <v>1980</v>
      </c>
      <c r="W1453">
        <v>1981</v>
      </c>
      <c r="X1453">
        <v>1982</v>
      </c>
      <c r="Y1453">
        <v>1983</v>
      </c>
      <c r="Z1453">
        <v>1984</v>
      </c>
      <c r="AA1453">
        <v>1985</v>
      </c>
      <c r="AB1453">
        <v>1986</v>
      </c>
      <c r="AC1453">
        <v>1987</v>
      </c>
      <c r="AD1453">
        <v>1988</v>
      </c>
      <c r="AE1453">
        <v>1989</v>
      </c>
      <c r="AF1453">
        <v>1990</v>
      </c>
      <c r="AG1453">
        <v>1991</v>
      </c>
      <c r="AH1453">
        <v>1992</v>
      </c>
      <c r="AI1453">
        <v>1993</v>
      </c>
      <c r="AJ1453">
        <v>1994</v>
      </c>
      <c r="AK1453">
        <v>1995</v>
      </c>
      <c r="AL1453">
        <v>1996</v>
      </c>
      <c r="AM1453">
        <v>1997</v>
      </c>
      <c r="AN1453">
        <v>1998</v>
      </c>
      <c r="AO1453">
        <v>1999</v>
      </c>
      <c r="AP1453">
        <v>2000</v>
      </c>
      <c r="AQ1453">
        <v>2001</v>
      </c>
      <c r="AR1453">
        <v>2002</v>
      </c>
      <c r="AS1453">
        <v>2003</v>
      </c>
      <c r="AT1453">
        <v>2004</v>
      </c>
      <c r="AU1453">
        <v>2005</v>
      </c>
      <c r="AV1453">
        <v>2006</v>
      </c>
      <c r="AW1453">
        <v>2007</v>
      </c>
      <c r="AX1453">
        <v>2008</v>
      </c>
      <c r="AY1453">
        <v>2009</v>
      </c>
      <c r="AZ1453">
        <v>2010</v>
      </c>
      <c r="BA1453">
        <v>2011</v>
      </c>
      <c r="BB1453">
        <v>2012</v>
      </c>
      <c r="BC1453">
        <v>2013</v>
      </c>
      <c r="BD1453">
        <v>2014</v>
      </c>
      <c r="BE1453">
        <v>2015</v>
      </c>
      <c r="BF1453">
        <v>2016</v>
      </c>
      <c r="BG1453">
        <v>2017</v>
      </c>
      <c r="BH1453">
        <v>2018</v>
      </c>
      <c r="BI1453">
        <v>2019</v>
      </c>
    </row>
    <row r="1454" spans="1:61" ht="15" customHeight="1" x14ac:dyDescent="0.25">
      <c r="A1454" t="s">
        <v>3426</v>
      </c>
      <c r="C1454" s="76"/>
      <c r="D1454" t="s">
        <v>2725</v>
      </c>
      <c r="E1454" s="70" t="s">
        <v>12</v>
      </c>
      <c r="F1454" s="45"/>
      <c r="G1454" s="45"/>
      <c r="H1454" s="45"/>
      <c r="I1454">
        <v>1977</v>
      </c>
      <c r="J1454">
        <v>2019</v>
      </c>
      <c r="K1454" s="2" t="str">
        <f t="shared" si="110"/>
        <v>-</v>
      </c>
      <c r="S1454">
        <v>1977</v>
      </c>
      <c r="T1454">
        <v>1978</v>
      </c>
      <c r="U1454">
        <v>1979</v>
      </c>
      <c r="V1454">
        <v>1980</v>
      </c>
      <c r="W1454">
        <v>1981</v>
      </c>
      <c r="X1454">
        <v>1982</v>
      </c>
      <c r="Y1454">
        <v>1983</v>
      </c>
      <c r="Z1454">
        <v>1984</v>
      </c>
      <c r="AA1454">
        <v>1985</v>
      </c>
      <c r="AB1454">
        <v>1986</v>
      </c>
      <c r="AC1454">
        <v>1987</v>
      </c>
      <c r="AD1454">
        <v>1988</v>
      </c>
      <c r="AE1454">
        <v>1989</v>
      </c>
      <c r="AF1454">
        <v>1990</v>
      </c>
      <c r="AG1454">
        <v>1991</v>
      </c>
      <c r="AH1454">
        <v>1992</v>
      </c>
      <c r="AI1454">
        <v>1993</v>
      </c>
      <c r="AJ1454">
        <v>1994</v>
      </c>
      <c r="AK1454">
        <v>1995</v>
      </c>
      <c r="AL1454">
        <v>1996</v>
      </c>
      <c r="AM1454">
        <v>1997</v>
      </c>
      <c r="AN1454">
        <v>1998</v>
      </c>
      <c r="AO1454">
        <v>1999</v>
      </c>
      <c r="AP1454">
        <v>2000</v>
      </c>
      <c r="AQ1454">
        <v>2001</v>
      </c>
      <c r="AR1454">
        <v>2002</v>
      </c>
      <c r="AS1454">
        <v>2003</v>
      </c>
      <c r="AT1454">
        <v>2004</v>
      </c>
      <c r="AU1454">
        <v>2005</v>
      </c>
      <c r="AV1454">
        <v>2006</v>
      </c>
      <c r="AW1454">
        <v>2007</v>
      </c>
      <c r="AX1454">
        <v>2008</v>
      </c>
      <c r="AY1454">
        <v>2009</v>
      </c>
      <c r="AZ1454">
        <v>2010</v>
      </c>
      <c r="BA1454">
        <v>2011</v>
      </c>
      <c r="BB1454">
        <v>2012</v>
      </c>
      <c r="BC1454">
        <v>2013</v>
      </c>
      <c r="BD1454">
        <v>2014</v>
      </c>
      <c r="BE1454">
        <v>2015</v>
      </c>
      <c r="BF1454">
        <v>2016</v>
      </c>
      <c r="BG1454">
        <v>2017</v>
      </c>
      <c r="BH1454">
        <v>2018</v>
      </c>
      <c r="BI1454">
        <v>2019</v>
      </c>
    </row>
    <row r="1455" spans="1:61" ht="15" customHeight="1" x14ac:dyDescent="0.25">
      <c r="A1455" t="s">
        <v>3426</v>
      </c>
      <c r="C1455" s="77"/>
      <c r="D1455" t="s">
        <v>603</v>
      </c>
      <c r="E1455" s="45" t="s">
        <v>604</v>
      </c>
      <c r="F1455" s="7" t="s">
        <v>1303</v>
      </c>
      <c r="G1455" s="45"/>
      <c r="H1455" s="45"/>
      <c r="I1455">
        <v>1977</v>
      </c>
      <c r="J1455">
        <v>2019</v>
      </c>
      <c r="K1455" s="2" t="str">
        <f t="shared" si="110"/>
        <v>-</v>
      </c>
      <c r="S1455">
        <v>1977</v>
      </c>
      <c r="T1455">
        <v>1978</v>
      </c>
      <c r="U1455">
        <v>1979</v>
      </c>
      <c r="V1455">
        <v>1980</v>
      </c>
      <c r="W1455">
        <v>1981</v>
      </c>
      <c r="X1455">
        <v>1982</v>
      </c>
      <c r="Y1455">
        <v>1983</v>
      </c>
      <c r="Z1455">
        <v>1984</v>
      </c>
      <c r="AA1455">
        <v>1985</v>
      </c>
      <c r="AB1455">
        <v>1986</v>
      </c>
      <c r="AC1455">
        <v>1987</v>
      </c>
      <c r="AD1455">
        <v>1988</v>
      </c>
      <c r="AE1455">
        <v>1989</v>
      </c>
      <c r="AF1455">
        <v>1990</v>
      </c>
      <c r="AG1455">
        <v>1991</v>
      </c>
      <c r="AH1455">
        <v>1992</v>
      </c>
      <c r="AI1455">
        <v>1993</v>
      </c>
      <c r="AJ1455">
        <v>1994</v>
      </c>
      <c r="AK1455">
        <v>1995</v>
      </c>
      <c r="AL1455">
        <v>1996</v>
      </c>
      <c r="AM1455">
        <v>1997</v>
      </c>
      <c r="AN1455">
        <v>1998</v>
      </c>
      <c r="AO1455">
        <v>1999</v>
      </c>
      <c r="AP1455">
        <v>2000</v>
      </c>
      <c r="AQ1455">
        <v>2001</v>
      </c>
      <c r="AR1455">
        <v>2002</v>
      </c>
      <c r="AS1455">
        <v>2003</v>
      </c>
      <c r="AT1455">
        <v>2004</v>
      </c>
      <c r="AU1455">
        <v>2005</v>
      </c>
      <c r="AV1455">
        <v>2006</v>
      </c>
      <c r="AW1455">
        <v>2007</v>
      </c>
      <c r="AX1455">
        <v>2008</v>
      </c>
      <c r="AY1455">
        <v>2009</v>
      </c>
      <c r="AZ1455">
        <v>2010</v>
      </c>
      <c r="BA1455">
        <v>2011</v>
      </c>
      <c r="BB1455">
        <v>2012</v>
      </c>
      <c r="BC1455">
        <v>2013</v>
      </c>
      <c r="BD1455">
        <v>2014</v>
      </c>
      <c r="BE1455">
        <v>2015</v>
      </c>
      <c r="BF1455">
        <v>2016</v>
      </c>
      <c r="BG1455">
        <v>2017</v>
      </c>
      <c r="BH1455">
        <v>2018</v>
      </c>
      <c r="BI1455">
        <v>2019</v>
      </c>
    </row>
    <row r="1456" spans="1:61" ht="15" customHeight="1" x14ac:dyDescent="0.25">
      <c r="C1456" s="64"/>
      <c r="E1456" s="45"/>
      <c r="F1456" s="7"/>
      <c r="G1456" s="45"/>
      <c r="H1456" s="45"/>
    </row>
    <row r="1457" spans="1:61" ht="15" customHeight="1" x14ac:dyDescent="0.25">
      <c r="A1457" t="s">
        <v>3435</v>
      </c>
      <c r="B1457" s="1" t="str">
        <f>A1457&amp;MIN(I1457:I1463)&amp;"(-"&amp;MAX(J1457:J1463)&amp;")"</f>
        <v>LPR_SKSOPR1996(-2019)</v>
      </c>
      <c r="C1457" s="78"/>
      <c r="D1457" t="s">
        <v>2390</v>
      </c>
      <c r="E1457" s="47" t="s">
        <v>2390</v>
      </c>
      <c r="F1457" s="7"/>
      <c r="G1457" s="45"/>
      <c r="H1457" s="45"/>
      <c r="I1457">
        <f t="shared" ref="I1457:I1463" si="111">MIN(L1457:BT1457)</f>
        <v>1996</v>
      </c>
      <c r="J1457">
        <f t="shared" si="105"/>
        <v>2019</v>
      </c>
      <c r="K1457" s="2" t="str">
        <f t="shared" ref="K1457:K1463" si="112">IF(J1457-I1457+1-COUNTA(L1457:BT1457)=0, "-", "Yes")</f>
        <v>-</v>
      </c>
      <c r="AL1457">
        <v>1996</v>
      </c>
      <c r="AM1457">
        <v>1997</v>
      </c>
      <c r="AN1457">
        <v>1998</v>
      </c>
      <c r="AO1457">
        <v>1999</v>
      </c>
      <c r="AP1457">
        <v>2000</v>
      </c>
      <c r="AQ1457">
        <v>2001</v>
      </c>
      <c r="AR1457">
        <v>2002</v>
      </c>
      <c r="AS1457">
        <v>2003</v>
      </c>
      <c r="AT1457">
        <v>2004</v>
      </c>
      <c r="AU1457">
        <v>2005</v>
      </c>
      <c r="AV1457">
        <v>2006</v>
      </c>
      <c r="AW1457">
        <v>2007</v>
      </c>
      <c r="AX1457">
        <v>2008</v>
      </c>
      <c r="AY1457">
        <v>2009</v>
      </c>
      <c r="AZ1457">
        <v>2010</v>
      </c>
      <c r="BA1457">
        <v>2011</v>
      </c>
      <c r="BB1457">
        <v>2012</v>
      </c>
      <c r="BC1457">
        <v>2013</v>
      </c>
      <c r="BD1457">
        <v>2014</v>
      </c>
      <c r="BE1457">
        <v>2015</v>
      </c>
      <c r="BF1457">
        <v>2016</v>
      </c>
      <c r="BG1457">
        <v>2017</v>
      </c>
      <c r="BH1457">
        <v>2018</v>
      </c>
      <c r="BI1457">
        <v>2019</v>
      </c>
    </row>
    <row r="1458" spans="1:61" ht="15" customHeight="1" x14ac:dyDescent="0.25">
      <c r="A1458" t="s">
        <v>3435</v>
      </c>
      <c r="C1458" s="78"/>
      <c r="D1458" t="s">
        <v>2391</v>
      </c>
      <c r="E1458" s="47" t="s">
        <v>2391</v>
      </c>
      <c r="F1458" s="7"/>
      <c r="G1458" s="45"/>
      <c r="H1458" s="45"/>
      <c r="I1458">
        <f t="shared" si="111"/>
        <v>1996</v>
      </c>
      <c r="J1458">
        <f t="shared" si="105"/>
        <v>2019</v>
      </c>
      <c r="K1458" s="2" t="str">
        <f t="shared" si="112"/>
        <v>-</v>
      </c>
      <c r="AL1458">
        <v>1996</v>
      </c>
      <c r="AM1458">
        <v>1997</v>
      </c>
      <c r="AN1458">
        <v>1998</v>
      </c>
      <c r="AO1458">
        <v>1999</v>
      </c>
      <c r="AP1458">
        <v>2000</v>
      </c>
      <c r="AQ1458">
        <v>2001</v>
      </c>
      <c r="AR1458">
        <v>2002</v>
      </c>
      <c r="AS1458">
        <v>2003</v>
      </c>
      <c r="AT1458">
        <v>2004</v>
      </c>
      <c r="AU1458">
        <v>2005</v>
      </c>
      <c r="AV1458">
        <v>2006</v>
      </c>
      <c r="AW1458">
        <v>2007</v>
      </c>
      <c r="AX1458">
        <v>2008</v>
      </c>
      <c r="AY1458">
        <v>2009</v>
      </c>
      <c r="AZ1458">
        <v>2010</v>
      </c>
      <c r="BA1458">
        <v>2011</v>
      </c>
      <c r="BB1458">
        <v>2012</v>
      </c>
      <c r="BC1458">
        <v>2013</v>
      </c>
      <c r="BD1458">
        <v>2014</v>
      </c>
      <c r="BE1458">
        <v>2015</v>
      </c>
      <c r="BF1458">
        <v>2016</v>
      </c>
      <c r="BG1458">
        <v>2017</v>
      </c>
      <c r="BH1458">
        <v>2018</v>
      </c>
      <c r="BI1458">
        <v>2019</v>
      </c>
    </row>
    <row r="1459" spans="1:61" ht="15" customHeight="1" x14ac:dyDescent="0.25">
      <c r="A1459" t="s">
        <v>3435</v>
      </c>
      <c r="C1459" s="78"/>
      <c r="D1459" t="s">
        <v>2392</v>
      </c>
      <c r="E1459" s="47" t="s">
        <v>2392</v>
      </c>
      <c r="F1459" s="7"/>
      <c r="G1459" s="45"/>
      <c r="H1459" s="45"/>
      <c r="I1459">
        <f t="shared" si="111"/>
        <v>1996</v>
      </c>
      <c r="J1459">
        <f t="shared" si="105"/>
        <v>2019</v>
      </c>
      <c r="K1459" s="2" t="str">
        <f t="shared" si="112"/>
        <v>-</v>
      </c>
      <c r="AL1459">
        <v>1996</v>
      </c>
      <c r="AM1459">
        <v>1997</v>
      </c>
      <c r="AN1459">
        <v>1998</v>
      </c>
      <c r="AO1459">
        <v>1999</v>
      </c>
      <c r="AP1459">
        <v>2000</v>
      </c>
      <c r="AQ1459">
        <v>2001</v>
      </c>
      <c r="AR1459">
        <v>2002</v>
      </c>
      <c r="AS1459">
        <v>2003</v>
      </c>
      <c r="AT1459">
        <v>2004</v>
      </c>
      <c r="AU1459">
        <v>2005</v>
      </c>
      <c r="AV1459">
        <v>2006</v>
      </c>
      <c r="AW1459">
        <v>2007</v>
      </c>
      <c r="AX1459">
        <v>2008</v>
      </c>
      <c r="AY1459">
        <v>2009</v>
      </c>
      <c r="AZ1459">
        <v>2010</v>
      </c>
      <c r="BA1459">
        <v>2011</v>
      </c>
      <c r="BB1459">
        <v>2012</v>
      </c>
      <c r="BC1459">
        <v>2013</v>
      </c>
      <c r="BD1459">
        <v>2014</v>
      </c>
      <c r="BE1459">
        <v>2015</v>
      </c>
      <c r="BF1459">
        <v>2016</v>
      </c>
      <c r="BG1459">
        <v>2017</v>
      </c>
      <c r="BH1459">
        <v>2018</v>
      </c>
      <c r="BI1459">
        <v>2019</v>
      </c>
    </row>
    <row r="1460" spans="1:61" ht="15" customHeight="1" x14ac:dyDescent="0.25">
      <c r="A1460" t="s">
        <v>3435</v>
      </c>
      <c r="C1460" s="78"/>
      <c r="D1460" t="s">
        <v>2393</v>
      </c>
      <c r="E1460" s="47" t="s">
        <v>2393</v>
      </c>
      <c r="F1460" s="7"/>
      <c r="G1460" s="45"/>
      <c r="H1460" s="45"/>
      <c r="I1460">
        <f t="shared" si="111"/>
        <v>1996</v>
      </c>
      <c r="J1460">
        <f t="shared" si="105"/>
        <v>2019</v>
      </c>
      <c r="K1460" s="2" t="str">
        <f t="shared" si="112"/>
        <v>-</v>
      </c>
      <c r="AL1460">
        <v>1996</v>
      </c>
      <c r="AM1460">
        <v>1997</v>
      </c>
      <c r="AN1460">
        <v>1998</v>
      </c>
      <c r="AO1460">
        <v>1999</v>
      </c>
      <c r="AP1460">
        <v>2000</v>
      </c>
      <c r="AQ1460">
        <v>2001</v>
      </c>
      <c r="AR1460">
        <v>2002</v>
      </c>
      <c r="AS1460">
        <v>2003</v>
      </c>
      <c r="AT1460">
        <v>2004</v>
      </c>
      <c r="AU1460">
        <v>2005</v>
      </c>
      <c r="AV1460">
        <v>2006</v>
      </c>
      <c r="AW1460">
        <v>2007</v>
      </c>
      <c r="AX1460">
        <v>2008</v>
      </c>
      <c r="AY1460">
        <v>2009</v>
      </c>
      <c r="AZ1460">
        <v>2010</v>
      </c>
      <c r="BA1460">
        <v>2011</v>
      </c>
      <c r="BB1460">
        <v>2012</v>
      </c>
      <c r="BC1460">
        <v>2013</v>
      </c>
      <c r="BD1460">
        <v>2014</v>
      </c>
      <c r="BE1460">
        <v>2015</v>
      </c>
      <c r="BF1460">
        <v>2016</v>
      </c>
      <c r="BG1460">
        <v>2017</v>
      </c>
      <c r="BH1460">
        <v>2018</v>
      </c>
      <c r="BI1460">
        <v>2019</v>
      </c>
    </row>
    <row r="1461" spans="1:61" ht="15" customHeight="1" x14ac:dyDescent="0.25">
      <c r="A1461" t="s">
        <v>3435</v>
      </c>
      <c r="C1461" s="78"/>
      <c r="D1461" t="s">
        <v>2394</v>
      </c>
      <c r="E1461" s="47" t="s">
        <v>2394</v>
      </c>
      <c r="F1461" s="7"/>
      <c r="G1461" s="45"/>
      <c r="H1461" s="45"/>
      <c r="I1461">
        <f t="shared" si="111"/>
        <v>1996</v>
      </c>
      <c r="J1461">
        <f t="shared" si="105"/>
        <v>2019</v>
      </c>
      <c r="K1461" s="2" t="str">
        <f t="shared" si="112"/>
        <v>-</v>
      </c>
      <c r="AL1461">
        <v>1996</v>
      </c>
      <c r="AM1461">
        <v>1997</v>
      </c>
      <c r="AN1461">
        <v>1998</v>
      </c>
      <c r="AO1461">
        <v>1999</v>
      </c>
      <c r="AP1461">
        <v>2000</v>
      </c>
      <c r="AQ1461">
        <v>2001</v>
      </c>
      <c r="AR1461">
        <v>2002</v>
      </c>
      <c r="AS1461">
        <v>2003</v>
      </c>
      <c r="AT1461">
        <v>2004</v>
      </c>
      <c r="AU1461">
        <v>2005</v>
      </c>
      <c r="AV1461">
        <v>2006</v>
      </c>
      <c r="AW1461">
        <v>2007</v>
      </c>
      <c r="AX1461">
        <v>2008</v>
      </c>
      <c r="AY1461">
        <v>2009</v>
      </c>
      <c r="AZ1461">
        <v>2010</v>
      </c>
      <c r="BA1461">
        <v>2011</v>
      </c>
      <c r="BB1461">
        <v>2012</v>
      </c>
      <c r="BC1461">
        <v>2013</v>
      </c>
      <c r="BD1461">
        <v>2014</v>
      </c>
      <c r="BE1461">
        <v>2015</v>
      </c>
      <c r="BF1461">
        <v>2016</v>
      </c>
      <c r="BG1461">
        <v>2017</v>
      </c>
      <c r="BH1461">
        <v>2018</v>
      </c>
      <c r="BI1461">
        <v>2019</v>
      </c>
    </row>
    <row r="1462" spans="1:61" ht="15" customHeight="1" x14ac:dyDescent="0.25">
      <c r="A1462" t="s">
        <v>3435</v>
      </c>
      <c r="C1462" s="78"/>
      <c r="D1462" t="s">
        <v>2395</v>
      </c>
      <c r="E1462" s="47" t="s">
        <v>2395</v>
      </c>
      <c r="F1462" s="7"/>
      <c r="G1462" s="45"/>
      <c r="H1462" s="45"/>
      <c r="I1462">
        <f t="shared" si="111"/>
        <v>1996</v>
      </c>
      <c r="J1462">
        <f t="shared" si="105"/>
        <v>2019</v>
      </c>
      <c r="K1462" s="2" t="str">
        <f t="shared" si="112"/>
        <v>-</v>
      </c>
      <c r="AL1462">
        <v>1996</v>
      </c>
      <c r="AM1462">
        <v>1997</v>
      </c>
      <c r="AN1462">
        <v>1998</v>
      </c>
      <c r="AO1462">
        <v>1999</v>
      </c>
      <c r="AP1462">
        <v>2000</v>
      </c>
      <c r="AQ1462">
        <v>2001</v>
      </c>
      <c r="AR1462">
        <v>2002</v>
      </c>
      <c r="AS1462">
        <v>2003</v>
      </c>
      <c r="AT1462">
        <v>2004</v>
      </c>
      <c r="AU1462">
        <v>2005</v>
      </c>
      <c r="AV1462">
        <v>2006</v>
      </c>
      <c r="AW1462">
        <v>2007</v>
      </c>
      <c r="AX1462">
        <v>2008</v>
      </c>
      <c r="AY1462">
        <v>2009</v>
      </c>
      <c r="AZ1462">
        <v>2010</v>
      </c>
      <c r="BA1462">
        <v>2011</v>
      </c>
      <c r="BB1462">
        <v>2012</v>
      </c>
      <c r="BC1462">
        <v>2013</v>
      </c>
      <c r="BD1462">
        <v>2014</v>
      </c>
      <c r="BE1462">
        <v>2015</v>
      </c>
      <c r="BF1462">
        <v>2016</v>
      </c>
      <c r="BG1462">
        <v>2017</v>
      </c>
      <c r="BH1462">
        <v>2018</v>
      </c>
      <c r="BI1462">
        <v>2019</v>
      </c>
    </row>
    <row r="1463" spans="1:61" ht="15" customHeight="1" x14ac:dyDescent="0.25">
      <c r="A1463" t="s">
        <v>3435</v>
      </c>
      <c r="C1463" s="78"/>
      <c r="D1463" t="s">
        <v>603</v>
      </c>
      <c r="E1463" s="45" t="s">
        <v>604</v>
      </c>
      <c r="F1463" s="7" t="s">
        <v>1303</v>
      </c>
      <c r="G1463" s="45"/>
      <c r="H1463" s="45"/>
      <c r="I1463">
        <f t="shared" si="111"/>
        <v>1996</v>
      </c>
      <c r="J1463">
        <f t="shared" si="105"/>
        <v>2019</v>
      </c>
      <c r="K1463" s="2" t="str">
        <f t="shared" si="112"/>
        <v>-</v>
      </c>
      <c r="AL1463">
        <v>1996</v>
      </c>
      <c r="AM1463">
        <v>1997</v>
      </c>
      <c r="AN1463">
        <v>1998</v>
      </c>
      <c r="AO1463">
        <v>1999</v>
      </c>
      <c r="AP1463">
        <v>2000</v>
      </c>
      <c r="AQ1463">
        <v>2001</v>
      </c>
      <c r="AR1463">
        <v>2002</v>
      </c>
      <c r="AS1463">
        <v>2003</v>
      </c>
      <c r="AT1463">
        <v>2004</v>
      </c>
      <c r="AU1463">
        <v>2005</v>
      </c>
      <c r="AV1463">
        <v>2006</v>
      </c>
      <c r="AW1463">
        <v>2007</v>
      </c>
      <c r="AX1463">
        <v>2008</v>
      </c>
      <c r="AY1463">
        <v>2009</v>
      </c>
      <c r="AZ1463">
        <v>2010</v>
      </c>
      <c r="BA1463">
        <v>2011</v>
      </c>
      <c r="BB1463">
        <v>2012</v>
      </c>
      <c r="BC1463">
        <v>2013</v>
      </c>
      <c r="BD1463">
        <v>2014</v>
      </c>
      <c r="BE1463">
        <v>2015</v>
      </c>
      <c r="BF1463">
        <v>2016</v>
      </c>
      <c r="BG1463">
        <v>2017</v>
      </c>
      <c r="BH1463">
        <v>2018</v>
      </c>
      <c r="BI1463">
        <v>2019</v>
      </c>
    </row>
    <row r="1464" spans="1:61" ht="15" customHeight="1" x14ac:dyDescent="0.25">
      <c r="C1464" s="64"/>
      <c r="E1464" s="45"/>
      <c r="G1464" s="45"/>
      <c r="H1464" s="45"/>
    </row>
    <row r="1465" spans="1:61" ht="15" customHeight="1" x14ac:dyDescent="0.25">
      <c r="A1465" t="s">
        <v>3436</v>
      </c>
      <c r="B1465" s="1" t="str">
        <f>A1465&amp;MIN(I1465:I1474)&amp;"(-"&amp;MAX(J1465:J1474)&amp;")"</f>
        <v>LPR_SKSUBE1999(-2019)</v>
      </c>
      <c r="C1465" s="75"/>
      <c r="D1465" t="s">
        <v>2390</v>
      </c>
      <c r="E1465" s="21" t="s">
        <v>3441</v>
      </c>
      <c r="I1465">
        <v>1999</v>
      </c>
      <c r="J1465">
        <v>2019</v>
      </c>
      <c r="AO1465">
        <v>1999</v>
      </c>
      <c r="AP1465">
        <v>2000</v>
      </c>
      <c r="AQ1465">
        <v>2001</v>
      </c>
      <c r="AR1465">
        <v>2002</v>
      </c>
      <c r="AS1465">
        <v>2003</v>
      </c>
      <c r="AT1465">
        <v>2004</v>
      </c>
      <c r="AU1465">
        <v>2005</v>
      </c>
      <c r="AV1465">
        <v>2006</v>
      </c>
      <c r="AW1465">
        <v>2007</v>
      </c>
      <c r="AX1465">
        <v>2008</v>
      </c>
      <c r="AY1465">
        <v>2009</v>
      </c>
      <c r="AZ1465">
        <v>2010</v>
      </c>
      <c r="BA1465">
        <v>2011</v>
      </c>
      <c r="BB1465">
        <v>2012</v>
      </c>
      <c r="BC1465">
        <v>2013</v>
      </c>
      <c r="BD1465">
        <v>2014</v>
      </c>
      <c r="BE1465">
        <v>2015</v>
      </c>
      <c r="BF1465">
        <v>2016</v>
      </c>
      <c r="BG1465">
        <v>2017</v>
      </c>
      <c r="BH1465">
        <v>2018</v>
      </c>
      <c r="BI1465">
        <v>2019</v>
      </c>
    </row>
    <row r="1466" spans="1:61" ht="15" customHeight="1" x14ac:dyDescent="0.25">
      <c r="A1466" t="s">
        <v>3436</v>
      </c>
      <c r="C1466" s="76"/>
      <c r="D1466" t="s">
        <v>2391</v>
      </c>
      <c r="E1466" s="21" t="s">
        <v>3442</v>
      </c>
      <c r="I1466">
        <v>1999</v>
      </c>
      <c r="J1466">
        <v>2019</v>
      </c>
      <c r="AO1466">
        <v>1999</v>
      </c>
      <c r="AP1466">
        <v>2000</v>
      </c>
      <c r="AQ1466">
        <v>2001</v>
      </c>
      <c r="AR1466">
        <v>2002</v>
      </c>
      <c r="AS1466">
        <v>2003</v>
      </c>
      <c r="AT1466">
        <v>2004</v>
      </c>
      <c r="AU1466">
        <v>2005</v>
      </c>
      <c r="AV1466">
        <v>2006</v>
      </c>
      <c r="AW1466">
        <v>2007</v>
      </c>
      <c r="AX1466">
        <v>2008</v>
      </c>
      <c r="AY1466">
        <v>2009</v>
      </c>
      <c r="AZ1466">
        <v>2010</v>
      </c>
      <c r="BA1466">
        <v>2011</v>
      </c>
      <c r="BB1466">
        <v>2012</v>
      </c>
      <c r="BC1466">
        <v>2013</v>
      </c>
      <c r="BD1466">
        <v>2014</v>
      </c>
      <c r="BE1466">
        <v>2015</v>
      </c>
      <c r="BF1466">
        <v>2016</v>
      </c>
      <c r="BG1466">
        <v>2017</v>
      </c>
      <c r="BH1466">
        <v>2018</v>
      </c>
      <c r="BI1466">
        <v>2019</v>
      </c>
    </row>
    <row r="1467" spans="1:61" ht="15" customHeight="1" x14ac:dyDescent="0.25">
      <c r="A1467" t="s">
        <v>3436</v>
      </c>
      <c r="C1467" s="76"/>
      <c r="D1467" t="s">
        <v>3437</v>
      </c>
      <c r="E1467" s="21" t="s">
        <v>3443</v>
      </c>
      <c r="I1467">
        <v>1999</v>
      </c>
      <c r="J1467">
        <v>2019</v>
      </c>
      <c r="AO1467">
        <v>1999</v>
      </c>
      <c r="AP1467">
        <v>2000</v>
      </c>
      <c r="AQ1467">
        <v>2001</v>
      </c>
      <c r="AR1467">
        <v>2002</v>
      </c>
      <c r="AS1467">
        <v>2003</v>
      </c>
      <c r="AT1467">
        <v>2004</v>
      </c>
      <c r="AU1467">
        <v>2005</v>
      </c>
      <c r="AV1467">
        <v>2006</v>
      </c>
      <c r="AW1467">
        <v>2007</v>
      </c>
      <c r="AX1467">
        <v>2008</v>
      </c>
      <c r="AY1467">
        <v>2009</v>
      </c>
      <c r="AZ1467">
        <v>2010</v>
      </c>
      <c r="BA1467">
        <v>2011</v>
      </c>
      <c r="BB1467">
        <v>2012</v>
      </c>
      <c r="BC1467">
        <v>2013</v>
      </c>
      <c r="BD1467">
        <v>2014</v>
      </c>
      <c r="BE1467">
        <v>2015</v>
      </c>
      <c r="BF1467">
        <v>2016</v>
      </c>
      <c r="BG1467">
        <v>2017</v>
      </c>
      <c r="BH1467">
        <v>2018</v>
      </c>
      <c r="BI1467">
        <v>2019</v>
      </c>
    </row>
    <row r="1468" spans="1:61" ht="15" customHeight="1" x14ac:dyDescent="0.25">
      <c r="A1468" t="s">
        <v>3436</v>
      </c>
      <c r="C1468" s="76"/>
      <c r="D1468" t="s">
        <v>3438</v>
      </c>
      <c r="E1468" s="21" t="s">
        <v>3444</v>
      </c>
      <c r="I1468">
        <v>1999</v>
      </c>
      <c r="J1468">
        <v>2019</v>
      </c>
      <c r="AO1468">
        <v>1999</v>
      </c>
      <c r="AP1468">
        <v>2000</v>
      </c>
      <c r="AQ1468">
        <v>2001</v>
      </c>
      <c r="AR1468">
        <v>2002</v>
      </c>
      <c r="AS1468">
        <v>2003</v>
      </c>
      <c r="AT1468">
        <v>2004</v>
      </c>
      <c r="AU1468">
        <v>2005</v>
      </c>
      <c r="AV1468">
        <v>2006</v>
      </c>
      <c r="AW1468">
        <v>2007</v>
      </c>
      <c r="AX1468">
        <v>2008</v>
      </c>
      <c r="AY1468">
        <v>2009</v>
      </c>
      <c r="AZ1468">
        <v>2010</v>
      </c>
      <c r="BA1468">
        <v>2011</v>
      </c>
      <c r="BB1468">
        <v>2012</v>
      </c>
      <c r="BC1468">
        <v>2013</v>
      </c>
      <c r="BD1468">
        <v>2014</v>
      </c>
      <c r="BE1468">
        <v>2015</v>
      </c>
      <c r="BF1468">
        <v>2016</v>
      </c>
      <c r="BG1468">
        <v>2017</v>
      </c>
      <c r="BH1468">
        <v>2018</v>
      </c>
      <c r="BI1468">
        <v>2019</v>
      </c>
    </row>
    <row r="1469" spans="1:61" ht="15" customHeight="1" x14ac:dyDescent="0.25">
      <c r="A1469" t="s">
        <v>3436</v>
      </c>
      <c r="C1469" s="76"/>
      <c r="D1469" t="s">
        <v>2394</v>
      </c>
      <c r="E1469" s="21" t="s">
        <v>3445</v>
      </c>
      <c r="I1469">
        <v>1999</v>
      </c>
      <c r="J1469">
        <v>2019</v>
      </c>
      <c r="AO1469">
        <v>1999</v>
      </c>
      <c r="AP1469">
        <v>2000</v>
      </c>
      <c r="AQ1469">
        <v>2001</v>
      </c>
      <c r="AR1469">
        <v>2002</v>
      </c>
      <c r="AS1469">
        <v>2003</v>
      </c>
      <c r="AT1469">
        <v>2004</v>
      </c>
      <c r="AU1469">
        <v>2005</v>
      </c>
      <c r="AV1469">
        <v>2006</v>
      </c>
      <c r="AW1469">
        <v>2007</v>
      </c>
      <c r="AX1469">
        <v>2008</v>
      </c>
      <c r="AY1469">
        <v>2009</v>
      </c>
      <c r="AZ1469">
        <v>2010</v>
      </c>
      <c r="BA1469">
        <v>2011</v>
      </c>
      <c r="BB1469">
        <v>2012</v>
      </c>
      <c r="BC1469">
        <v>2013</v>
      </c>
      <c r="BD1469">
        <v>2014</v>
      </c>
      <c r="BE1469">
        <v>2015</v>
      </c>
      <c r="BF1469">
        <v>2016</v>
      </c>
      <c r="BG1469">
        <v>2017</v>
      </c>
      <c r="BH1469">
        <v>2018</v>
      </c>
      <c r="BI1469">
        <v>2019</v>
      </c>
    </row>
    <row r="1470" spans="1:61" ht="15" customHeight="1" x14ac:dyDescent="0.25">
      <c r="A1470" t="s">
        <v>3436</v>
      </c>
      <c r="C1470" s="76"/>
      <c r="D1470" t="s">
        <v>2395</v>
      </c>
      <c r="E1470" s="21" t="s">
        <v>3446</v>
      </c>
      <c r="I1470">
        <v>1999</v>
      </c>
      <c r="J1470">
        <v>2019</v>
      </c>
      <c r="AO1470">
        <v>1999</v>
      </c>
      <c r="AP1470">
        <v>2000</v>
      </c>
      <c r="AQ1470">
        <v>2001</v>
      </c>
      <c r="AR1470">
        <v>2002</v>
      </c>
      <c r="AS1470">
        <v>2003</v>
      </c>
      <c r="AT1470">
        <v>2004</v>
      </c>
      <c r="AU1470">
        <v>2005</v>
      </c>
      <c r="AV1470">
        <v>2006</v>
      </c>
      <c r="AW1470">
        <v>2007</v>
      </c>
      <c r="AX1470">
        <v>2008</v>
      </c>
      <c r="AY1470">
        <v>2009</v>
      </c>
      <c r="AZ1470">
        <v>2010</v>
      </c>
      <c r="BA1470">
        <v>2011</v>
      </c>
      <c r="BB1470">
        <v>2012</v>
      </c>
      <c r="BC1470">
        <v>2013</v>
      </c>
      <c r="BD1470">
        <v>2014</v>
      </c>
      <c r="BE1470">
        <v>2015</v>
      </c>
      <c r="BF1470">
        <v>2016</v>
      </c>
      <c r="BG1470">
        <v>2017</v>
      </c>
      <c r="BH1470">
        <v>2018</v>
      </c>
      <c r="BI1470">
        <v>2019</v>
      </c>
    </row>
    <row r="1471" spans="1:61" ht="15" customHeight="1" x14ac:dyDescent="0.25">
      <c r="A1471" t="s">
        <v>3436</v>
      </c>
      <c r="C1471" s="76"/>
      <c r="D1471" t="s">
        <v>2725</v>
      </c>
      <c r="E1471" s="21" t="s">
        <v>12</v>
      </c>
      <c r="I1471">
        <v>1999</v>
      </c>
      <c r="J1471">
        <v>2019</v>
      </c>
      <c r="AO1471">
        <v>1999</v>
      </c>
      <c r="AP1471">
        <v>2000</v>
      </c>
      <c r="AQ1471">
        <v>2001</v>
      </c>
      <c r="AR1471">
        <v>2002</v>
      </c>
      <c r="AS1471">
        <v>2003</v>
      </c>
      <c r="AT1471">
        <v>2004</v>
      </c>
      <c r="AU1471">
        <v>2005</v>
      </c>
      <c r="AV1471">
        <v>2006</v>
      </c>
      <c r="AW1471">
        <v>2007</v>
      </c>
      <c r="AX1471">
        <v>2008</v>
      </c>
      <c r="AY1471">
        <v>2009</v>
      </c>
      <c r="AZ1471">
        <v>2010</v>
      </c>
      <c r="BA1471">
        <v>2011</v>
      </c>
      <c r="BB1471">
        <v>2012</v>
      </c>
      <c r="BC1471">
        <v>2013</v>
      </c>
      <c r="BD1471">
        <v>2014</v>
      </c>
      <c r="BE1471">
        <v>2015</v>
      </c>
      <c r="BF1471">
        <v>2016</v>
      </c>
      <c r="BG1471">
        <v>2017</v>
      </c>
      <c r="BH1471">
        <v>2018</v>
      </c>
      <c r="BI1471">
        <v>2019</v>
      </c>
    </row>
    <row r="1472" spans="1:61" ht="15" customHeight="1" x14ac:dyDescent="0.25">
      <c r="A1472" t="s">
        <v>3436</v>
      </c>
      <c r="C1472" s="76"/>
      <c r="D1472" t="s">
        <v>603</v>
      </c>
      <c r="E1472" s="21" t="s">
        <v>604</v>
      </c>
      <c r="F1472" s="7" t="s">
        <v>1303</v>
      </c>
      <c r="I1472">
        <v>1999</v>
      </c>
      <c r="J1472">
        <v>2019</v>
      </c>
      <c r="AO1472">
        <v>1999</v>
      </c>
      <c r="AP1472">
        <v>2000</v>
      </c>
      <c r="AQ1472">
        <v>2001</v>
      </c>
      <c r="AR1472">
        <v>2002</v>
      </c>
      <c r="AS1472">
        <v>2003</v>
      </c>
      <c r="AT1472">
        <v>2004</v>
      </c>
      <c r="AU1472">
        <v>2005</v>
      </c>
      <c r="AV1472">
        <v>2006</v>
      </c>
      <c r="AW1472">
        <v>2007</v>
      </c>
      <c r="AX1472">
        <v>2008</v>
      </c>
      <c r="AY1472">
        <v>2009</v>
      </c>
      <c r="AZ1472">
        <v>2010</v>
      </c>
      <c r="BA1472">
        <v>2011</v>
      </c>
      <c r="BB1472">
        <v>2012</v>
      </c>
      <c r="BC1472">
        <v>2013</v>
      </c>
      <c r="BD1472">
        <v>2014</v>
      </c>
      <c r="BE1472">
        <v>2015</v>
      </c>
      <c r="BF1472">
        <v>2016</v>
      </c>
      <c r="BG1472">
        <v>2017</v>
      </c>
      <c r="BH1472">
        <v>2018</v>
      </c>
      <c r="BI1472">
        <v>2019</v>
      </c>
    </row>
    <row r="1473" spans="1:65" ht="15" customHeight="1" x14ac:dyDescent="0.25">
      <c r="A1473" t="s">
        <v>3436</v>
      </c>
      <c r="C1473" s="76"/>
      <c r="D1473" t="s">
        <v>3439</v>
      </c>
      <c r="E1473" s="21" t="s">
        <v>3447</v>
      </c>
      <c r="I1473">
        <v>1999</v>
      </c>
      <c r="J1473">
        <v>2019</v>
      </c>
      <c r="AO1473">
        <v>1999</v>
      </c>
      <c r="AP1473">
        <v>2000</v>
      </c>
      <c r="AQ1473">
        <v>2001</v>
      </c>
      <c r="AR1473">
        <v>2002</v>
      </c>
      <c r="AS1473">
        <v>2003</v>
      </c>
      <c r="AT1473">
        <v>2004</v>
      </c>
      <c r="AU1473">
        <v>2005</v>
      </c>
      <c r="AV1473">
        <v>2006</v>
      </c>
      <c r="AW1473">
        <v>2007</v>
      </c>
      <c r="AX1473">
        <v>2008</v>
      </c>
      <c r="AY1473">
        <v>2009</v>
      </c>
      <c r="AZ1473">
        <v>2010</v>
      </c>
      <c r="BA1473">
        <v>2011</v>
      </c>
      <c r="BB1473">
        <v>2012</v>
      </c>
      <c r="BC1473">
        <v>2013</v>
      </c>
      <c r="BD1473">
        <v>2014</v>
      </c>
      <c r="BE1473">
        <v>2015</v>
      </c>
      <c r="BF1473">
        <v>2016</v>
      </c>
      <c r="BG1473">
        <v>2017</v>
      </c>
      <c r="BH1473">
        <v>2018</v>
      </c>
      <c r="BI1473">
        <v>2019</v>
      </c>
    </row>
    <row r="1474" spans="1:65" ht="15" customHeight="1" x14ac:dyDescent="0.25">
      <c r="A1474" t="s">
        <v>3436</v>
      </c>
      <c r="C1474" s="77"/>
      <c r="D1474" t="s">
        <v>3440</v>
      </c>
      <c r="E1474" s="21" t="s">
        <v>3448</v>
      </c>
      <c r="I1474">
        <v>1999</v>
      </c>
      <c r="J1474">
        <v>2019</v>
      </c>
      <c r="AO1474">
        <v>1999</v>
      </c>
      <c r="AP1474">
        <v>2000</v>
      </c>
      <c r="AQ1474">
        <v>2001</v>
      </c>
      <c r="AR1474">
        <v>2002</v>
      </c>
      <c r="AS1474">
        <v>2003</v>
      </c>
      <c r="AT1474">
        <v>2004</v>
      </c>
      <c r="AU1474">
        <v>2005</v>
      </c>
      <c r="AV1474">
        <v>2006</v>
      </c>
      <c r="AW1474">
        <v>2007</v>
      </c>
      <c r="AX1474">
        <v>2008</v>
      </c>
      <c r="AY1474">
        <v>2009</v>
      </c>
      <c r="AZ1474">
        <v>2010</v>
      </c>
      <c r="BA1474">
        <v>2011</v>
      </c>
      <c r="BB1474">
        <v>2012</v>
      </c>
      <c r="BC1474">
        <v>2013</v>
      </c>
      <c r="BD1474">
        <v>2014</v>
      </c>
      <c r="BE1474">
        <v>2015</v>
      </c>
      <c r="BF1474">
        <v>2016</v>
      </c>
      <c r="BG1474">
        <v>2017</v>
      </c>
      <c r="BH1474">
        <v>2018</v>
      </c>
      <c r="BI1474">
        <v>2019</v>
      </c>
    </row>
    <row r="1475" spans="1:65" s="15" customFormat="1" ht="15" customHeight="1" x14ac:dyDescent="0.25">
      <c r="A1475"/>
      <c r="B1475"/>
      <c r="C1475" s="64"/>
      <c r="D1475"/>
      <c r="E1475" s="45"/>
      <c r="F1475" s="4"/>
      <c r="G1475" s="45"/>
      <c r="H1475" s="45"/>
      <c r="I1475"/>
      <c r="J1475"/>
      <c r="K1475" s="2"/>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row>
    <row r="1476" spans="1:65" s="15" customFormat="1" ht="15" customHeight="1" x14ac:dyDescent="0.25">
      <c r="A1476" t="s">
        <v>1259</v>
      </c>
      <c r="B1476" s="1" t="str">
        <f>A1476&amp;MIN(I1476:I1490)&amp;"(-"&amp;MAX(J1476:J1490)&amp;")"</f>
        <v>OF2007(-2023)</v>
      </c>
      <c r="C1476" s="78"/>
      <c r="D1476" t="s">
        <v>621</v>
      </c>
      <c r="E1476" s="45" t="s">
        <v>622</v>
      </c>
      <c r="F1476" s="4"/>
      <c r="G1476" s="48" t="s">
        <v>622</v>
      </c>
      <c r="H1476" s="48" t="s">
        <v>1785</v>
      </c>
      <c r="I1476">
        <f t="shared" ref="I1476:I1489" si="113">MIN(L1476:BT1476)</f>
        <v>2007</v>
      </c>
      <c r="J1476">
        <f t="shared" ref="J1476:J1490" si="114">MAX(L1476:BT1476)</f>
        <v>2023</v>
      </c>
      <c r="K1476" s="2" t="str">
        <f t="shared" ref="K1476:K1490" si="115">IF(J1476-I1476+1-COUNTA(L1476:BT1476)=0, "-", "Yes")</f>
        <v>-</v>
      </c>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v>2007</v>
      </c>
      <c r="AX1476">
        <v>2008</v>
      </c>
      <c r="AY1476">
        <v>2009</v>
      </c>
      <c r="AZ1476">
        <v>2010</v>
      </c>
      <c r="BA1476">
        <v>2011</v>
      </c>
      <c r="BB1476">
        <v>2012</v>
      </c>
      <c r="BC1476">
        <v>2013</v>
      </c>
      <c r="BD1476">
        <v>2014</v>
      </c>
      <c r="BE1476">
        <v>2015</v>
      </c>
      <c r="BF1476">
        <v>2016</v>
      </c>
      <c r="BG1476">
        <v>2017</v>
      </c>
      <c r="BH1476">
        <v>2018</v>
      </c>
      <c r="BI1476">
        <v>2019</v>
      </c>
      <c r="BJ1476">
        <v>2020</v>
      </c>
      <c r="BK1476">
        <v>2021</v>
      </c>
      <c r="BL1476" s="15">
        <v>2022</v>
      </c>
      <c r="BM1476">
        <v>2023</v>
      </c>
    </row>
    <row r="1477" spans="1:65" s="15" customFormat="1" ht="15" customHeight="1" x14ac:dyDescent="0.25">
      <c r="A1477" t="s">
        <v>1259</v>
      </c>
      <c r="B1477"/>
      <c r="C1477" s="78"/>
      <c r="D1477" t="s">
        <v>623</v>
      </c>
      <c r="E1477" s="45" t="s">
        <v>64</v>
      </c>
      <c r="F1477" s="4"/>
      <c r="G1477" s="48" t="s">
        <v>64</v>
      </c>
      <c r="H1477" s="48" t="s">
        <v>1766</v>
      </c>
      <c r="I1477">
        <f t="shared" si="113"/>
        <v>2007</v>
      </c>
      <c r="J1477">
        <f t="shared" si="114"/>
        <v>2023</v>
      </c>
      <c r="K1477" s="2" t="str">
        <f t="shared" si="115"/>
        <v>-</v>
      </c>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v>2007</v>
      </c>
      <c r="AX1477">
        <v>2008</v>
      </c>
      <c r="AY1477">
        <v>2009</v>
      </c>
      <c r="AZ1477">
        <v>2010</v>
      </c>
      <c r="BA1477">
        <v>2011</v>
      </c>
      <c r="BB1477">
        <v>2012</v>
      </c>
      <c r="BC1477">
        <v>2013</v>
      </c>
      <c r="BD1477">
        <v>2014</v>
      </c>
      <c r="BE1477">
        <v>2015</v>
      </c>
      <c r="BF1477">
        <v>2016</v>
      </c>
      <c r="BG1477">
        <v>2017</v>
      </c>
      <c r="BH1477">
        <v>2018</v>
      </c>
      <c r="BI1477">
        <v>2019</v>
      </c>
      <c r="BJ1477">
        <v>2020</v>
      </c>
      <c r="BK1477">
        <v>2021</v>
      </c>
      <c r="BL1477" s="15">
        <v>2022</v>
      </c>
      <c r="BM1477">
        <v>2023</v>
      </c>
    </row>
    <row r="1478" spans="1:65" s="15" customFormat="1" ht="15" customHeight="1" x14ac:dyDescent="0.25">
      <c r="A1478" t="s">
        <v>1259</v>
      </c>
      <c r="B1478"/>
      <c r="C1478" s="78"/>
      <c r="D1478" t="s">
        <v>901</v>
      </c>
      <c r="E1478" s="45" t="s">
        <v>902</v>
      </c>
      <c r="F1478" s="4"/>
      <c r="G1478" s="48" t="s">
        <v>902</v>
      </c>
      <c r="H1478" s="48"/>
      <c r="I1478">
        <f t="shared" si="113"/>
        <v>2012</v>
      </c>
      <c r="J1478">
        <f t="shared" si="114"/>
        <v>2023</v>
      </c>
      <c r="K1478" s="2" t="str">
        <f t="shared" si="115"/>
        <v>-</v>
      </c>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v>2012</v>
      </c>
      <c r="BC1478">
        <v>2013</v>
      </c>
      <c r="BD1478">
        <v>2014</v>
      </c>
      <c r="BE1478">
        <v>2015</v>
      </c>
      <c r="BF1478">
        <v>2016</v>
      </c>
      <c r="BG1478">
        <v>2017</v>
      </c>
      <c r="BH1478">
        <v>2018</v>
      </c>
      <c r="BI1478">
        <v>2019</v>
      </c>
      <c r="BJ1478">
        <v>2020</v>
      </c>
      <c r="BK1478">
        <v>2021</v>
      </c>
      <c r="BL1478" s="15">
        <v>2022</v>
      </c>
      <c r="BM1478">
        <v>2023</v>
      </c>
    </row>
    <row r="1479" spans="1:65" s="15" customFormat="1" ht="15" customHeight="1" x14ac:dyDescent="0.25">
      <c r="A1479" t="s">
        <v>1259</v>
      </c>
      <c r="B1479"/>
      <c r="C1479" s="78"/>
      <c r="D1479" t="s">
        <v>903</v>
      </c>
      <c r="E1479" s="45" t="s">
        <v>904</v>
      </c>
      <c r="F1479" s="4"/>
      <c r="G1479" s="48" t="s">
        <v>1790</v>
      </c>
      <c r="H1479" s="48"/>
      <c r="I1479">
        <f t="shared" si="113"/>
        <v>2012</v>
      </c>
      <c r="J1479">
        <f t="shared" si="114"/>
        <v>2023</v>
      </c>
      <c r="K1479" s="2" t="str">
        <f t="shared" si="115"/>
        <v>-</v>
      </c>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v>2012</v>
      </c>
      <c r="BC1479">
        <v>2013</v>
      </c>
      <c r="BD1479">
        <v>2014</v>
      </c>
      <c r="BE1479">
        <v>2015</v>
      </c>
      <c r="BF1479">
        <v>2016</v>
      </c>
      <c r="BG1479">
        <v>2017</v>
      </c>
      <c r="BH1479">
        <v>2018</v>
      </c>
      <c r="BI1479">
        <v>2019</v>
      </c>
      <c r="BJ1479">
        <v>2020</v>
      </c>
      <c r="BK1479">
        <v>2021</v>
      </c>
      <c r="BL1479" s="15">
        <v>2022</v>
      </c>
      <c r="BM1479">
        <v>2023</v>
      </c>
    </row>
    <row r="1480" spans="1:65" s="15" customFormat="1" ht="15" customHeight="1" x14ac:dyDescent="0.25">
      <c r="A1480" t="s">
        <v>1259</v>
      </c>
      <c r="B1480"/>
      <c r="C1480" s="78"/>
      <c r="D1480" t="s">
        <v>763</v>
      </c>
      <c r="E1480" s="45" t="s">
        <v>764</v>
      </c>
      <c r="F1480" s="4"/>
      <c r="G1480" s="48"/>
      <c r="H1480" s="48"/>
      <c r="I1480">
        <f t="shared" si="113"/>
        <v>2014</v>
      </c>
      <c r="J1480">
        <f t="shared" si="114"/>
        <v>2023</v>
      </c>
      <c r="K1480" s="2" t="str">
        <f t="shared" si="115"/>
        <v>-</v>
      </c>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v>2014</v>
      </c>
      <c r="BE1480">
        <v>2015</v>
      </c>
      <c r="BF1480">
        <v>2016</v>
      </c>
      <c r="BG1480">
        <v>2017</v>
      </c>
      <c r="BH1480">
        <v>2018</v>
      </c>
      <c r="BI1480">
        <v>2019</v>
      </c>
      <c r="BJ1480">
        <v>2020</v>
      </c>
      <c r="BK1480">
        <v>2021</v>
      </c>
      <c r="BL1480" s="15">
        <v>2022</v>
      </c>
      <c r="BM1480">
        <v>2023</v>
      </c>
    </row>
    <row r="1481" spans="1:65" s="15" customFormat="1" ht="15" customHeight="1" x14ac:dyDescent="0.25">
      <c r="A1481" t="s">
        <v>1259</v>
      </c>
      <c r="B1481"/>
      <c r="C1481" s="78"/>
      <c r="D1481" t="s">
        <v>765</v>
      </c>
      <c r="E1481" s="45" t="s">
        <v>766</v>
      </c>
      <c r="F1481" s="4"/>
      <c r="G1481" s="48"/>
      <c r="H1481" s="48"/>
      <c r="I1481">
        <f t="shared" si="113"/>
        <v>2014</v>
      </c>
      <c r="J1481">
        <f t="shared" si="114"/>
        <v>2023</v>
      </c>
      <c r="K1481" s="2" t="str">
        <f t="shared" si="115"/>
        <v>-</v>
      </c>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v>2014</v>
      </c>
      <c r="BE1481">
        <v>2015</v>
      </c>
      <c r="BF1481">
        <v>2016</v>
      </c>
      <c r="BG1481">
        <v>2017</v>
      </c>
      <c r="BH1481">
        <v>2018</v>
      </c>
      <c r="BI1481">
        <v>2019</v>
      </c>
      <c r="BJ1481">
        <v>2020</v>
      </c>
      <c r="BK1481">
        <v>2021</v>
      </c>
      <c r="BL1481" s="15">
        <v>2022</v>
      </c>
      <c r="BM1481">
        <v>2023</v>
      </c>
    </row>
    <row r="1482" spans="1:65" ht="15" customHeight="1" x14ac:dyDescent="0.25">
      <c r="A1482" t="s">
        <v>1259</v>
      </c>
      <c r="C1482" s="78"/>
      <c r="D1482" t="s">
        <v>71</v>
      </c>
      <c r="E1482" s="45" t="s">
        <v>72</v>
      </c>
      <c r="G1482" s="48" t="s">
        <v>72</v>
      </c>
      <c r="H1482" s="48" t="s">
        <v>1786</v>
      </c>
      <c r="I1482">
        <f t="shared" si="113"/>
        <v>2007</v>
      </c>
      <c r="J1482">
        <f t="shared" si="114"/>
        <v>2023</v>
      </c>
      <c r="K1482" s="2" t="str">
        <f t="shared" si="115"/>
        <v>-</v>
      </c>
      <c r="AW1482">
        <v>2007</v>
      </c>
      <c r="AX1482">
        <v>2008</v>
      </c>
      <c r="AY1482">
        <v>2009</v>
      </c>
      <c r="AZ1482">
        <v>2010</v>
      </c>
      <c r="BA1482">
        <v>2011</v>
      </c>
      <c r="BB1482">
        <v>2012</v>
      </c>
      <c r="BC1482">
        <v>2013</v>
      </c>
      <c r="BD1482">
        <v>2014</v>
      </c>
      <c r="BE1482">
        <v>2015</v>
      </c>
      <c r="BF1482">
        <v>2016</v>
      </c>
      <c r="BG1482">
        <v>2017</v>
      </c>
      <c r="BH1482">
        <v>2018</v>
      </c>
      <c r="BI1482">
        <v>2019</v>
      </c>
      <c r="BJ1482">
        <v>2020</v>
      </c>
      <c r="BK1482">
        <v>2021</v>
      </c>
      <c r="BL1482" s="15">
        <v>2022</v>
      </c>
      <c r="BM1482">
        <v>2023</v>
      </c>
    </row>
    <row r="1483" spans="1:65" ht="15" customHeight="1" x14ac:dyDescent="0.25">
      <c r="A1483" t="s">
        <v>1259</v>
      </c>
      <c r="C1483" s="78"/>
      <c r="D1483" t="s">
        <v>624</v>
      </c>
      <c r="E1483" s="45" t="s">
        <v>625</v>
      </c>
      <c r="G1483" s="48" t="s">
        <v>625</v>
      </c>
      <c r="H1483" s="48" t="s">
        <v>1787</v>
      </c>
      <c r="I1483">
        <f t="shared" si="113"/>
        <v>2007</v>
      </c>
      <c r="J1483">
        <f t="shared" si="114"/>
        <v>2023</v>
      </c>
      <c r="K1483" s="2" t="str">
        <f t="shared" si="115"/>
        <v>-</v>
      </c>
      <c r="AW1483">
        <v>2007</v>
      </c>
      <c r="AX1483">
        <v>2008</v>
      </c>
      <c r="AY1483">
        <v>2009</v>
      </c>
      <c r="AZ1483">
        <v>2010</v>
      </c>
      <c r="BA1483">
        <v>2011</v>
      </c>
      <c r="BB1483">
        <v>2012</v>
      </c>
      <c r="BC1483">
        <v>2013</v>
      </c>
      <c r="BD1483">
        <v>2014</v>
      </c>
      <c r="BE1483">
        <v>2015</v>
      </c>
      <c r="BF1483">
        <v>2016</v>
      </c>
      <c r="BG1483">
        <v>2017</v>
      </c>
      <c r="BH1483">
        <v>2018</v>
      </c>
      <c r="BI1483">
        <v>2019</v>
      </c>
      <c r="BJ1483">
        <v>2020</v>
      </c>
      <c r="BK1483">
        <v>2021</v>
      </c>
      <c r="BL1483" s="15">
        <v>2022</v>
      </c>
      <c r="BM1483">
        <v>2023</v>
      </c>
    </row>
    <row r="1484" spans="1:65" ht="15" customHeight="1" x14ac:dyDescent="0.25">
      <c r="A1484" t="s">
        <v>1259</v>
      </c>
      <c r="C1484" s="78"/>
      <c r="D1484" t="s">
        <v>626</v>
      </c>
      <c r="E1484" s="45" t="s">
        <v>627</v>
      </c>
      <c r="G1484" s="48" t="s">
        <v>627</v>
      </c>
      <c r="H1484" s="48" t="s">
        <v>1788</v>
      </c>
      <c r="I1484">
        <f t="shared" si="113"/>
        <v>2007</v>
      </c>
      <c r="J1484">
        <f t="shared" si="114"/>
        <v>2023</v>
      </c>
      <c r="K1484" s="2" t="str">
        <f t="shared" si="115"/>
        <v>-</v>
      </c>
      <c r="AW1484">
        <v>2007</v>
      </c>
      <c r="AX1484">
        <v>2008</v>
      </c>
      <c r="AY1484">
        <v>2009</v>
      </c>
      <c r="AZ1484">
        <v>2010</v>
      </c>
      <c r="BA1484">
        <v>2011</v>
      </c>
      <c r="BB1484">
        <v>2012</v>
      </c>
      <c r="BC1484">
        <v>2013</v>
      </c>
      <c r="BD1484">
        <v>2014</v>
      </c>
      <c r="BE1484">
        <v>2015</v>
      </c>
      <c r="BF1484">
        <v>2016</v>
      </c>
      <c r="BG1484">
        <v>2017</v>
      </c>
      <c r="BH1484">
        <v>2018</v>
      </c>
      <c r="BI1484">
        <v>2019</v>
      </c>
      <c r="BJ1484">
        <v>2020</v>
      </c>
      <c r="BK1484">
        <v>2021</v>
      </c>
      <c r="BL1484" s="15">
        <v>2022</v>
      </c>
      <c r="BM1484">
        <v>2023</v>
      </c>
    </row>
    <row r="1485" spans="1:65" ht="15" customHeight="1" x14ac:dyDescent="0.25">
      <c r="A1485" t="s">
        <v>1259</v>
      </c>
      <c r="C1485" s="78"/>
      <c r="D1485" t="s">
        <v>21</v>
      </c>
      <c r="E1485" s="45" t="s">
        <v>12</v>
      </c>
      <c r="F1485" s="7" t="s">
        <v>1303</v>
      </c>
      <c r="G1485" s="48" t="s">
        <v>733</v>
      </c>
      <c r="H1485" s="48" t="s">
        <v>1569</v>
      </c>
      <c r="I1485">
        <f t="shared" si="113"/>
        <v>2007</v>
      </c>
      <c r="J1485">
        <f t="shared" si="114"/>
        <v>2023</v>
      </c>
      <c r="K1485" s="2" t="str">
        <f t="shared" si="115"/>
        <v>-</v>
      </c>
      <c r="AW1485">
        <v>2007</v>
      </c>
      <c r="AX1485">
        <v>2008</v>
      </c>
      <c r="AY1485">
        <v>2009</v>
      </c>
      <c r="AZ1485">
        <v>2010</v>
      </c>
      <c r="BA1485">
        <v>2011</v>
      </c>
      <c r="BB1485">
        <v>2012</v>
      </c>
      <c r="BC1485">
        <v>2013</v>
      </c>
      <c r="BD1485">
        <v>2014</v>
      </c>
      <c r="BE1485">
        <v>2015</v>
      </c>
      <c r="BF1485">
        <v>2016</v>
      </c>
      <c r="BG1485">
        <v>2017</v>
      </c>
      <c r="BH1485">
        <v>2018</v>
      </c>
      <c r="BI1485">
        <v>2019</v>
      </c>
      <c r="BJ1485">
        <v>2020</v>
      </c>
      <c r="BK1485">
        <v>2021</v>
      </c>
      <c r="BL1485" s="15">
        <v>2022</v>
      </c>
      <c r="BM1485">
        <v>2023</v>
      </c>
    </row>
    <row r="1486" spans="1:65" ht="15" customHeight="1" x14ac:dyDescent="0.25">
      <c r="A1486" t="s">
        <v>1259</v>
      </c>
      <c r="C1486" s="78"/>
      <c r="D1486" t="s">
        <v>628</v>
      </c>
      <c r="E1486" s="45" t="s">
        <v>629</v>
      </c>
      <c r="G1486" s="48" t="s">
        <v>629</v>
      </c>
      <c r="H1486" s="48" t="s">
        <v>1791</v>
      </c>
      <c r="I1486">
        <f t="shared" si="113"/>
        <v>2007</v>
      </c>
      <c r="J1486">
        <f t="shared" si="114"/>
        <v>2023</v>
      </c>
      <c r="K1486" s="2" t="str">
        <f t="shared" si="115"/>
        <v>-</v>
      </c>
      <c r="AW1486">
        <v>2007</v>
      </c>
      <c r="AX1486">
        <v>2008</v>
      </c>
      <c r="AY1486">
        <v>2009</v>
      </c>
      <c r="AZ1486">
        <v>2010</v>
      </c>
      <c r="BA1486">
        <v>2011</v>
      </c>
      <c r="BB1486">
        <v>2012</v>
      </c>
      <c r="BC1486">
        <v>2013</v>
      </c>
      <c r="BD1486">
        <v>2014</v>
      </c>
      <c r="BE1486">
        <v>2015</v>
      </c>
      <c r="BF1486">
        <v>2016</v>
      </c>
      <c r="BG1486">
        <v>2017</v>
      </c>
      <c r="BH1486">
        <v>2018</v>
      </c>
      <c r="BI1486">
        <v>2019</v>
      </c>
      <c r="BJ1486">
        <v>2020</v>
      </c>
      <c r="BK1486">
        <v>2021</v>
      </c>
      <c r="BL1486" s="15">
        <v>2022</v>
      </c>
      <c r="BM1486">
        <v>2023</v>
      </c>
    </row>
    <row r="1487" spans="1:65" ht="15" customHeight="1" x14ac:dyDescent="0.25">
      <c r="A1487" t="s">
        <v>1259</v>
      </c>
      <c r="C1487" s="78"/>
      <c r="D1487" t="s">
        <v>630</v>
      </c>
      <c r="E1487" s="45" t="s">
        <v>631</v>
      </c>
      <c r="G1487" s="48" t="s">
        <v>631</v>
      </c>
      <c r="H1487" s="48" t="s">
        <v>1789</v>
      </c>
      <c r="I1487">
        <f t="shared" si="113"/>
        <v>2007</v>
      </c>
      <c r="J1487">
        <f t="shared" si="114"/>
        <v>2023</v>
      </c>
      <c r="K1487" s="2" t="str">
        <f t="shared" si="115"/>
        <v>-</v>
      </c>
      <c r="AW1487">
        <v>2007</v>
      </c>
      <c r="AX1487">
        <v>2008</v>
      </c>
      <c r="AY1487">
        <v>2009</v>
      </c>
      <c r="AZ1487">
        <v>2010</v>
      </c>
      <c r="BA1487">
        <v>2011</v>
      </c>
      <c r="BB1487">
        <v>2012</v>
      </c>
      <c r="BC1487">
        <v>2013</v>
      </c>
      <c r="BD1487">
        <v>2014</v>
      </c>
      <c r="BE1487">
        <v>2015</v>
      </c>
      <c r="BF1487">
        <v>2016</v>
      </c>
      <c r="BG1487">
        <v>2017</v>
      </c>
      <c r="BH1487">
        <v>2018</v>
      </c>
      <c r="BI1487">
        <v>2019</v>
      </c>
      <c r="BJ1487">
        <v>2020</v>
      </c>
      <c r="BK1487">
        <v>2021</v>
      </c>
      <c r="BL1487" s="15">
        <v>2022</v>
      </c>
      <c r="BM1487">
        <v>2023</v>
      </c>
    </row>
    <row r="1488" spans="1:65" ht="15" customHeight="1" x14ac:dyDescent="0.25">
      <c r="A1488" t="s">
        <v>1259</v>
      </c>
      <c r="C1488" s="78"/>
      <c r="D1488" t="s">
        <v>632</v>
      </c>
      <c r="E1488" s="45" t="s">
        <v>633</v>
      </c>
      <c r="G1488" s="48" t="s">
        <v>633</v>
      </c>
      <c r="H1488" s="48" t="s">
        <v>1665</v>
      </c>
      <c r="I1488">
        <f t="shared" si="113"/>
        <v>2007</v>
      </c>
      <c r="J1488">
        <f t="shared" si="114"/>
        <v>2023</v>
      </c>
      <c r="K1488" s="2" t="str">
        <f t="shared" si="115"/>
        <v>-</v>
      </c>
      <c r="AW1488">
        <v>2007</v>
      </c>
      <c r="AX1488">
        <v>2008</v>
      </c>
      <c r="AY1488">
        <v>2009</v>
      </c>
      <c r="AZ1488">
        <v>2010</v>
      </c>
      <c r="BA1488">
        <v>2011</v>
      </c>
      <c r="BB1488">
        <v>2012</v>
      </c>
      <c r="BC1488">
        <v>2013</v>
      </c>
      <c r="BD1488">
        <v>2014</v>
      </c>
      <c r="BE1488">
        <v>2015</v>
      </c>
      <c r="BF1488">
        <v>2016</v>
      </c>
      <c r="BG1488">
        <v>2017</v>
      </c>
      <c r="BH1488">
        <v>2018</v>
      </c>
      <c r="BI1488">
        <v>2019</v>
      </c>
      <c r="BJ1488">
        <v>2020</v>
      </c>
      <c r="BK1488">
        <v>2021</v>
      </c>
      <c r="BL1488" s="15">
        <v>2022</v>
      </c>
      <c r="BM1488">
        <v>2023</v>
      </c>
    </row>
    <row r="1489" spans="1:65" ht="15" customHeight="1" x14ac:dyDescent="0.25">
      <c r="A1489" t="s">
        <v>1259</v>
      </c>
      <c r="C1489" s="78"/>
      <c r="D1489" t="s">
        <v>634</v>
      </c>
      <c r="E1489" s="45" t="s">
        <v>635</v>
      </c>
      <c r="G1489" s="48" t="s">
        <v>635</v>
      </c>
      <c r="H1489" s="48" t="s">
        <v>1666</v>
      </c>
      <c r="I1489">
        <f t="shared" si="113"/>
        <v>2007</v>
      </c>
      <c r="J1489">
        <f t="shared" si="114"/>
        <v>2023</v>
      </c>
      <c r="K1489" s="2" t="str">
        <f t="shared" si="115"/>
        <v>-</v>
      </c>
      <c r="AW1489">
        <v>2007</v>
      </c>
      <c r="AX1489">
        <v>2008</v>
      </c>
      <c r="AY1489">
        <v>2009</v>
      </c>
      <c r="AZ1489">
        <v>2010</v>
      </c>
      <c r="BA1489">
        <v>2011</v>
      </c>
      <c r="BB1489">
        <v>2012</v>
      </c>
      <c r="BC1489">
        <v>2013</v>
      </c>
      <c r="BD1489">
        <v>2014</v>
      </c>
      <c r="BE1489">
        <v>2015</v>
      </c>
      <c r="BF1489">
        <v>2016</v>
      </c>
      <c r="BG1489">
        <v>2017</v>
      </c>
      <c r="BH1489">
        <v>2018</v>
      </c>
      <c r="BI1489">
        <v>2019</v>
      </c>
      <c r="BJ1489">
        <v>2020</v>
      </c>
      <c r="BK1489">
        <v>2021</v>
      </c>
      <c r="BL1489" s="15">
        <v>2022</v>
      </c>
      <c r="BM1489">
        <v>2023</v>
      </c>
    </row>
    <row r="1490" spans="1:65" ht="15" customHeight="1" x14ac:dyDescent="0.25">
      <c r="A1490" t="s">
        <v>1259</v>
      </c>
      <c r="C1490" s="78"/>
      <c r="D1490" t="s">
        <v>876</v>
      </c>
      <c r="E1490" s="45" t="s">
        <v>877</v>
      </c>
      <c r="G1490" s="48" t="s">
        <v>877</v>
      </c>
      <c r="H1490" s="48"/>
      <c r="I1490">
        <f>MIN(L1490:BT1490)</f>
        <v>2012</v>
      </c>
      <c r="J1490">
        <f t="shared" si="114"/>
        <v>2023</v>
      </c>
      <c r="K1490" s="2" t="str">
        <f t="shared" si="115"/>
        <v>-</v>
      </c>
      <c r="BB1490">
        <v>2012</v>
      </c>
      <c r="BC1490">
        <v>2013</v>
      </c>
      <c r="BD1490">
        <v>2014</v>
      </c>
      <c r="BE1490">
        <v>2015</v>
      </c>
      <c r="BF1490">
        <v>2016</v>
      </c>
      <c r="BG1490">
        <v>2017</v>
      </c>
      <c r="BH1490">
        <v>2018</v>
      </c>
      <c r="BI1490">
        <v>2019</v>
      </c>
      <c r="BJ1490">
        <v>2020</v>
      </c>
      <c r="BK1490">
        <v>2021</v>
      </c>
      <c r="BL1490" s="15">
        <v>2022</v>
      </c>
      <c r="BM1490">
        <v>2023</v>
      </c>
    </row>
    <row r="1491" spans="1:65" ht="15" customHeight="1" x14ac:dyDescent="0.25">
      <c r="C1491" s="64"/>
      <c r="E1491" s="45"/>
      <c r="G1491" s="48"/>
      <c r="H1491" s="48"/>
    </row>
    <row r="1492" spans="1:65" s="15" customFormat="1" ht="15" customHeight="1" x14ac:dyDescent="0.25">
      <c r="A1492" t="s">
        <v>2720</v>
      </c>
      <c r="B1492" s="1" t="str">
        <f>A1492&amp;J1492</f>
        <v>PSYK_ADM2019</v>
      </c>
      <c r="C1492" s="78"/>
      <c r="D1492" t="s">
        <v>763</v>
      </c>
      <c r="E1492" s="45" t="s">
        <v>764</v>
      </c>
      <c r="F1492" s="4"/>
      <c r="G1492" s="45"/>
      <c r="H1492" s="45"/>
      <c r="I1492"/>
      <c r="J1492">
        <f t="shared" ref="J1492:J1520" si="116">MAX(L1492:BT1492)</f>
        <v>2019</v>
      </c>
      <c r="K1492" s="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v>2019</v>
      </c>
      <c r="BJ1492"/>
    </row>
    <row r="1493" spans="1:65" s="15" customFormat="1" ht="15" customHeight="1" x14ac:dyDescent="0.25">
      <c r="A1493" t="s">
        <v>2720</v>
      </c>
      <c r="B1493"/>
      <c r="C1493" s="78"/>
      <c r="D1493" t="s">
        <v>765</v>
      </c>
      <c r="E1493" s="45" t="s">
        <v>766</v>
      </c>
      <c r="F1493" s="4"/>
      <c r="G1493" s="45"/>
      <c r="H1493" s="45"/>
      <c r="I1493"/>
      <c r="J1493">
        <f t="shared" si="116"/>
        <v>2019</v>
      </c>
      <c r="K1493" s="2"/>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v>2019</v>
      </c>
      <c r="BJ1493"/>
    </row>
    <row r="1494" spans="1:65" s="15" customFormat="1" ht="15" customHeight="1" x14ac:dyDescent="0.25">
      <c r="A1494" t="s">
        <v>2720</v>
      </c>
      <c r="B1494"/>
      <c r="C1494" s="78"/>
      <c r="D1494" t="s">
        <v>1131</v>
      </c>
      <c r="E1494" s="45" t="s">
        <v>1132</v>
      </c>
      <c r="F1494" s="4"/>
      <c r="G1494" s="45"/>
      <c r="H1494" s="45"/>
      <c r="I1494"/>
      <c r="J1494">
        <f t="shared" si="116"/>
        <v>2019</v>
      </c>
      <c r="K1494" s="2"/>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v>2019</v>
      </c>
      <c r="BJ1494"/>
    </row>
    <row r="1495" spans="1:65" s="15" customFormat="1" ht="15" customHeight="1" x14ac:dyDescent="0.25">
      <c r="A1495" t="s">
        <v>2720</v>
      </c>
      <c r="B1495"/>
      <c r="C1495" s="78"/>
      <c r="D1495" t="s">
        <v>1133</v>
      </c>
      <c r="E1495" s="45" t="s">
        <v>1134</v>
      </c>
      <c r="F1495" s="4"/>
      <c r="G1495" s="45"/>
      <c r="H1495" s="45"/>
      <c r="I1495"/>
      <c r="J1495">
        <f t="shared" si="116"/>
        <v>2019</v>
      </c>
      <c r="K1495" s="2"/>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v>2019</v>
      </c>
      <c r="BJ1495"/>
    </row>
    <row r="1496" spans="1:65" s="15" customFormat="1" ht="15" customHeight="1" x14ac:dyDescent="0.25">
      <c r="A1496" t="s">
        <v>2720</v>
      </c>
      <c r="B1496"/>
      <c r="C1496" s="78"/>
      <c r="D1496" t="s">
        <v>1135</v>
      </c>
      <c r="E1496" s="45" t="s">
        <v>1136</v>
      </c>
      <c r="F1496" s="4"/>
      <c r="G1496" s="45"/>
      <c r="H1496" s="45"/>
      <c r="I1496"/>
      <c r="J1496">
        <f t="shared" si="116"/>
        <v>2019</v>
      </c>
      <c r="K1496" s="2"/>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v>2019</v>
      </c>
      <c r="BJ1496"/>
    </row>
    <row r="1497" spans="1:65" s="15" customFormat="1" ht="15" customHeight="1" x14ac:dyDescent="0.25">
      <c r="A1497" t="s">
        <v>2720</v>
      </c>
      <c r="B1497"/>
      <c r="C1497" s="78"/>
      <c r="D1497" t="s">
        <v>1137</v>
      </c>
      <c r="E1497" s="45" t="s">
        <v>1138</v>
      </c>
      <c r="F1497" s="4"/>
      <c r="G1497" s="45"/>
      <c r="H1497" s="45"/>
      <c r="I1497"/>
      <c r="J1497">
        <f t="shared" si="116"/>
        <v>2019</v>
      </c>
      <c r="K1497" s="2"/>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v>2019</v>
      </c>
      <c r="BJ1497"/>
    </row>
    <row r="1498" spans="1:65" s="15" customFormat="1" ht="15" customHeight="1" x14ac:dyDescent="0.25">
      <c r="A1498" t="s">
        <v>2720</v>
      </c>
      <c r="B1498"/>
      <c r="C1498" s="78"/>
      <c r="D1498" t="s">
        <v>1139</v>
      </c>
      <c r="E1498" s="45" t="s">
        <v>1140</v>
      </c>
      <c r="F1498" s="4"/>
      <c r="G1498" s="45"/>
      <c r="H1498" s="45"/>
      <c r="I1498"/>
      <c r="J1498">
        <f t="shared" si="116"/>
        <v>2019</v>
      </c>
      <c r="K1498" s="2"/>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v>2019</v>
      </c>
      <c r="BJ1498"/>
    </row>
    <row r="1499" spans="1:65" s="15" customFormat="1" ht="15" customHeight="1" x14ac:dyDescent="0.25">
      <c r="A1499" t="s">
        <v>2720</v>
      </c>
      <c r="B1499"/>
      <c r="C1499" s="78"/>
      <c r="D1499" t="s">
        <v>1141</v>
      </c>
      <c r="E1499" s="45" t="s">
        <v>1142</v>
      </c>
      <c r="F1499" s="4"/>
      <c r="G1499" s="45"/>
      <c r="H1499" s="45"/>
      <c r="I1499"/>
      <c r="J1499">
        <f t="shared" si="116"/>
        <v>2019</v>
      </c>
      <c r="K1499" s="2"/>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v>2019</v>
      </c>
      <c r="BJ1499"/>
    </row>
    <row r="1500" spans="1:65" s="15" customFormat="1" ht="15" customHeight="1" x14ac:dyDescent="0.25">
      <c r="A1500" t="s">
        <v>2720</v>
      </c>
      <c r="B1500"/>
      <c r="C1500" s="78"/>
      <c r="D1500" t="s">
        <v>1143</v>
      </c>
      <c r="E1500" s="45" t="s">
        <v>1144</v>
      </c>
      <c r="F1500" s="4"/>
      <c r="G1500" s="45"/>
      <c r="H1500" s="45"/>
      <c r="I1500"/>
      <c r="J1500">
        <f t="shared" si="116"/>
        <v>2019</v>
      </c>
      <c r="K1500" s="2"/>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v>2019</v>
      </c>
      <c r="BJ1500"/>
    </row>
    <row r="1501" spans="1:65" s="15" customFormat="1" ht="15" customHeight="1" x14ac:dyDescent="0.25">
      <c r="A1501" t="s">
        <v>2720</v>
      </c>
      <c r="B1501"/>
      <c r="C1501" s="78"/>
      <c r="D1501" t="s">
        <v>1145</v>
      </c>
      <c r="E1501" s="45" t="s">
        <v>1146</v>
      </c>
      <c r="F1501" s="4"/>
      <c r="G1501" s="45"/>
      <c r="H1501" s="45"/>
      <c r="I1501"/>
      <c r="J1501">
        <f t="shared" si="116"/>
        <v>2019</v>
      </c>
      <c r="K1501" s="2"/>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v>2019</v>
      </c>
      <c r="BJ1501"/>
    </row>
    <row r="1502" spans="1:65" s="15" customFormat="1" ht="15" customHeight="1" x14ac:dyDescent="0.25">
      <c r="A1502" t="s">
        <v>2720</v>
      </c>
      <c r="B1502"/>
      <c r="C1502" s="78"/>
      <c r="D1502" t="s">
        <v>1147</v>
      </c>
      <c r="E1502" s="45" t="s">
        <v>59</v>
      </c>
      <c r="F1502" s="4"/>
      <c r="G1502" s="45"/>
      <c r="H1502" s="45"/>
      <c r="I1502"/>
      <c r="J1502">
        <f t="shared" si="116"/>
        <v>2019</v>
      </c>
      <c r="K1502" s="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v>2019</v>
      </c>
      <c r="BJ1502"/>
    </row>
    <row r="1503" spans="1:65" s="15" customFormat="1" ht="15" customHeight="1" x14ac:dyDescent="0.25">
      <c r="A1503" t="s">
        <v>2720</v>
      </c>
      <c r="B1503"/>
      <c r="C1503" s="78"/>
      <c r="D1503" t="s">
        <v>1129</v>
      </c>
      <c r="E1503" s="45" t="s">
        <v>1130</v>
      </c>
      <c r="F1503" s="4"/>
      <c r="G1503" s="45"/>
      <c r="H1503" s="45"/>
      <c r="I1503"/>
      <c r="J1503">
        <f t="shared" si="116"/>
        <v>2019</v>
      </c>
      <c r="K1503" s="2"/>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v>2019</v>
      </c>
      <c r="BJ1503"/>
    </row>
    <row r="1504" spans="1:65" s="15" customFormat="1" ht="15" customHeight="1" x14ac:dyDescent="0.25">
      <c r="A1504" t="s">
        <v>2720</v>
      </c>
      <c r="B1504"/>
      <c r="C1504" s="78"/>
      <c r="D1504" t="s">
        <v>1148</v>
      </c>
      <c r="E1504" s="45" t="s">
        <v>12</v>
      </c>
      <c r="F1504" s="4"/>
      <c r="G1504" s="45"/>
      <c r="H1504" s="45"/>
      <c r="I1504"/>
      <c r="J1504">
        <f t="shared" si="116"/>
        <v>2019</v>
      </c>
      <c r="K1504" s="2"/>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v>2019</v>
      </c>
      <c r="BJ1504"/>
    </row>
    <row r="1505" spans="1:62" s="15" customFormat="1" ht="15" customHeight="1" x14ac:dyDescent="0.25">
      <c r="A1505" t="s">
        <v>2720</v>
      </c>
      <c r="B1505"/>
      <c r="C1505" s="78"/>
      <c r="D1505" t="s">
        <v>602</v>
      </c>
      <c r="E1505" s="45" t="s">
        <v>553</v>
      </c>
      <c r="F1505" s="4"/>
      <c r="G1505" s="45"/>
      <c r="H1505" s="45"/>
      <c r="I1505"/>
      <c r="J1505">
        <f t="shared" si="116"/>
        <v>2019</v>
      </c>
      <c r="K1505" s="2"/>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v>2019</v>
      </c>
      <c r="BJ1505"/>
    </row>
    <row r="1506" spans="1:62" s="15" customFormat="1" ht="15" customHeight="1" x14ac:dyDescent="0.25">
      <c r="A1506" t="s">
        <v>2720</v>
      </c>
      <c r="B1506"/>
      <c r="C1506" s="78"/>
      <c r="D1506" t="s">
        <v>997</v>
      </c>
      <c r="E1506" s="45" t="s">
        <v>184</v>
      </c>
      <c r="F1506" s="4"/>
      <c r="G1506" s="45"/>
      <c r="H1506" s="45"/>
      <c r="I1506"/>
      <c r="J1506">
        <f t="shared" si="116"/>
        <v>2019</v>
      </c>
      <c r="K1506" s="2"/>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v>2019</v>
      </c>
      <c r="BJ1506"/>
    </row>
    <row r="1507" spans="1:62" s="15" customFormat="1" ht="15" customHeight="1" x14ac:dyDescent="0.25">
      <c r="A1507" t="s">
        <v>2720</v>
      </c>
      <c r="B1507"/>
      <c r="C1507" s="78"/>
      <c r="D1507" t="s">
        <v>1149</v>
      </c>
      <c r="E1507" s="45" t="s">
        <v>1150</v>
      </c>
      <c r="F1507" s="4"/>
      <c r="G1507" s="45"/>
      <c r="H1507" s="45"/>
      <c r="I1507"/>
      <c r="J1507">
        <f t="shared" si="116"/>
        <v>2019</v>
      </c>
      <c r="K1507" s="2"/>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v>2019</v>
      </c>
      <c r="BJ1507"/>
    </row>
    <row r="1508" spans="1:62" s="15" customFormat="1" ht="15" customHeight="1" x14ac:dyDescent="0.25">
      <c r="A1508" t="s">
        <v>2720</v>
      </c>
      <c r="B1508"/>
      <c r="C1508" s="78"/>
      <c r="D1508" t="s">
        <v>1151</v>
      </c>
      <c r="E1508" s="45" t="s">
        <v>1152</v>
      </c>
      <c r="F1508" s="4"/>
      <c r="G1508" s="45"/>
      <c r="H1508" s="45"/>
      <c r="I1508"/>
      <c r="J1508">
        <f t="shared" si="116"/>
        <v>2019</v>
      </c>
      <c r="K1508" s="2"/>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v>2019</v>
      </c>
      <c r="BJ1508"/>
    </row>
    <row r="1509" spans="1:62" s="15" customFormat="1" ht="15" customHeight="1" x14ac:dyDescent="0.25">
      <c r="A1509" t="s">
        <v>2720</v>
      </c>
      <c r="B1509"/>
      <c r="C1509" s="78"/>
      <c r="D1509" t="s">
        <v>1153</v>
      </c>
      <c r="E1509" s="45" t="s">
        <v>1154</v>
      </c>
      <c r="F1509" s="4"/>
      <c r="G1509" s="45"/>
      <c r="H1509" s="45"/>
      <c r="I1509"/>
      <c r="J1509">
        <f t="shared" si="116"/>
        <v>2019</v>
      </c>
      <c r="K1509" s="2"/>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v>2019</v>
      </c>
      <c r="BJ1509"/>
    </row>
    <row r="1510" spans="1:62" s="15" customFormat="1" ht="15" customHeight="1" x14ac:dyDescent="0.25">
      <c r="A1510" t="s">
        <v>2720</v>
      </c>
      <c r="B1510"/>
      <c r="C1510" s="78"/>
      <c r="D1510" t="s">
        <v>1155</v>
      </c>
      <c r="E1510" s="45" t="s">
        <v>1156</v>
      </c>
      <c r="F1510" s="4"/>
      <c r="G1510" s="45"/>
      <c r="H1510" s="45"/>
      <c r="I1510"/>
      <c r="J1510">
        <f t="shared" si="116"/>
        <v>2019</v>
      </c>
      <c r="K1510" s="2"/>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v>2019</v>
      </c>
      <c r="BJ1510"/>
    </row>
    <row r="1511" spans="1:62" s="15" customFormat="1" ht="15" customHeight="1" x14ac:dyDescent="0.25">
      <c r="A1511" t="s">
        <v>2720</v>
      </c>
      <c r="B1511"/>
      <c r="C1511" s="78"/>
      <c r="D1511" t="s">
        <v>1157</v>
      </c>
      <c r="E1511" s="45" t="s">
        <v>1158</v>
      </c>
      <c r="F1511" s="4"/>
      <c r="G1511" s="45"/>
      <c r="H1511" s="45"/>
      <c r="I1511"/>
      <c r="J1511">
        <f t="shared" si="116"/>
        <v>2019</v>
      </c>
      <c r="K1511" s="2"/>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v>2019</v>
      </c>
      <c r="BJ1511"/>
    </row>
    <row r="1512" spans="1:62" s="15" customFormat="1" ht="15" customHeight="1" x14ac:dyDescent="0.25">
      <c r="A1512" t="s">
        <v>2720</v>
      </c>
      <c r="B1512"/>
      <c r="C1512" s="78"/>
      <c r="D1512" t="s">
        <v>1159</v>
      </c>
      <c r="E1512" s="45" t="s">
        <v>1160</v>
      </c>
      <c r="F1512" s="4"/>
      <c r="G1512" s="45"/>
      <c r="H1512" s="45"/>
      <c r="I1512"/>
      <c r="J1512">
        <f t="shared" si="116"/>
        <v>2019</v>
      </c>
      <c r="K1512" s="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v>2019</v>
      </c>
      <c r="BJ1512"/>
    </row>
    <row r="1513" spans="1:62" s="15" customFormat="1" ht="15" customHeight="1" x14ac:dyDescent="0.25">
      <c r="A1513" t="s">
        <v>2720</v>
      </c>
      <c r="B1513"/>
      <c r="C1513" s="78"/>
      <c r="D1513" t="s">
        <v>1161</v>
      </c>
      <c r="E1513" s="45" t="s">
        <v>1162</v>
      </c>
      <c r="F1513" s="4"/>
      <c r="G1513" s="45"/>
      <c r="H1513" s="45"/>
      <c r="I1513"/>
      <c r="J1513">
        <f t="shared" si="116"/>
        <v>2019</v>
      </c>
      <c r="K1513" s="2"/>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v>2019</v>
      </c>
      <c r="BJ1513"/>
    </row>
    <row r="1514" spans="1:62" s="15" customFormat="1" ht="15" customHeight="1" x14ac:dyDescent="0.25">
      <c r="A1514" t="s">
        <v>2720</v>
      </c>
      <c r="B1514"/>
      <c r="C1514" s="78"/>
      <c r="D1514" t="s">
        <v>601</v>
      </c>
      <c r="E1514" s="45" t="s">
        <v>898</v>
      </c>
      <c r="F1514" s="4"/>
      <c r="G1514" s="45"/>
      <c r="H1514" s="45"/>
      <c r="I1514"/>
      <c r="J1514">
        <f t="shared" si="116"/>
        <v>2019</v>
      </c>
      <c r="K1514" s="2"/>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v>2019</v>
      </c>
      <c r="BJ1514"/>
    </row>
    <row r="1515" spans="1:62" s="15" customFormat="1" ht="15" customHeight="1" x14ac:dyDescent="0.25">
      <c r="A1515" t="s">
        <v>2720</v>
      </c>
      <c r="B1515"/>
      <c r="C1515" s="78"/>
      <c r="D1515" t="s">
        <v>1163</v>
      </c>
      <c r="E1515" s="45" t="s">
        <v>1164</v>
      </c>
      <c r="F1515" s="4"/>
      <c r="G1515" s="45"/>
      <c r="H1515" s="45"/>
      <c r="I1515"/>
      <c r="J1515">
        <f t="shared" si="116"/>
        <v>2019</v>
      </c>
      <c r="K1515" s="2"/>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v>2019</v>
      </c>
      <c r="BJ1515"/>
    </row>
    <row r="1516" spans="1:62" s="15" customFormat="1" ht="15" customHeight="1" x14ac:dyDescent="0.25">
      <c r="A1516" t="s">
        <v>2720</v>
      </c>
      <c r="B1516"/>
      <c r="C1516" s="78"/>
      <c r="D1516" t="s">
        <v>606</v>
      </c>
      <c r="E1516" s="45" t="s">
        <v>899</v>
      </c>
      <c r="F1516" s="4"/>
      <c r="G1516" s="45"/>
      <c r="H1516" s="45"/>
      <c r="I1516"/>
      <c r="J1516">
        <f t="shared" si="116"/>
        <v>2019</v>
      </c>
      <c r="K1516" s="2"/>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c r="BB1516"/>
      <c r="BC1516"/>
      <c r="BD1516"/>
      <c r="BE1516"/>
      <c r="BF1516"/>
      <c r="BG1516"/>
      <c r="BH1516"/>
      <c r="BI1516">
        <v>2019</v>
      </c>
      <c r="BJ1516"/>
    </row>
    <row r="1517" spans="1:62" s="15" customFormat="1" ht="15" customHeight="1" x14ac:dyDescent="0.25">
      <c r="A1517" t="s">
        <v>2720</v>
      </c>
      <c r="B1517"/>
      <c r="C1517" s="78"/>
      <c r="D1517" t="s">
        <v>1165</v>
      </c>
      <c r="E1517" s="45" t="s">
        <v>1134</v>
      </c>
      <c r="F1517" s="4"/>
      <c r="G1517" s="45"/>
      <c r="H1517" s="45"/>
      <c r="I1517"/>
      <c r="J1517">
        <f t="shared" si="116"/>
        <v>2019</v>
      </c>
      <c r="K1517" s="2"/>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c r="BB1517"/>
      <c r="BC1517"/>
      <c r="BD1517"/>
      <c r="BE1517"/>
      <c r="BF1517"/>
      <c r="BG1517"/>
      <c r="BH1517"/>
      <c r="BI1517">
        <v>2019</v>
      </c>
      <c r="BJ1517"/>
    </row>
    <row r="1518" spans="1:62" s="15" customFormat="1" ht="15" customHeight="1" x14ac:dyDescent="0.25">
      <c r="A1518" t="s">
        <v>2720</v>
      </c>
      <c r="B1518"/>
      <c r="C1518" s="78"/>
      <c r="D1518" t="s">
        <v>2725</v>
      </c>
      <c r="E1518" s="45" t="s">
        <v>12</v>
      </c>
      <c r="F1518" s="4"/>
      <c r="G1518" s="45"/>
      <c r="H1518" s="45"/>
      <c r="I1518"/>
      <c r="J1518">
        <f t="shared" si="116"/>
        <v>2019</v>
      </c>
      <c r="K1518" s="2"/>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c r="BB1518"/>
      <c r="BC1518"/>
      <c r="BD1518"/>
      <c r="BE1518"/>
      <c r="BF1518"/>
      <c r="BG1518"/>
      <c r="BH1518"/>
      <c r="BI1518">
        <v>2019</v>
      </c>
      <c r="BJ1518"/>
    </row>
    <row r="1519" spans="1:62" s="15" customFormat="1" ht="15" customHeight="1" x14ac:dyDescent="0.25">
      <c r="A1519" t="s">
        <v>2720</v>
      </c>
      <c r="B1519"/>
      <c r="C1519" s="78"/>
      <c r="D1519" t="s">
        <v>21</v>
      </c>
      <c r="E1519" s="45" t="s">
        <v>12</v>
      </c>
      <c r="F1519" s="7" t="s">
        <v>1303</v>
      </c>
      <c r="G1519" s="45"/>
      <c r="H1519" s="45"/>
      <c r="I1519"/>
      <c r="J1519">
        <f t="shared" si="116"/>
        <v>2019</v>
      </c>
      <c r="K1519" s="2"/>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c r="AW1519"/>
      <c r="AX1519"/>
      <c r="AY1519"/>
      <c r="AZ1519"/>
      <c r="BA1519"/>
      <c r="BB1519"/>
      <c r="BC1519"/>
      <c r="BD1519"/>
      <c r="BE1519"/>
      <c r="BF1519"/>
      <c r="BG1519"/>
      <c r="BH1519"/>
      <c r="BI1519">
        <v>2019</v>
      </c>
      <c r="BJ1519"/>
    </row>
    <row r="1520" spans="1:62" s="15" customFormat="1" ht="15" customHeight="1" x14ac:dyDescent="0.25">
      <c r="A1520" t="s">
        <v>2720</v>
      </c>
      <c r="B1520"/>
      <c r="C1520" s="78"/>
      <c r="D1520" t="s">
        <v>603</v>
      </c>
      <c r="E1520" s="45" t="s">
        <v>604</v>
      </c>
      <c r="F1520" s="7" t="s">
        <v>1303</v>
      </c>
      <c r="G1520" s="45"/>
      <c r="H1520" s="45"/>
      <c r="I1520"/>
      <c r="J1520">
        <f t="shared" si="116"/>
        <v>2019</v>
      </c>
      <c r="K1520" s="2"/>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c r="AW1520"/>
      <c r="AX1520"/>
      <c r="AY1520"/>
      <c r="AZ1520"/>
      <c r="BA1520"/>
      <c r="BB1520"/>
      <c r="BC1520"/>
      <c r="BD1520"/>
      <c r="BE1520"/>
      <c r="BF1520"/>
      <c r="BG1520"/>
      <c r="BH1520"/>
      <c r="BI1520">
        <v>2019</v>
      </c>
      <c r="BJ1520"/>
    </row>
    <row r="1521" spans="1:62" s="15" customFormat="1" ht="15" customHeight="1" x14ac:dyDescent="0.25">
      <c r="A1521" t="s">
        <v>2720</v>
      </c>
      <c r="B1521"/>
      <c r="C1521" s="78"/>
      <c r="D1521" t="s">
        <v>876</v>
      </c>
      <c r="E1521" s="45" t="s">
        <v>12</v>
      </c>
      <c r="F1521" s="7"/>
      <c r="G1521" s="45"/>
      <c r="H1521" s="45"/>
      <c r="I1521"/>
      <c r="J1521">
        <f>MAX(L1521:BT1521)</f>
        <v>2019</v>
      </c>
      <c r="K1521" s="2"/>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c r="BB1521"/>
      <c r="BC1521"/>
      <c r="BD1521"/>
      <c r="BE1521"/>
      <c r="BF1521"/>
      <c r="BG1521"/>
      <c r="BH1521"/>
      <c r="BI1521">
        <v>2019</v>
      </c>
      <c r="BJ1521"/>
    </row>
    <row r="1522" spans="1:62" s="15" customFormat="1" ht="15" customHeight="1" x14ac:dyDescent="0.25">
      <c r="A1522" t="s">
        <v>2720</v>
      </c>
      <c r="B1522"/>
      <c r="C1522" s="78"/>
      <c r="D1522" t="s">
        <v>1166</v>
      </c>
      <c r="E1522" s="45" t="s">
        <v>1167</v>
      </c>
      <c r="F1522" s="4"/>
      <c r="G1522" s="45"/>
      <c r="H1522" s="45"/>
      <c r="I1522"/>
      <c r="J1522">
        <f t="shared" ref="J1522:J1529" si="117">MAX(L1522:BT1522)</f>
        <v>2019</v>
      </c>
      <c r="K1522" s="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c r="AW1522"/>
      <c r="AX1522"/>
      <c r="AY1522"/>
      <c r="AZ1522"/>
      <c r="BA1522"/>
      <c r="BB1522"/>
      <c r="BC1522"/>
      <c r="BD1522"/>
      <c r="BE1522"/>
      <c r="BF1522"/>
      <c r="BG1522"/>
      <c r="BH1522"/>
      <c r="BI1522">
        <v>2019</v>
      </c>
      <c r="BJ1522"/>
    </row>
    <row r="1523" spans="1:62" s="15" customFormat="1" ht="15" customHeight="1" x14ac:dyDescent="0.25">
      <c r="A1523" t="s">
        <v>2720</v>
      </c>
      <c r="B1523"/>
      <c r="C1523" s="78"/>
      <c r="D1523" t="s">
        <v>1005</v>
      </c>
      <c r="E1523" s="45" t="s">
        <v>1168</v>
      </c>
      <c r="F1523" s="4"/>
      <c r="G1523" s="45"/>
      <c r="H1523" s="45"/>
      <c r="I1523"/>
      <c r="J1523">
        <f t="shared" si="117"/>
        <v>2019</v>
      </c>
      <c r="K1523" s="2"/>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c r="AW1523"/>
      <c r="AX1523"/>
      <c r="AY1523"/>
      <c r="AZ1523"/>
      <c r="BA1523"/>
      <c r="BB1523"/>
      <c r="BC1523"/>
      <c r="BD1523"/>
      <c r="BE1523"/>
      <c r="BF1523"/>
      <c r="BG1523"/>
      <c r="BH1523"/>
      <c r="BI1523">
        <v>2019</v>
      </c>
      <c r="BJ1523"/>
    </row>
    <row r="1524" spans="1:62" s="15" customFormat="1" ht="15" customHeight="1" x14ac:dyDescent="0.25">
      <c r="A1524" t="s">
        <v>2720</v>
      </c>
      <c r="B1524"/>
      <c r="C1524" s="78"/>
      <c r="D1524" t="s">
        <v>1169</v>
      </c>
      <c r="E1524" s="45" t="s">
        <v>1170</v>
      </c>
      <c r="F1524" s="4"/>
      <c r="G1524" s="45"/>
      <c r="H1524" s="45"/>
      <c r="I1524"/>
      <c r="J1524">
        <f t="shared" si="117"/>
        <v>2019</v>
      </c>
      <c r="K1524" s="2"/>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c r="AW1524"/>
      <c r="AX1524"/>
      <c r="AY1524"/>
      <c r="AZ1524"/>
      <c r="BA1524"/>
      <c r="BB1524"/>
      <c r="BC1524"/>
      <c r="BD1524"/>
      <c r="BE1524"/>
      <c r="BF1524"/>
      <c r="BG1524"/>
      <c r="BH1524"/>
      <c r="BI1524">
        <v>2019</v>
      </c>
      <c r="BJ1524"/>
    </row>
    <row r="1525" spans="1:62" s="15" customFormat="1" ht="15" customHeight="1" x14ac:dyDescent="0.25">
      <c r="A1525" t="s">
        <v>2720</v>
      </c>
      <c r="B1525"/>
      <c r="C1525" s="78"/>
      <c r="D1525" t="s">
        <v>1171</v>
      </c>
      <c r="E1525" s="45" t="s">
        <v>1172</v>
      </c>
      <c r="F1525" s="4"/>
      <c r="G1525" s="45"/>
      <c r="H1525" s="45"/>
      <c r="I1525"/>
      <c r="J1525">
        <f t="shared" si="117"/>
        <v>2019</v>
      </c>
      <c r="K1525" s="2"/>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c r="AW1525"/>
      <c r="AX1525"/>
      <c r="AY1525"/>
      <c r="AZ1525"/>
      <c r="BA1525"/>
      <c r="BB1525"/>
      <c r="BC1525"/>
      <c r="BD1525"/>
      <c r="BE1525"/>
      <c r="BF1525"/>
      <c r="BG1525"/>
      <c r="BH1525"/>
      <c r="BI1525">
        <v>2019</v>
      </c>
      <c r="BJ1525"/>
    </row>
    <row r="1526" spans="1:62" s="15" customFormat="1" ht="15" customHeight="1" x14ac:dyDescent="0.25">
      <c r="A1526" t="s">
        <v>2720</v>
      </c>
      <c r="B1526"/>
      <c r="C1526" s="78"/>
      <c r="D1526" t="s">
        <v>1173</v>
      </c>
      <c r="E1526" s="45" t="s">
        <v>1174</v>
      </c>
      <c r="F1526" s="4"/>
      <c r="G1526" s="45"/>
      <c r="H1526" s="45"/>
      <c r="I1526"/>
      <c r="J1526">
        <f t="shared" si="117"/>
        <v>2019</v>
      </c>
      <c r="K1526" s="2"/>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c r="AW1526"/>
      <c r="AX1526"/>
      <c r="AY1526"/>
      <c r="AZ1526"/>
      <c r="BA1526"/>
      <c r="BB1526"/>
      <c r="BC1526"/>
      <c r="BD1526"/>
      <c r="BE1526"/>
      <c r="BF1526"/>
      <c r="BG1526"/>
      <c r="BH1526"/>
      <c r="BI1526">
        <v>2019</v>
      </c>
      <c r="BJ1526"/>
    </row>
    <row r="1527" spans="1:62" s="15" customFormat="1" ht="15" customHeight="1" x14ac:dyDescent="0.25">
      <c r="A1527" t="s">
        <v>2720</v>
      </c>
      <c r="B1527"/>
      <c r="C1527" s="78"/>
      <c r="D1527" t="s">
        <v>1175</v>
      </c>
      <c r="E1527" s="45" t="s">
        <v>1176</v>
      </c>
      <c r="F1527" s="4"/>
      <c r="G1527" s="45"/>
      <c r="H1527" s="45"/>
      <c r="I1527"/>
      <c r="J1527">
        <f t="shared" si="117"/>
        <v>2019</v>
      </c>
      <c r="K1527" s="2"/>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c r="AW1527"/>
      <c r="AX1527"/>
      <c r="AY1527"/>
      <c r="AZ1527"/>
      <c r="BA1527"/>
      <c r="BB1527"/>
      <c r="BC1527"/>
      <c r="BD1527"/>
      <c r="BE1527"/>
      <c r="BF1527"/>
      <c r="BG1527"/>
      <c r="BH1527"/>
      <c r="BI1527">
        <v>2019</v>
      </c>
      <c r="BJ1527"/>
    </row>
    <row r="1528" spans="1:62" s="15" customFormat="1" ht="15" customHeight="1" x14ac:dyDescent="0.25">
      <c r="A1528" t="s">
        <v>2720</v>
      </c>
      <c r="B1528"/>
      <c r="C1528" s="78"/>
      <c r="D1528" t="s">
        <v>605</v>
      </c>
      <c r="E1528" s="45" t="s">
        <v>900</v>
      </c>
      <c r="F1528" s="4"/>
      <c r="G1528" s="45"/>
      <c r="H1528" s="45"/>
      <c r="I1528"/>
      <c r="J1528">
        <f t="shared" si="117"/>
        <v>2019</v>
      </c>
      <c r="K1528" s="2"/>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c r="AW1528"/>
      <c r="AX1528"/>
      <c r="AY1528"/>
      <c r="AZ1528"/>
      <c r="BA1528"/>
      <c r="BB1528"/>
      <c r="BC1528"/>
      <c r="BD1528"/>
      <c r="BE1528"/>
      <c r="BF1528"/>
      <c r="BG1528"/>
      <c r="BH1528"/>
      <c r="BI1528">
        <v>2019</v>
      </c>
      <c r="BJ1528"/>
    </row>
    <row r="1529" spans="1:62" s="15" customFormat="1" ht="15" customHeight="1" x14ac:dyDescent="0.25">
      <c r="A1529" t="s">
        <v>2720</v>
      </c>
      <c r="B1529"/>
      <c r="C1529" s="78"/>
      <c r="D1529" t="s">
        <v>1177</v>
      </c>
      <c r="E1529" s="45" t="s">
        <v>1178</v>
      </c>
      <c r="F1529" s="4"/>
      <c r="G1529" s="45"/>
      <c r="H1529" s="45"/>
      <c r="I1529"/>
      <c r="J1529">
        <f t="shared" si="117"/>
        <v>2019</v>
      </c>
      <c r="K1529" s="2"/>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c r="AW1529"/>
      <c r="AX1529"/>
      <c r="AY1529"/>
      <c r="AZ1529"/>
      <c r="BA1529"/>
      <c r="BB1529"/>
      <c r="BC1529"/>
      <c r="BD1529"/>
      <c r="BE1529"/>
      <c r="BF1529"/>
      <c r="BG1529"/>
      <c r="BH1529"/>
      <c r="BI1529">
        <v>2019</v>
      </c>
      <c r="BJ1529"/>
    </row>
    <row r="1530" spans="1:62" s="15" customFormat="1" ht="15" customHeight="1" x14ac:dyDescent="0.25">
      <c r="A1530"/>
      <c r="B1530"/>
      <c r="C1530" s="64"/>
      <c r="D1530"/>
      <c r="E1530" s="45"/>
      <c r="F1530" s="4"/>
      <c r="G1530" s="45"/>
      <c r="H1530" s="45"/>
      <c r="I1530"/>
      <c r="J1530"/>
      <c r="K1530" s="2"/>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c r="AW1530"/>
      <c r="AX1530"/>
      <c r="AY1530"/>
      <c r="AZ1530"/>
      <c r="BA1530"/>
      <c r="BB1530"/>
      <c r="BC1530"/>
      <c r="BD1530"/>
      <c r="BE1530"/>
      <c r="BF1530"/>
      <c r="BG1530"/>
      <c r="BH1530"/>
      <c r="BI1530"/>
      <c r="BJ1530"/>
    </row>
    <row r="1531" spans="1:62" s="15" customFormat="1" ht="15" customHeight="1" x14ac:dyDescent="0.25">
      <c r="A1531" t="s">
        <v>2719</v>
      </c>
      <c r="B1531" s="1" t="str">
        <f>A1531&amp;J1531</f>
        <v>PSYK_DIAG2019</v>
      </c>
      <c r="C1531" s="78"/>
      <c r="D1531" t="s">
        <v>607</v>
      </c>
      <c r="E1531" s="45" t="s">
        <v>608</v>
      </c>
      <c r="F1531" s="4"/>
      <c r="G1531" s="45"/>
      <c r="H1531" s="45"/>
      <c r="I1531"/>
      <c r="J1531">
        <f t="shared" ref="J1531:J1536" si="118">MAX(L1531:BT1531)</f>
        <v>2019</v>
      </c>
      <c r="K1531" s="2"/>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c r="AW1531"/>
      <c r="AX1531"/>
      <c r="AY1531"/>
      <c r="AZ1531"/>
      <c r="BA1531"/>
      <c r="BB1531"/>
      <c r="BC1531"/>
      <c r="BD1531"/>
      <c r="BE1531"/>
      <c r="BF1531"/>
      <c r="BG1531"/>
      <c r="BH1531"/>
      <c r="BI1531">
        <v>2019</v>
      </c>
      <c r="BJ1531"/>
    </row>
    <row r="1532" spans="1:62" s="15" customFormat="1" ht="15" customHeight="1" x14ac:dyDescent="0.25">
      <c r="A1532" t="s">
        <v>2719</v>
      </c>
      <c r="B1532"/>
      <c r="C1532" s="78"/>
      <c r="D1532" t="s">
        <v>610</v>
      </c>
      <c r="E1532" s="45" t="s">
        <v>896</v>
      </c>
      <c r="F1532" s="4"/>
      <c r="G1532" s="45"/>
      <c r="H1532" s="45"/>
      <c r="I1532"/>
      <c r="J1532">
        <f t="shared" si="118"/>
        <v>2019</v>
      </c>
      <c r="K1532" s="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c r="AW1532"/>
      <c r="AX1532"/>
      <c r="AY1532"/>
      <c r="AZ1532"/>
      <c r="BA1532"/>
      <c r="BB1532"/>
      <c r="BC1532"/>
      <c r="BD1532"/>
      <c r="BE1532"/>
      <c r="BF1532"/>
      <c r="BG1532"/>
      <c r="BH1532"/>
      <c r="BI1532">
        <v>2019</v>
      </c>
      <c r="BJ1532"/>
    </row>
    <row r="1533" spans="1:62" s="15" customFormat="1" ht="15" customHeight="1" x14ac:dyDescent="0.25">
      <c r="A1533" t="s">
        <v>2719</v>
      </c>
      <c r="B1533"/>
      <c r="C1533" s="78"/>
      <c r="D1533" t="s">
        <v>611</v>
      </c>
      <c r="E1533" s="45" t="s">
        <v>897</v>
      </c>
      <c r="F1533" s="4"/>
      <c r="G1533" s="45"/>
      <c r="H1533" s="45"/>
      <c r="I1533"/>
      <c r="J1533">
        <f t="shared" si="118"/>
        <v>2019</v>
      </c>
      <c r="K1533" s="2"/>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c r="AW1533"/>
      <c r="AX1533"/>
      <c r="AY1533"/>
      <c r="AZ1533"/>
      <c r="BA1533"/>
      <c r="BB1533"/>
      <c r="BC1533"/>
      <c r="BD1533"/>
      <c r="BE1533"/>
      <c r="BF1533"/>
      <c r="BG1533"/>
      <c r="BH1533"/>
      <c r="BI1533">
        <v>2019</v>
      </c>
      <c r="BJ1533"/>
    </row>
    <row r="1534" spans="1:62" s="15" customFormat="1" ht="15" customHeight="1" x14ac:dyDescent="0.25">
      <c r="A1534" t="s">
        <v>2719</v>
      </c>
      <c r="B1534"/>
      <c r="C1534" s="78"/>
      <c r="D1534" t="s">
        <v>2725</v>
      </c>
      <c r="E1534" s="45" t="s">
        <v>12</v>
      </c>
      <c r="F1534" s="4"/>
      <c r="G1534" s="45"/>
      <c r="H1534" s="45"/>
      <c r="I1534"/>
      <c r="J1534">
        <f t="shared" si="118"/>
        <v>2019</v>
      </c>
      <c r="K1534" s="2"/>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c r="AW1534"/>
      <c r="AX1534"/>
      <c r="AY1534"/>
      <c r="AZ1534"/>
      <c r="BA1534"/>
      <c r="BB1534"/>
      <c r="BC1534"/>
      <c r="BD1534"/>
      <c r="BE1534"/>
      <c r="BF1534"/>
      <c r="BG1534"/>
      <c r="BH1534"/>
      <c r="BI1534">
        <v>2019</v>
      </c>
      <c r="BJ1534"/>
    </row>
    <row r="1535" spans="1:62" s="15" customFormat="1" ht="15" customHeight="1" x14ac:dyDescent="0.25">
      <c r="A1535" t="s">
        <v>2719</v>
      </c>
      <c r="B1535"/>
      <c r="C1535" s="78"/>
      <c r="D1535" t="s">
        <v>603</v>
      </c>
      <c r="E1535" s="45" t="s">
        <v>604</v>
      </c>
      <c r="F1535" s="7" t="s">
        <v>1303</v>
      </c>
      <c r="G1535" s="45"/>
      <c r="H1535" s="45"/>
      <c r="I1535"/>
      <c r="J1535">
        <f t="shared" si="118"/>
        <v>2019</v>
      </c>
      <c r="K1535" s="2"/>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c r="AW1535"/>
      <c r="AX1535"/>
      <c r="AY1535"/>
      <c r="AZ1535"/>
      <c r="BA1535"/>
      <c r="BB1535"/>
      <c r="BC1535"/>
      <c r="BD1535"/>
      <c r="BE1535"/>
      <c r="BF1535"/>
      <c r="BG1535"/>
      <c r="BH1535"/>
      <c r="BI1535">
        <v>2019</v>
      </c>
      <c r="BJ1535"/>
    </row>
    <row r="1536" spans="1:62" s="15" customFormat="1" ht="15" customHeight="1" x14ac:dyDescent="0.25">
      <c r="A1536" t="s">
        <v>2719</v>
      </c>
      <c r="B1536"/>
      <c r="C1536" s="78"/>
      <c r="D1536" t="s">
        <v>876</v>
      </c>
      <c r="E1536" s="45" t="s">
        <v>12</v>
      </c>
      <c r="F1536" s="7"/>
      <c r="G1536" s="45"/>
      <c r="H1536" s="45"/>
      <c r="I1536"/>
      <c r="J1536">
        <f t="shared" si="118"/>
        <v>2019</v>
      </c>
      <c r="K1536" s="2"/>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c r="BB1536"/>
      <c r="BC1536"/>
      <c r="BD1536"/>
      <c r="BE1536"/>
      <c r="BF1536"/>
      <c r="BG1536"/>
      <c r="BH1536"/>
      <c r="BI1536">
        <v>2019</v>
      </c>
      <c r="BJ1536"/>
    </row>
    <row r="1537" spans="1:62" ht="15" customHeight="1" x14ac:dyDescent="0.25">
      <c r="C1537" s="64"/>
      <c r="E1537" s="45"/>
      <c r="G1537" s="48"/>
      <c r="H1537" s="48"/>
    </row>
    <row r="1538" spans="1:62" s="15" customFormat="1" ht="15" customHeight="1" x14ac:dyDescent="0.25">
      <c r="A1538" t="s">
        <v>2917</v>
      </c>
      <c r="B1538" s="1" t="str">
        <f>A1538&amp;J1538</f>
        <v>PSYK_PERS2019</v>
      </c>
      <c r="C1538" s="78"/>
      <c r="D1538" t="s">
        <v>2919</v>
      </c>
      <c r="E1538" s="45" t="s">
        <v>2920</v>
      </c>
      <c r="F1538" s="4"/>
      <c r="G1538" s="45"/>
      <c r="H1538" s="45"/>
      <c r="I1538"/>
      <c r="J1538">
        <f t="shared" ref="J1538:J1546" si="119">MAX(L1538:BT1538)</f>
        <v>2019</v>
      </c>
      <c r="K1538" s="2"/>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c r="AW1538"/>
      <c r="AX1538"/>
      <c r="AY1538"/>
      <c r="AZ1538"/>
      <c r="BA1538"/>
      <c r="BB1538"/>
      <c r="BC1538"/>
      <c r="BD1538"/>
      <c r="BE1538"/>
      <c r="BF1538"/>
      <c r="BG1538"/>
      <c r="BH1538"/>
      <c r="BI1538">
        <v>2019</v>
      </c>
      <c r="BJ1538"/>
    </row>
    <row r="1539" spans="1:62" s="15" customFormat="1" ht="15" customHeight="1" x14ac:dyDescent="0.25">
      <c r="A1539" t="s">
        <v>2917</v>
      </c>
      <c r="B1539"/>
      <c r="C1539" s="78"/>
      <c r="D1539" t="s">
        <v>2921</v>
      </c>
      <c r="E1539" s="45" t="s">
        <v>2920</v>
      </c>
      <c r="F1539" s="4"/>
      <c r="G1539" s="45"/>
      <c r="H1539" s="45"/>
      <c r="I1539"/>
      <c r="J1539">
        <f t="shared" si="119"/>
        <v>2019</v>
      </c>
      <c r="K1539" s="2"/>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c r="AW1539"/>
      <c r="AX1539"/>
      <c r="AY1539"/>
      <c r="AZ1539"/>
      <c r="BA1539"/>
      <c r="BB1539"/>
      <c r="BC1539"/>
      <c r="BD1539"/>
      <c r="BE1539"/>
      <c r="BF1539"/>
      <c r="BG1539"/>
      <c r="BH1539"/>
      <c r="BI1539">
        <v>2019</v>
      </c>
      <c r="BJ1539"/>
    </row>
    <row r="1540" spans="1:62" s="15" customFormat="1" ht="15" customHeight="1" x14ac:dyDescent="0.25">
      <c r="A1540" t="s">
        <v>2917</v>
      </c>
      <c r="B1540"/>
      <c r="C1540" s="78"/>
      <c r="D1540" t="s">
        <v>2922</v>
      </c>
      <c r="E1540" s="45" t="s">
        <v>2920</v>
      </c>
      <c r="F1540" s="4"/>
      <c r="G1540" s="45"/>
      <c r="H1540" s="45"/>
      <c r="I1540"/>
      <c r="J1540">
        <f>MAX(L1540:BT1540)</f>
        <v>2019</v>
      </c>
      <c r="K1540" s="2"/>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c r="AW1540"/>
      <c r="AX1540"/>
      <c r="AY1540"/>
      <c r="AZ1540"/>
      <c r="BA1540"/>
      <c r="BB1540"/>
      <c r="BC1540"/>
      <c r="BD1540"/>
      <c r="BE1540"/>
      <c r="BF1540"/>
      <c r="BG1540"/>
      <c r="BH1540"/>
      <c r="BI1540">
        <v>2019</v>
      </c>
      <c r="BJ1540"/>
    </row>
    <row r="1541" spans="1:62" s="15" customFormat="1" ht="15" customHeight="1" x14ac:dyDescent="0.25">
      <c r="A1541" t="s">
        <v>2917</v>
      </c>
      <c r="B1541"/>
      <c r="C1541" s="78"/>
      <c r="D1541" t="s">
        <v>2923</v>
      </c>
      <c r="E1541" s="45" t="s">
        <v>2924</v>
      </c>
      <c r="F1541" s="4"/>
      <c r="G1541" s="45"/>
      <c r="H1541" s="45"/>
      <c r="I1541"/>
      <c r="J1541">
        <f t="shared" si="119"/>
        <v>2019</v>
      </c>
      <c r="K1541" s="2"/>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c r="AW1541"/>
      <c r="AX1541"/>
      <c r="AY1541"/>
      <c r="AZ1541"/>
      <c r="BA1541"/>
      <c r="BB1541"/>
      <c r="BC1541"/>
      <c r="BD1541"/>
      <c r="BE1541"/>
      <c r="BF1541"/>
      <c r="BG1541"/>
      <c r="BH1541"/>
      <c r="BI1541">
        <v>2019</v>
      </c>
      <c r="BJ1541"/>
    </row>
    <row r="1542" spans="1:62" s="15" customFormat="1" ht="15" customHeight="1" x14ac:dyDescent="0.25">
      <c r="A1542" t="s">
        <v>2917</v>
      </c>
      <c r="B1542"/>
      <c r="C1542" s="78"/>
      <c r="D1542" t="s">
        <v>2925</v>
      </c>
      <c r="E1542" s="45" t="s">
        <v>2926</v>
      </c>
      <c r="F1542" s="4"/>
      <c r="G1542" s="45"/>
      <c r="H1542" s="45"/>
      <c r="I1542"/>
      <c r="J1542">
        <f>MAX(L1542:BT1542)</f>
        <v>2019</v>
      </c>
      <c r="K1542" s="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c r="AW1542"/>
      <c r="AX1542"/>
      <c r="AY1542"/>
      <c r="AZ1542"/>
      <c r="BA1542"/>
      <c r="BB1542"/>
      <c r="BC1542"/>
      <c r="BD1542"/>
      <c r="BE1542"/>
      <c r="BF1542"/>
      <c r="BG1542"/>
      <c r="BH1542"/>
      <c r="BI1542">
        <v>2019</v>
      </c>
      <c r="BJ1542"/>
    </row>
    <row r="1543" spans="1:62" s="15" customFormat="1" ht="15" customHeight="1" x14ac:dyDescent="0.25">
      <c r="A1543" t="s">
        <v>2917</v>
      </c>
      <c r="B1543"/>
      <c r="C1543" s="78"/>
      <c r="D1543" t="s">
        <v>1126</v>
      </c>
      <c r="E1543" s="45" t="s">
        <v>2927</v>
      </c>
      <c r="F1543" s="4"/>
      <c r="G1543" s="45"/>
      <c r="H1543" s="45"/>
      <c r="I1543"/>
      <c r="J1543">
        <f t="shared" si="119"/>
        <v>2019</v>
      </c>
      <c r="K1543" s="2"/>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c r="AW1543"/>
      <c r="AX1543"/>
      <c r="AY1543"/>
      <c r="AZ1543"/>
      <c r="BA1543"/>
      <c r="BB1543"/>
      <c r="BC1543"/>
      <c r="BD1543"/>
      <c r="BE1543"/>
      <c r="BF1543"/>
      <c r="BG1543"/>
      <c r="BH1543"/>
      <c r="BI1543">
        <v>2019</v>
      </c>
      <c r="BJ1543"/>
    </row>
    <row r="1544" spans="1:62" s="15" customFormat="1" ht="15" customHeight="1" x14ac:dyDescent="0.25">
      <c r="A1544" t="s">
        <v>2917</v>
      </c>
      <c r="B1544"/>
      <c r="C1544" s="78"/>
      <c r="D1544" t="s">
        <v>2725</v>
      </c>
      <c r="E1544" s="45" t="s">
        <v>12</v>
      </c>
      <c r="F1544" s="4"/>
      <c r="G1544" s="45"/>
      <c r="H1544" s="45"/>
      <c r="I1544"/>
      <c r="J1544">
        <f t="shared" si="119"/>
        <v>2019</v>
      </c>
      <c r="K1544" s="2"/>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c r="AW1544"/>
      <c r="AX1544"/>
      <c r="AY1544"/>
      <c r="AZ1544"/>
      <c r="BA1544"/>
      <c r="BB1544"/>
      <c r="BC1544"/>
      <c r="BD1544"/>
      <c r="BE1544"/>
      <c r="BF1544"/>
      <c r="BG1544"/>
      <c r="BH1544"/>
      <c r="BI1544">
        <v>2019</v>
      </c>
      <c r="BJ1544"/>
    </row>
    <row r="1545" spans="1:62" s="15" customFormat="1" ht="15" customHeight="1" x14ac:dyDescent="0.25">
      <c r="A1545" t="s">
        <v>2917</v>
      </c>
      <c r="B1545"/>
      <c r="C1545" s="78"/>
      <c r="D1545" t="s">
        <v>603</v>
      </c>
      <c r="E1545" s="45" t="s">
        <v>604</v>
      </c>
      <c r="F1545" s="7" t="s">
        <v>1303</v>
      </c>
      <c r="G1545" s="45"/>
      <c r="H1545" s="45"/>
      <c r="I1545"/>
      <c r="J1545">
        <f t="shared" si="119"/>
        <v>2019</v>
      </c>
      <c r="K1545" s="2"/>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c r="BB1545"/>
      <c r="BC1545"/>
      <c r="BD1545"/>
      <c r="BE1545"/>
      <c r="BF1545"/>
      <c r="BG1545"/>
      <c r="BH1545"/>
      <c r="BI1545">
        <v>2019</v>
      </c>
      <c r="BJ1545"/>
    </row>
    <row r="1546" spans="1:62" s="15" customFormat="1" ht="15" customHeight="1" x14ac:dyDescent="0.25">
      <c r="A1546" t="s">
        <v>2917</v>
      </c>
      <c r="B1546"/>
      <c r="C1546" s="78"/>
      <c r="D1546" t="s">
        <v>876</v>
      </c>
      <c r="E1546" s="45" t="s">
        <v>12</v>
      </c>
      <c r="F1546" s="7"/>
      <c r="G1546" s="45"/>
      <c r="H1546" s="45"/>
      <c r="I1546"/>
      <c r="J1546">
        <f t="shared" si="119"/>
        <v>2019</v>
      </c>
      <c r="K1546" s="2"/>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c r="AW1546"/>
      <c r="AX1546"/>
      <c r="AY1546"/>
      <c r="AZ1546"/>
      <c r="BA1546"/>
      <c r="BB1546"/>
      <c r="BC1546"/>
      <c r="BD1546"/>
      <c r="BE1546"/>
      <c r="BF1546"/>
      <c r="BG1546"/>
      <c r="BH1546"/>
      <c r="BI1546">
        <v>2019</v>
      </c>
      <c r="BJ1546"/>
    </row>
    <row r="1547" spans="1:62" ht="15" customHeight="1" x14ac:dyDescent="0.25">
      <c r="C1547" s="64"/>
      <c r="E1547" s="45"/>
      <c r="G1547" s="48"/>
      <c r="H1547" s="48"/>
    </row>
    <row r="1548" spans="1:62" s="15" customFormat="1" ht="15" customHeight="1" x14ac:dyDescent="0.25">
      <c r="A1548" t="s">
        <v>2918</v>
      </c>
      <c r="B1548" s="1" t="str">
        <f>A1548&amp;J1548</f>
        <v>PSYK_PSYKIO2019</v>
      </c>
      <c r="C1548" s="78"/>
      <c r="D1548" t="s">
        <v>2928</v>
      </c>
      <c r="E1548" s="45" t="s">
        <v>12</v>
      </c>
      <c r="F1548" s="4"/>
      <c r="G1548" s="45"/>
      <c r="H1548" s="45"/>
      <c r="I1548"/>
      <c r="J1548">
        <f t="shared" ref="J1548:J1553" si="120">MAX(L1548:BT1548)</f>
        <v>2019</v>
      </c>
      <c r="K1548" s="2"/>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c r="AW1548"/>
      <c r="AX1548"/>
      <c r="AY1548"/>
      <c r="AZ1548"/>
      <c r="BA1548"/>
      <c r="BB1548"/>
      <c r="BC1548"/>
      <c r="BD1548"/>
      <c r="BE1548"/>
      <c r="BF1548"/>
      <c r="BG1548"/>
      <c r="BH1548"/>
      <c r="BI1548">
        <v>2019</v>
      </c>
      <c r="BJ1548"/>
    </row>
    <row r="1549" spans="1:62" s="15" customFormat="1" ht="15" customHeight="1" x14ac:dyDescent="0.25">
      <c r="A1549" t="s">
        <v>2918</v>
      </c>
      <c r="B1549"/>
      <c r="C1549" s="78"/>
      <c r="D1549" t="s">
        <v>2929</v>
      </c>
      <c r="E1549" s="45" t="s">
        <v>12</v>
      </c>
      <c r="F1549" s="4"/>
      <c r="G1549" s="45"/>
      <c r="H1549" s="45"/>
      <c r="I1549"/>
      <c r="J1549">
        <f t="shared" si="120"/>
        <v>2019</v>
      </c>
      <c r="K1549" s="2"/>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c r="BB1549"/>
      <c r="BC1549"/>
      <c r="BD1549"/>
      <c r="BE1549"/>
      <c r="BF1549"/>
      <c r="BG1549"/>
      <c r="BH1549"/>
      <c r="BI1549">
        <v>2019</v>
      </c>
      <c r="BJ1549"/>
    </row>
    <row r="1550" spans="1:62" s="15" customFormat="1" ht="15" customHeight="1" x14ac:dyDescent="0.25">
      <c r="A1550" t="s">
        <v>2918</v>
      </c>
      <c r="B1550"/>
      <c r="C1550" s="78"/>
      <c r="D1550" t="s">
        <v>2930</v>
      </c>
      <c r="E1550" s="45" t="s">
        <v>12</v>
      </c>
      <c r="F1550" s="4"/>
      <c r="G1550" s="45"/>
      <c r="H1550" s="45"/>
      <c r="I1550"/>
      <c r="J1550">
        <f t="shared" si="120"/>
        <v>2019</v>
      </c>
      <c r="K1550" s="2"/>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c r="AW1550"/>
      <c r="AX1550"/>
      <c r="AY1550"/>
      <c r="AZ1550"/>
      <c r="BA1550"/>
      <c r="BB1550"/>
      <c r="BC1550"/>
      <c r="BD1550"/>
      <c r="BE1550"/>
      <c r="BF1550"/>
      <c r="BG1550"/>
      <c r="BH1550"/>
      <c r="BI1550">
        <v>2019</v>
      </c>
      <c r="BJ1550"/>
    </row>
    <row r="1551" spans="1:62" s="15" customFormat="1" ht="15" customHeight="1" x14ac:dyDescent="0.25">
      <c r="A1551" t="s">
        <v>2918</v>
      </c>
      <c r="B1551"/>
      <c r="C1551" s="78"/>
      <c r="D1551" t="s">
        <v>2725</v>
      </c>
      <c r="E1551" s="45" t="s">
        <v>12</v>
      </c>
      <c r="F1551" s="4"/>
      <c r="G1551" s="45"/>
      <c r="H1551" s="45"/>
      <c r="I1551"/>
      <c r="J1551">
        <f t="shared" si="120"/>
        <v>2019</v>
      </c>
      <c r="K1551" s="2"/>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c r="BB1551"/>
      <c r="BC1551"/>
      <c r="BD1551"/>
      <c r="BE1551"/>
      <c r="BF1551"/>
      <c r="BG1551"/>
      <c r="BH1551"/>
      <c r="BI1551">
        <v>2019</v>
      </c>
      <c r="BJ1551"/>
    </row>
    <row r="1552" spans="1:62" s="15" customFormat="1" ht="15" customHeight="1" x14ac:dyDescent="0.25">
      <c r="A1552" t="s">
        <v>2918</v>
      </c>
      <c r="B1552"/>
      <c r="C1552" s="78"/>
      <c r="D1552" t="s">
        <v>603</v>
      </c>
      <c r="E1552" s="45" t="s">
        <v>604</v>
      </c>
      <c r="F1552" s="7" t="s">
        <v>1303</v>
      </c>
      <c r="G1552" s="45"/>
      <c r="H1552" s="45"/>
      <c r="I1552"/>
      <c r="J1552">
        <f t="shared" si="120"/>
        <v>2019</v>
      </c>
      <c r="K1552" s="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c r="BB1552"/>
      <c r="BC1552"/>
      <c r="BD1552"/>
      <c r="BE1552"/>
      <c r="BF1552"/>
      <c r="BG1552"/>
      <c r="BH1552"/>
      <c r="BI1552">
        <v>2019</v>
      </c>
      <c r="BJ1552"/>
    </row>
    <row r="1553" spans="1:62" s="15" customFormat="1" ht="15" customHeight="1" x14ac:dyDescent="0.25">
      <c r="A1553" t="s">
        <v>2918</v>
      </c>
      <c r="B1553"/>
      <c r="C1553" s="78"/>
      <c r="D1553" t="s">
        <v>876</v>
      </c>
      <c r="E1553" s="45" t="s">
        <v>12</v>
      </c>
      <c r="F1553" s="7"/>
      <c r="G1553" s="45"/>
      <c r="H1553" s="45"/>
      <c r="I1553"/>
      <c r="J1553">
        <f t="shared" si="120"/>
        <v>2019</v>
      </c>
      <c r="K1553" s="2"/>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c r="BB1553"/>
      <c r="BC1553"/>
      <c r="BD1553"/>
      <c r="BE1553"/>
      <c r="BF1553"/>
      <c r="BG1553"/>
      <c r="BH1553"/>
      <c r="BI1553">
        <v>2019</v>
      </c>
      <c r="BJ1553"/>
    </row>
    <row r="1554" spans="1:62" s="15" customFormat="1" ht="15" customHeight="1" x14ac:dyDescent="0.25">
      <c r="A1554"/>
      <c r="B1554"/>
      <c r="C1554" s="64"/>
      <c r="D1554"/>
      <c r="E1554" s="45"/>
      <c r="F1554" s="7"/>
      <c r="G1554" s="45"/>
      <c r="H1554" s="45"/>
      <c r="I1554"/>
      <c r="J1554"/>
      <c r="K1554" s="2"/>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c r="AW1554"/>
      <c r="AX1554"/>
      <c r="AY1554"/>
      <c r="AZ1554"/>
      <c r="BA1554"/>
      <c r="BB1554"/>
      <c r="BC1554"/>
      <c r="BD1554"/>
      <c r="BE1554"/>
      <c r="BF1554"/>
      <c r="BG1554"/>
      <c r="BH1554"/>
      <c r="BI1554"/>
      <c r="BJ1554"/>
    </row>
    <row r="1555" spans="1:62" s="15" customFormat="1" ht="15" customHeight="1" x14ac:dyDescent="0.25">
      <c r="A1555" t="s">
        <v>3482</v>
      </c>
      <c r="B1555" s="1" t="str">
        <f>A1555&amp;J1555</f>
        <v>PSYK_SKSOPR2019</v>
      </c>
      <c r="C1555" s="75"/>
      <c r="D1555" t="s">
        <v>2390</v>
      </c>
      <c r="E1555" s="47" t="s">
        <v>3483</v>
      </c>
      <c r="F1555" s="7"/>
      <c r="G1555" s="45"/>
      <c r="H1555" s="45"/>
      <c r="I1555"/>
      <c r="J1555">
        <v>2019</v>
      </c>
      <c r="K1555" s="2"/>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c r="BB1555"/>
      <c r="BC1555"/>
      <c r="BD1555"/>
      <c r="BE1555"/>
      <c r="BF1555"/>
      <c r="BG1555"/>
      <c r="BH1555"/>
      <c r="BI1555"/>
      <c r="BJ1555"/>
    </row>
    <row r="1556" spans="1:62" s="15" customFormat="1" ht="15" customHeight="1" x14ac:dyDescent="0.25">
      <c r="A1556" t="s">
        <v>3482</v>
      </c>
      <c r="B1556"/>
      <c r="C1556" s="76"/>
      <c r="D1556" t="s">
        <v>2391</v>
      </c>
      <c r="E1556" s="47" t="s">
        <v>3484</v>
      </c>
      <c r="F1556" s="7"/>
      <c r="G1556" s="45"/>
      <c r="H1556" s="45"/>
      <c r="I1556"/>
      <c r="J1556">
        <v>2019</v>
      </c>
      <c r="K1556" s="2"/>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c r="AW1556"/>
      <c r="AX1556"/>
      <c r="AY1556"/>
      <c r="AZ1556"/>
      <c r="BA1556"/>
      <c r="BB1556"/>
      <c r="BC1556"/>
      <c r="BD1556"/>
      <c r="BE1556"/>
      <c r="BF1556"/>
      <c r="BG1556"/>
      <c r="BH1556"/>
      <c r="BI1556"/>
      <c r="BJ1556"/>
    </row>
    <row r="1557" spans="1:62" s="15" customFormat="1" ht="15" customHeight="1" x14ac:dyDescent="0.25">
      <c r="A1557" t="s">
        <v>3482</v>
      </c>
      <c r="B1557"/>
      <c r="C1557" s="76"/>
      <c r="D1557" t="s">
        <v>2392</v>
      </c>
      <c r="E1557" s="47" t="s">
        <v>3485</v>
      </c>
      <c r="F1557" s="7"/>
      <c r="G1557" s="45"/>
      <c r="H1557" s="45"/>
      <c r="I1557"/>
      <c r="J1557">
        <v>2019</v>
      </c>
      <c r="K1557" s="2"/>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c r="BB1557"/>
      <c r="BC1557"/>
      <c r="BD1557"/>
      <c r="BE1557"/>
      <c r="BF1557"/>
      <c r="BG1557"/>
      <c r="BH1557"/>
      <c r="BI1557"/>
      <c r="BJ1557"/>
    </row>
    <row r="1558" spans="1:62" s="15" customFormat="1" ht="15" customHeight="1" x14ac:dyDescent="0.25">
      <c r="A1558" t="s">
        <v>3482</v>
      </c>
      <c r="B1558"/>
      <c r="C1558" s="76"/>
      <c r="D1558" t="s">
        <v>2393</v>
      </c>
      <c r="E1558" s="47" t="s">
        <v>3486</v>
      </c>
      <c r="F1558" s="7"/>
      <c r="G1558" s="45"/>
      <c r="H1558" s="45"/>
      <c r="I1558"/>
      <c r="J1558">
        <v>2019</v>
      </c>
      <c r="K1558" s="2"/>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c r="AW1558"/>
      <c r="AX1558"/>
      <c r="AY1558"/>
      <c r="AZ1558"/>
      <c r="BA1558"/>
      <c r="BB1558"/>
      <c r="BC1558"/>
      <c r="BD1558"/>
      <c r="BE1558"/>
      <c r="BF1558"/>
      <c r="BG1558"/>
      <c r="BH1558"/>
      <c r="BI1558"/>
      <c r="BJ1558"/>
    </row>
    <row r="1559" spans="1:62" s="15" customFormat="1" ht="15" customHeight="1" x14ac:dyDescent="0.25">
      <c r="A1559" t="s">
        <v>3482</v>
      </c>
      <c r="B1559"/>
      <c r="C1559" s="76"/>
      <c r="D1559" t="s">
        <v>2394</v>
      </c>
      <c r="E1559" s="47" t="s">
        <v>3487</v>
      </c>
      <c r="F1559" s="7"/>
      <c r="G1559" s="45"/>
      <c r="H1559" s="45"/>
      <c r="I1559"/>
      <c r="J1559">
        <v>2019</v>
      </c>
      <c r="K1559" s="2"/>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c r="BB1559"/>
      <c r="BC1559"/>
      <c r="BD1559"/>
      <c r="BE1559"/>
      <c r="BF1559"/>
      <c r="BG1559"/>
      <c r="BH1559"/>
      <c r="BI1559"/>
      <c r="BJ1559"/>
    </row>
    <row r="1560" spans="1:62" s="15" customFormat="1" ht="15" customHeight="1" x14ac:dyDescent="0.25">
      <c r="A1560" t="s">
        <v>3482</v>
      </c>
      <c r="B1560"/>
      <c r="C1560" s="76"/>
      <c r="D1560" t="s">
        <v>2395</v>
      </c>
      <c r="E1560" s="47" t="s">
        <v>3488</v>
      </c>
      <c r="F1560" s="7"/>
      <c r="G1560" s="45"/>
      <c r="H1560" s="45"/>
      <c r="I1560"/>
      <c r="J1560">
        <v>2019</v>
      </c>
      <c r="K1560" s="2"/>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c r="BB1560"/>
      <c r="BC1560"/>
      <c r="BD1560"/>
      <c r="BE1560"/>
      <c r="BF1560"/>
      <c r="BG1560"/>
      <c r="BH1560"/>
      <c r="BI1560"/>
      <c r="BJ1560"/>
    </row>
    <row r="1561" spans="1:62" s="15" customFormat="1" ht="15" customHeight="1" x14ac:dyDescent="0.25">
      <c r="A1561" t="s">
        <v>3482</v>
      </c>
      <c r="B1561"/>
      <c r="C1561" s="76"/>
      <c r="D1561" t="s">
        <v>2725</v>
      </c>
      <c r="E1561" s="47" t="s">
        <v>12</v>
      </c>
      <c r="F1561" s="7"/>
      <c r="G1561" s="45"/>
      <c r="H1561" s="45"/>
      <c r="I1561"/>
      <c r="J1561">
        <v>2019</v>
      </c>
      <c r="K1561" s="2"/>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c r="BB1561"/>
      <c r="BC1561"/>
      <c r="BD1561"/>
      <c r="BE1561"/>
      <c r="BF1561"/>
      <c r="BG1561"/>
      <c r="BH1561"/>
      <c r="BI1561"/>
      <c r="BJ1561"/>
    </row>
    <row r="1562" spans="1:62" s="15" customFormat="1" ht="15" customHeight="1" x14ac:dyDescent="0.25">
      <c r="A1562" t="s">
        <v>3482</v>
      </c>
      <c r="B1562"/>
      <c r="C1562" s="76"/>
      <c r="D1562" t="s">
        <v>603</v>
      </c>
      <c r="E1562" s="47" t="s">
        <v>604</v>
      </c>
      <c r="F1562" s="7" t="s">
        <v>1303</v>
      </c>
      <c r="G1562" s="45"/>
      <c r="H1562" s="45"/>
      <c r="I1562"/>
      <c r="J1562">
        <v>2019</v>
      </c>
      <c r="K1562" s="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c r="AW1562"/>
      <c r="AX1562"/>
      <c r="AY1562"/>
      <c r="AZ1562"/>
      <c r="BA1562"/>
      <c r="BB1562"/>
      <c r="BC1562"/>
      <c r="BD1562"/>
      <c r="BE1562"/>
      <c r="BF1562"/>
      <c r="BG1562"/>
      <c r="BH1562"/>
      <c r="BI1562"/>
      <c r="BJ1562"/>
    </row>
    <row r="1563" spans="1:62" s="15" customFormat="1" ht="15" customHeight="1" x14ac:dyDescent="0.25">
      <c r="A1563" t="s">
        <v>3482</v>
      </c>
      <c r="B1563"/>
      <c r="C1563" s="76"/>
      <c r="D1563" t="s">
        <v>3439</v>
      </c>
      <c r="E1563" s="47" t="s">
        <v>3489</v>
      </c>
      <c r="F1563" s="7"/>
      <c r="G1563" s="45"/>
      <c r="H1563" s="45"/>
      <c r="I1563"/>
      <c r="J1563">
        <v>2019</v>
      </c>
      <c r="K1563" s="2"/>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c r="BB1563"/>
      <c r="BC1563"/>
      <c r="BD1563"/>
      <c r="BE1563"/>
      <c r="BF1563"/>
      <c r="BG1563"/>
      <c r="BH1563"/>
      <c r="BI1563"/>
      <c r="BJ1563"/>
    </row>
    <row r="1564" spans="1:62" s="15" customFormat="1" ht="15" customHeight="1" x14ac:dyDescent="0.25">
      <c r="A1564" t="s">
        <v>3482</v>
      </c>
      <c r="B1564"/>
      <c r="C1564" s="76"/>
      <c r="D1564" t="s">
        <v>3440</v>
      </c>
      <c r="E1564" s="47" t="s">
        <v>3490</v>
      </c>
      <c r="F1564" s="7"/>
      <c r="G1564" s="45"/>
      <c r="H1564" s="45"/>
      <c r="I1564"/>
      <c r="J1564">
        <v>2019</v>
      </c>
      <c r="K1564" s="2"/>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c r="AW1564"/>
      <c r="AX1564"/>
      <c r="AY1564"/>
      <c r="AZ1564"/>
      <c r="BA1564"/>
      <c r="BB1564"/>
      <c r="BC1564"/>
      <c r="BD1564"/>
      <c r="BE1564"/>
      <c r="BF1564"/>
      <c r="BG1564"/>
      <c r="BH1564"/>
      <c r="BI1564"/>
      <c r="BJ1564"/>
    </row>
    <row r="1565" spans="1:62" s="15" customFormat="1" ht="15" customHeight="1" x14ac:dyDescent="0.25">
      <c r="A1565" t="s">
        <v>3482</v>
      </c>
      <c r="B1565"/>
      <c r="C1565" s="77"/>
      <c r="D1565" t="s">
        <v>876</v>
      </c>
      <c r="E1565" s="47" t="s">
        <v>877</v>
      </c>
      <c r="F1565" s="7"/>
      <c r="G1565" s="45"/>
      <c r="H1565" s="45"/>
      <c r="I1565"/>
      <c r="J1565">
        <v>2019</v>
      </c>
      <c r="K1565" s="2"/>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c r="BB1565"/>
      <c r="BC1565"/>
      <c r="BD1565"/>
      <c r="BE1565"/>
      <c r="BF1565"/>
      <c r="BG1565"/>
      <c r="BH1565"/>
      <c r="BI1565"/>
      <c r="BJ1565"/>
    </row>
    <row r="1566" spans="1:62" s="15" customFormat="1" ht="15" customHeight="1" x14ac:dyDescent="0.25">
      <c r="A1566"/>
      <c r="B1566"/>
      <c r="C1566" s="64"/>
      <c r="D1566"/>
      <c r="E1566" s="45"/>
      <c r="F1566" s="7"/>
      <c r="G1566" s="45"/>
      <c r="H1566" s="45"/>
      <c r="I1566"/>
      <c r="J1566"/>
      <c r="K1566" s="2"/>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c r="BB1566"/>
      <c r="BC1566"/>
      <c r="BD1566"/>
      <c r="BE1566"/>
      <c r="BF1566"/>
      <c r="BG1566"/>
      <c r="BH1566"/>
      <c r="BI1566"/>
      <c r="BJ1566"/>
    </row>
    <row r="1567" spans="1:62" s="15" customFormat="1" ht="15" customHeight="1" x14ac:dyDescent="0.25">
      <c r="A1567" t="s">
        <v>3491</v>
      </c>
      <c r="B1567" s="1" t="str">
        <f>A1567&amp;J1567</f>
        <v>PSYK_SKSUBE2019</v>
      </c>
      <c r="C1567" s="75"/>
      <c r="D1567" t="s">
        <v>2390</v>
      </c>
      <c r="E1567" s="47" t="s">
        <v>3441</v>
      </c>
      <c r="F1567" s="7"/>
      <c r="G1567" s="45"/>
      <c r="H1567" s="45"/>
      <c r="I1567"/>
      <c r="J1567">
        <v>2019</v>
      </c>
      <c r="K1567" s="2"/>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c r="BB1567"/>
      <c r="BC1567"/>
      <c r="BD1567"/>
      <c r="BE1567"/>
      <c r="BF1567"/>
      <c r="BG1567"/>
      <c r="BH1567"/>
      <c r="BI1567"/>
      <c r="BJ1567"/>
    </row>
    <row r="1568" spans="1:62" s="15" customFormat="1" ht="15" customHeight="1" x14ac:dyDescent="0.25">
      <c r="A1568" t="s">
        <v>3491</v>
      </c>
      <c r="B1568"/>
      <c r="C1568" s="76"/>
      <c r="D1568" t="s">
        <v>2391</v>
      </c>
      <c r="E1568" s="47" t="s">
        <v>3442</v>
      </c>
      <c r="F1568" s="7"/>
      <c r="G1568" s="45"/>
      <c r="H1568" s="45"/>
      <c r="I1568"/>
      <c r="J1568">
        <v>2019</v>
      </c>
      <c r="K1568" s="2"/>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c r="AX1568"/>
      <c r="AY1568"/>
      <c r="AZ1568"/>
      <c r="BA1568"/>
      <c r="BB1568"/>
      <c r="BC1568"/>
      <c r="BD1568"/>
      <c r="BE1568"/>
      <c r="BF1568"/>
      <c r="BG1568"/>
      <c r="BH1568"/>
      <c r="BI1568"/>
      <c r="BJ1568"/>
    </row>
    <row r="1569" spans="1:64" s="15" customFormat="1" ht="15" customHeight="1" x14ac:dyDescent="0.25">
      <c r="A1569" t="s">
        <v>3491</v>
      </c>
      <c r="B1569"/>
      <c r="C1569" s="76"/>
      <c r="D1569" t="s">
        <v>2392</v>
      </c>
      <c r="E1569" s="47" t="s">
        <v>3443</v>
      </c>
      <c r="F1569" s="7"/>
      <c r="G1569" s="45"/>
      <c r="H1569" s="45"/>
      <c r="I1569"/>
      <c r="J1569">
        <v>2019</v>
      </c>
      <c r="K1569" s="2"/>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c r="BB1569"/>
      <c r="BC1569"/>
      <c r="BD1569"/>
      <c r="BE1569"/>
      <c r="BF1569"/>
      <c r="BG1569"/>
      <c r="BH1569"/>
      <c r="BI1569"/>
      <c r="BJ1569"/>
    </row>
    <row r="1570" spans="1:64" s="15" customFormat="1" ht="15" customHeight="1" x14ac:dyDescent="0.25">
      <c r="A1570" t="s">
        <v>3491</v>
      </c>
      <c r="B1570"/>
      <c r="C1570" s="76"/>
      <c r="D1570" t="s">
        <v>2393</v>
      </c>
      <c r="E1570" s="47" t="s">
        <v>3444</v>
      </c>
      <c r="F1570" s="7"/>
      <c r="G1570" s="45"/>
      <c r="H1570" s="45"/>
      <c r="I1570"/>
      <c r="J1570">
        <v>2019</v>
      </c>
      <c r="K1570" s="2"/>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c r="BB1570"/>
      <c r="BC1570"/>
      <c r="BD1570"/>
      <c r="BE1570"/>
      <c r="BF1570"/>
      <c r="BG1570"/>
      <c r="BH1570"/>
      <c r="BI1570"/>
      <c r="BJ1570"/>
    </row>
    <row r="1571" spans="1:64" s="15" customFormat="1" ht="15" customHeight="1" x14ac:dyDescent="0.25">
      <c r="A1571" t="s">
        <v>3491</v>
      </c>
      <c r="B1571"/>
      <c r="C1571" s="76"/>
      <c r="D1571" t="s">
        <v>2394</v>
      </c>
      <c r="E1571" s="47" t="s">
        <v>3445</v>
      </c>
      <c r="F1571" s="7"/>
      <c r="G1571" s="45"/>
      <c r="H1571" s="45"/>
      <c r="I1571"/>
      <c r="J1571">
        <v>2019</v>
      </c>
      <c r="K1571" s="2"/>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c r="BB1571"/>
      <c r="BC1571"/>
      <c r="BD1571"/>
      <c r="BE1571"/>
      <c r="BF1571"/>
      <c r="BG1571"/>
      <c r="BH1571"/>
      <c r="BI1571"/>
      <c r="BJ1571"/>
    </row>
    <row r="1572" spans="1:64" s="15" customFormat="1" ht="15" customHeight="1" x14ac:dyDescent="0.25">
      <c r="A1572" t="s">
        <v>3491</v>
      </c>
      <c r="B1572"/>
      <c r="C1572" s="76"/>
      <c r="D1572" t="s">
        <v>2395</v>
      </c>
      <c r="E1572" s="47" t="s">
        <v>3446</v>
      </c>
      <c r="F1572" s="7"/>
      <c r="G1572" s="45"/>
      <c r="H1572" s="45"/>
      <c r="I1572"/>
      <c r="J1572">
        <v>2019</v>
      </c>
      <c r="K1572" s="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c r="BB1572"/>
      <c r="BC1572"/>
      <c r="BD1572"/>
      <c r="BE1572"/>
      <c r="BF1572"/>
      <c r="BG1572"/>
      <c r="BH1572"/>
      <c r="BI1572"/>
      <c r="BJ1572"/>
    </row>
    <row r="1573" spans="1:64" s="15" customFormat="1" ht="15" customHeight="1" x14ac:dyDescent="0.25">
      <c r="A1573" t="s">
        <v>3491</v>
      </c>
      <c r="B1573"/>
      <c r="C1573" s="76"/>
      <c r="D1573" t="s">
        <v>2725</v>
      </c>
      <c r="E1573" s="47" t="s">
        <v>12</v>
      </c>
      <c r="F1573" s="7"/>
      <c r="G1573" s="45"/>
      <c r="H1573" s="45"/>
      <c r="I1573"/>
      <c r="J1573">
        <v>2019</v>
      </c>
      <c r="K1573" s="2"/>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c r="BB1573"/>
      <c r="BC1573"/>
      <c r="BD1573"/>
      <c r="BE1573"/>
      <c r="BF1573"/>
      <c r="BG1573"/>
      <c r="BH1573"/>
      <c r="BI1573"/>
      <c r="BJ1573"/>
    </row>
    <row r="1574" spans="1:64" s="15" customFormat="1" ht="15" customHeight="1" x14ac:dyDescent="0.25">
      <c r="A1574" t="s">
        <v>3491</v>
      </c>
      <c r="B1574"/>
      <c r="C1574" s="76"/>
      <c r="D1574" t="s">
        <v>603</v>
      </c>
      <c r="E1574" s="47" t="s">
        <v>604</v>
      </c>
      <c r="F1574" s="7" t="s">
        <v>1303</v>
      </c>
      <c r="G1574" s="45"/>
      <c r="H1574" s="45"/>
      <c r="I1574"/>
      <c r="J1574">
        <v>2019</v>
      </c>
      <c r="K1574" s="2"/>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c r="AW1574"/>
      <c r="AX1574"/>
      <c r="AY1574"/>
      <c r="AZ1574"/>
      <c r="BA1574"/>
      <c r="BB1574"/>
      <c r="BC1574"/>
      <c r="BD1574"/>
      <c r="BE1574"/>
      <c r="BF1574"/>
      <c r="BG1574"/>
      <c r="BH1574"/>
      <c r="BI1574"/>
      <c r="BJ1574"/>
    </row>
    <row r="1575" spans="1:64" s="15" customFormat="1" ht="15" customHeight="1" x14ac:dyDescent="0.25">
      <c r="A1575" t="s">
        <v>3491</v>
      </c>
      <c r="B1575"/>
      <c r="C1575" s="76"/>
      <c r="D1575" t="s">
        <v>3439</v>
      </c>
      <c r="E1575" s="47" t="s">
        <v>3447</v>
      </c>
      <c r="F1575" s="7"/>
      <c r="G1575" s="45"/>
      <c r="H1575" s="45"/>
      <c r="I1575"/>
      <c r="J1575">
        <v>2019</v>
      </c>
      <c r="K1575" s="2"/>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c r="BB1575"/>
      <c r="BC1575"/>
      <c r="BD1575"/>
      <c r="BE1575"/>
      <c r="BF1575"/>
      <c r="BG1575"/>
      <c r="BH1575"/>
      <c r="BI1575"/>
      <c r="BJ1575"/>
    </row>
    <row r="1576" spans="1:64" s="15" customFormat="1" ht="15" customHeight="1" x14ac:dyDescent="0.25">
      <c r="A1576" t="s">
        <v>3491</v>
      </c>
      <c r="B1576"/>
      <c r="C1576" s="76"/>
      <c r="D1576" t="s">
        <v>3440</v>
      </c>
      <c r="E1576" s="47" t="s">
        <v>3448</v>
      </c>
      <c r="F1576" s="7"/>
      <c r="G1576" s="45"/>
      <c r="H1576" s="45"/>
      <c r="I1576"/>
      <c r="J1576">
        <v>2019</v>
      </c>
      <c r="K1576" s="2"/>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c r="AW1576"/>
      <c r="AX1576"/>
      <c r="AY1576"/>
      <c r="AZ1576"/>
      <c r="BA1576"/>
      <c r="BB1576"/>
      <c r="BC1576"/>
      <c r="BD1576"/>
      <c r="BE1576"/>
      <c r="BF1576"/>
      <c r="BG1576"/>
      <c r="BH1576"/>
      <c r="BI1576"/>
      <c r="BJ1576"/>
    </row>
    <row r="1577" spans="1:64" s="15" customFormat="1" ht="15" customHeight="1" x14ac:dyDescent="0.25">
      <c r="A1577" t="s">
        <v>3491</v>
      </c>
      <c r="B1577"/>
      <c r="C1577" s="77"/>
      <c r="D1577" t="s">
        <v>876</v>
      </c>
      <c r="E1577" s="47" t="s">
        <v>877</v>
      </c>
      <c r="F1577" s="7"/>
      <c r="G1577" s="45"/>
      <c r="H1577" s="45"/>
      <c r="I1577"/>
      <c r="J1577">
        <v>2019</v>
      </c>
      <c r="K1577" s="2"/>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c r="BB1577"/>
      <c r="BC1577"/>
      <c r="BD1577"/>
      <c r="BE1577"/>
      <c r="BF1577"/>
      <c r="BG1577"/>
      <c r="BH1577"/>
      <c r="BI1577"/>
      <c r="BJ1577"/>
    </row>
    <row r="1578" spans="1:64" s="15" customFormat="1" ht="15" customHeight="1" x14ac:dyDescent="0.25">
      <c r="A1578"/>
      <c r="B1578"/>
      <c r="C1578" s="64"/>
      <c r="D1578"/>
      <c r="E1578" s="45"/>
      <c r="F1578" s="7"/>
      <c r="G1578" s="45"/>
      <c r="H1578" s="45"/>
      <c r="I1578"/>
      <c r="J1578"/>
      <c r="K1578" s="2"/>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c r="AW1578"/>
      <c r="AX1578"/>
      <c r="AY1578"/>
      <c r="AZ1578"/>
      <c r="BA1578"/>
      <c r="BB1578"/>
      <c r="BC1578"/>
      <c r="BD1578"/>
      <c r="BE1578"/>
      <c r="BF1578"/>
      <c r="BG1578"/>
      <c r="BH1578"/>
      <c r="BI1578"/>
      <c r="BJ1578"/>
    </row>
    <row r="1579" spans="1:64" ht="15" customHeight="1" x14ac:dyDescent="0.25">
      <c r="A1579" s="15" t="s">
        <v>1260</v>
      </c>
      <c r="B1579" s="1" t="str">
        <f>A1579&amp;MIN(I1579:I1631)&amp;"(-"&amp;MAX(J1579:J1631)&amp;")"</f>
        <v>RAS1980(-2022)</v>
      </c>
      <c r="C1579" s="61"/>
      <c r="D1579" s="15" t="s">
        <v>2033</v>
      </c>
      <c r="E1579" s="46" t="s">
        <v>2054</v>
      </c>
      <c r="F1579" s="15"/>
      <c r="G1579" s="48" t="s">
        <v>2054</v>
      </c>
      <c r="H1579" s="48"/>
      <c r="I1579">
        <f t="shared" ref="I1579:I1610" si="121">MIN(L1579:BT1579)</f>
        <v>2008</v>
      </c>
      <c r="J1579">
        <f t="shared" ref="J1579:J1606" si="122">MAX(L1579:BT1579)</f>
        <v>2022</v>
      </c>
      <c r="K1579" s="2" t="str">
        <f>IF(J1579-I1579+1-COUNTA(L1579:BT1579)=0, "-", "Yes")</f>
        <v>-</v>
      </c>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c r="AP1579" s="15"/>
      <c r="AQ1579" s="15"/>
      <c r="AR1579" s="15"/>
      <c r="AS1579" s="15"/>
      <c r="AT1579" s="15"/>
      <c r="AU1579" s="15"/>
      <c r="AV1579" s="15"/>
      <c r="AW1579" s="15"/>
      <c r="AX1579" s="15">
        <v>2008</v>
      </c>
      <c r="AY1579" s="15">
        <v>2009</v>
      </c>
      <c r="AZ1579" s="15">
        <v>2010</v>
      </c>
      <c r="BA1579" s="15">
        <v>2011</v>
      </c>
      <c r="BB1579" s="15">
        <v>2012</v>
      </c>
      <c r="BC1579" s="15">
        <v>2013</v>
      </c>
      <c r="BD1579" s="15">
        <v>2014</v>
      </c>
      <c r="BE1579">
        <v>2015</v>
      </c>
      <c r="BF1579">
        <v>2016</v>
      </c>
      <c r="BG1579" s="15">
        <v>2017</v>
      </c>
      <c r="BH1579">
        <v>2018</v>
      </c>
      <c r="BI1579" s="15">
        <v>2019</v>
      </c>
      <c r="BJ1579" s="15">
        <v>2020</v>
      </c>
      <c r="BK1579" s="15">
        <v>2021</v>
      </c>
      <c r="BL1579" s="15">
        <v>2022</v>
      </c>
    </row>
    <row r="1580" spans="1:64" ht="15" customHeight="1" x14ac:dyDescent="0.25">
      <c r="A1580" s="15" t="s">
        <v>1260</v>
      </c>
      <c r="B1580" s="1"/>
      <c r="C1580" s="61"/>
      <c r="D1580" t="s">
        <v>642</v>
      </c>
      <c r="E1580" s="45" t="s">
        <v>643</v>
      </c>
      <c r="F1580" s="50" t="s">
        <v>2904</v>
      </c>
      <c r="G1580" s="48"/>
      <c r="H1580" s="48"/>
      <c r="I1580">
        <f t="shared" si="121"/>
        <v>1985</v>
      </c>
      <c r="J1580">
        <f t="shared" si="122"/>
        <v>2007</v>
      </c>
      <c r="K1580" s="2" t="str">
        <f>IF(J1580-I1580+1-COUNTA(L1580:BT1580)=0, "-", "Yes")</f>
        <v>-</v>
      </c>
      <c r="L1580" s="15"/>
      <c r="M1580" s="15"/>
      <c r="N1580" s="15"/>
      <c r="O1580" s="15"/>
      <c r="P1580" s="15"/>
      <c r="Q1580" s="15"/>
      <c r="R1580" s="15"/>
      <c r="S1580" s="15"/>
      <c r="T1580" s="15"/>
      <c r="U1580" s="15"/>
      <c r="V1580" s="15"/>
      <c r="W1580" s="15"/>
      <c r="X1580" s="15"/>
      <c r="Y1580" s="15"/>
      <c r="Z1580" s="15"/>
      <c r="AA1580">
        <v>1985</v>
      </c>
      <c r="AB1580">
        <v>1986</v>
      </c>
      <c r="AC1580">
        <v>1987</v>
      </c>
      <c r="AD1580">
        <v>1988</v>
      </c>
      <c r="AE1580">
        <v>1989</v>
      </c>
      <c r="AF1580">
        <v>1990</v>
      </c>
      <c r="AG1580">
        <v>1991</v>
      </c>
      <c r="AH1580">
        <v>1992</v>
      </c>
      <c r="AI1580">
        <v>1993</v>
      </c>
      <c r="AJ1580">
        <v>1994</v>
      </c>
      <c r="AK1580">
        <v>1995</v>
      </c>
      <c r="AL1580">
        <v>1996</v>
      </c>
      <c r="AM1580">
        <v>1997</v>
      </c>
      <c r="AN1580">
        <v>1998</v>
      </c>
      <c r="AO1580">
        <v>1999</v>
      </c>
      <c r="AP1580">
        <v>2000</v>
      </c>
      <c r="AQ1580">
        <v>2001</v>
      </c>
      <c r="AR1580">
        <v>2002</v>
      </c>
      <c r="AS1580">
        <v>2003</v>
      </c>
      <c r="AT1580">
        <v>2004</v>
      </c>
      <c r="AU1580">
        <v>2005</v>
      </c>
      <c r="AV1580">
        <v>2006</v>
      </c>
      <c r="AW1580">
        <v>2007</v>
      </c>
      <c r="BB1580" s="15"/>
      <c r="BC1580" s="15"/>
      <c r="BD1580" s="15"/>
      <c r="BE1580" s="15"/>
      <c r="BF1580" s="15"/>
      <c r="BG1580" s="15"/>
      <c r="BH1580" s="15"/>
      <c r="BI1580" s="15"/>
      <c r="BJ1580" s="15"/>
    </row>
    <row r="1581" spans="1:64" ht="15" customHeight="1" x14ac:dyDescent="0.25">
      <c r="A1581" s="15" t="s">
        <v>1260</v>
      </c>
      <c r="B1581" s="1"/>
      <c r="C1581" s="61"/>
      <c r="D1581" s="15" t="s">
        <v>2034</v>
      </c>
      <c r="E1581" s="46" t="s">
        <v>2579</v>
      </c>
      <c r="F1581" s="15"/>
      <c r="G1581" s="48"/>
      <c r="H1581" s="48"/>
      <c r="I1581">
        <f t="shared" si="121"/>
        <v>2008</v>
      </c>
      <c r="J1581">
        <f t="shared" si="122"/>
        <v>2022</v>
      </c>
      <c r="K1581" s="2" t="str">
        <f>IF(J1581-I1581+1-COUNTA(L1581:BT1581)=0, "-", "Yes")</f>
        <v>-</v>
      </c>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c r="AP1581" s="15"/>
      <c r="AQ1581" s="15"/>
      <c r="AR1581" s="15"/>
      <c r="AS1581" s="15"/>
      <c r="AT1581" s="15"/>
      <c r="AU1581" s="15"/>
      <c r="AV1581" s="15"/>
      <c r="AW1581" s="15"/>
      <c r="AX1581" s="15">
        <v>2008</v>
      </c>
      <c r="AY1581" s="15">
        <v>2009</v>
      </c>
      <c r="AZ1581" s="15">
        <v>2010</v>
      </c>
      <c r="BA1581" s="15">
        <v>2011</v>
      </c>
      <c r="BB1581" s="15">
        <v>2012</v>
      </c>
      <c r="BC1581" s="15">
        <v>2013</v>
      </c>
      <c r="BD1581" s="15">
        <v>2014</v>
      </c>
      <c r="BE1581" s="15">
        <v>2015</v>
      </c>
      <c r="BF1581" s="15">
        <v>2016</v>
      </c>
      <c r="BG1581" s="15">
        <v>2017</v>
      </c>
      <c r="BH1581" s="15">
        <v>2018</v>
      </c>
      <c r="BI1581" s="15">
        <v>2019</v>
      </c>
      <c r="BJ1581" s="15">
        <v>2020</v>
      </c>
      <c r="BK1581" s="15">
        <v>2021</v>
      </c>
      <c r="BL1581" s="15">
        <v>2022</v>
      </c>
    </row>
    <row r="1582" spans="1:64" ht="15" customHeight="1" x14ac:dyDescent="0.25">
      <c r="A1582" s="15" t="s">
        <v>1260</v>
      </c>
      <c r="B1582" s="1"/>
      <c r="C1582" s="61"/>
      <c r="D1582" s="15" t="s">
        <v>2577</v>
      </c>
      <c r="E1582" s="46" t="s">
        <v>2578</v>
      </c>
      <c r="F1582" s="50" t="s">
        <v>2904</v>
      </c>
      <c r="G1582" s="48"/>
      <c r="H1582" s="48"/>
      <c r="I1582">
        <f t="shared" si="121"/>
        <v>1980</v>
      </c>
      <c r="J1582">
        <f t="shared" si="122"/>
        <v>2007</v>
      </c>
      <c r="K1582" s="2" t="str">
        <f>IF(J1582-I1582+1-COUNTA(L1582:BT1582)=0, "-", "Yes")</f>
        <v>-</v>
      </c>
      <c r="L1582" s="15"/>
      <c r="M1582" s="15"/>
      <c r="N1582" s="15"/>
      <c r="O1582" s="15"/>
      <c r="P1582" s="15"/>
      <c r="Q1582" s="15"/>
      <c r="R1582" s="15"/>
      <c r="S1582" s="15"/>
      <c r="T1582" s="15"/>
      <c r="U1582" s="15"/>
      <c r="V1582" s="15">
        <v>1980</v>
      </c>
      <c r="W1582" s="15">
        <v>1981</v>
      </c>
      <c r="X1582" s="15">
        <v>1982</v>
      </c>
      <c r="Y1582" s="15">
        <v>1983</v>
      </c>
      <c r="Z1582" s="15">
        <v>1984</v>
      </c>
      <c r="AA1582" s="15">
        <v>1985</v>
      </c>
      <c r="AB1582" s="15">
        <v>1986</v>
      </c>
      <c r="AC1582" s="15">
        <v>1987</v>
      </c>
      <c r="AD1582" s="15">
        <v>1988</v>
      </c>
      <c r="AE1582" s="15">
        <v>1989</v>
      </c>
      <c r="AF1582" s="15">
        <v>1990</v>
      </c>
      <c r="AG1582" s="15">
        <v>1991</v>
      </c>
      <c r="AH1582" s="15">
        <v>1992</v>
      </c>
      <c r="AI1582" s="15">
        <v>1993</v>
      </c>
      <c r="AJ1582" s="15">
        <v>1994</v>
      </c>
      <c r="AK1582" s="15">
        <v>1995</v>
      </c>
      <c r="AL1582" s="15">
        <v>1996</v>
      </c>
      <c r="AM1582" s="15">
        <v>1997</v>
      </c>
      <c r="AN1582" s="15">
        <v>1998</v>
      </c>
      <c r="AO1582" s="15">
        <v>1999</v>
      </c>
      <c r="AP1582" s="15">
        <v>2000</v>
      </c>
      <c r="AQ1582" s="15">
        <v>2001</v>
      </c>
      <c r="AR1582" s="15">
        <v>2002</v>
      </c>
      <c r="AS1582" s="15">
        <v>2003</v>
      </c>
      <c r="AT1582" s="15">
        <v>2004</v>
      </c>
      <c r="AU1582" s="15">
        <v>2005</v>
      </c>
      <c r="AV1582" s="15">
        <v>2006</v>
      </c>
      <c r="AW1582" s="15">
        <v>2007</v>
      </c>
      <c r="AX1582" s="15"/>
      <c r="AY1582" s="15"/>
      <c r="AZ1582" s="15"/>
      <c r="BA1582" s="15"/>
      <c r="BB1582" s="15"/>
      <c r="BC1582" s="15"/>
      <c r="BD1582" s="15"/>
      <c r="BE1582" s="15"/>
      <c r="BF1582" s="15"/>
      <c r="BG1582" s="15"/>
      <c r="BH1582" s="15"/>
      <c r="BI1582" s="15"/>
      <c r="BJ1582" s="15"/>
    </row>
    <row r="1583" spans="1:64" ht="15" customHeight="1" x14ac:dyDescent="0.25">
      <c r="A1583" s="15" t="s">
        <v>1260</v>
      </c>
      <c r="B1583" s="15"/>
      <c r="C1583" s="61"/>
      <c r="D1583" t="s">
        <v>2099</v>
      </c>
      <c r="E1583" s="47" t="s">
        <v>1059</v>
      </c>
      <c r="F1583" s="15"/>
      <c r="G1583" s="48"/>
      <c r="H1583" s="48"/>
      <c r="I1583">
        <f t="shared" si="121"/>
        <v>1980</v>
      </c>
      <c r="J1583">
        <f t="shared" si="122"/>
        <v>2022</v>
      </c>
      <c r="K1583" s="2" t="str">
        <f>IF(J1583-I1583+1-COUNTA(L1583:BT1583)=0, "-", "Yes")</f>
        <v>-</v>
      </c>
      <c r="L1583" s="15"/>
      <c r="M1583" s="15"/>
      <c r="N1583" s="15"/>
      <c r="O1583" s="15"/>
      <c r="P1583" s="15"/>
      <c r="Q1583" s="15"/>
      <c r="R1583" s="15"/>
      <c r="S1583" s="15"/>
      <c r="T1583" s="15"/>
      <c r="U1583" s="15"/>
      <c r="V1583" s="15">
        <v>1980</v>
      </c>
      <c r="W1583" s="15">
        <v>1981</v>
      </c>
      <c r="X1583" s="15">
        <v>1982</v>
      </c>
      <c r="Y1583" s="15">
        <v>1983</v>
      </c>
      <c r="Z1583" s="15">
        <v>1984</v>
      </c>
      <c r="AA1583" s="15">
        <v>1985</v>
      </c>
      <c r="AB1583" s="15">
        <v>1986</v>
      </c>
      <c r="AC1583" s="15">
        <v>1987</v>
      </c>
      <c r="AD1583" s="15">
        <v>1988</v>
      </c>
      <c r="AE1583" s="15">
        <v>1989</v>
      </c>
      <c r="AF1583" s="15">
        <v>1990</v>
      </c>
      <c r="AG1583" s="15">
        <v>1991</v>
      </c>
      <c r="AH1583" s="15">
        <v>1992</v>
      </c>
      <c r="AI1583" s="15">
        <v>1993</v>
      </c>
      <c r="AJ1583" s="15">
        <v>1994</v>
      </c>
      <c r="AK1583" s="15">
        <v>1995</v>
      </c>
      <c r="AL1583" s="15">
        <v>1996</v>
      </c>
      <c r="AM1583" s="15">
        <v>1997</v>
      </c>
      <c r="AN1583" s="15">
        <v>1998</v>
      </c>
      <c r="AO1583" s="15">
        <v>1999</v>
      </c>
      <c r="AP1583" s="15">
        <v>2000</v>
      </c>
      <c r="AQ1583" s="15">
        <v>2001</v>
      </c>
      <c r="AR1583" s="15">
        <v>2002</v>
      </c>
      <c r="AS1583" s="15">
        <v>2003</v>
      </c>
      <c r="AT1583" s="15">
        <v>2004</v>
      </c>
      <c r="AU1583" s="15">
        <v>2005</v>
      </c>
      <c r="AV1583" s="15">
        <v>2006</v>
      </c>
      <c r="AW1583" s="15">
        <v>2007</v>
      </c>
      <c r="AX1583" s="15">
        <v>2008</v>
      </c>
      <c r="AY1583" s="15">
        <v>2009</v>
      </c>
      <c r="AZ1583" s="15">
        <v>2010</v>
      </c>
      <c r="BA1583" s="15">
        <v>2011</v>
      </c>
      <c r="BB1583" s="15">
        <v>2012</v>
      </c>
      <c r="BC1583" s="15">
        <v>2013</v>
      </c>
      <c r="BD1583" s="15">
        <v>2014</v>
      </c>
      <c r="BE1583" s="15">
        <v>2015</v>
      </c>
      <c r="BF1583" s="15">
        <v>2016</v>
      </c>
      <c r="BG1583" s="15">
        <v>2017</v>
      </c>
      <c r="BH1583" s="15">
        <v>2018</v>
      </c>
      <c r="BI1583" s="15">
        <v>2019</v>
      </c>
      <c r="BJ1583" s="15">
        <v>2020</v>
      </c>
      <c r="BK1583" s="15">
        <v>2021</v>
      </c>
      <c r="BL1583" s="15">
        <v>2022</v>
      </c>
    </row>
    <row r="1584" spans="1:64" ht="15" customHeight="1" x14ac:dyDescent="0.25">
      <c r="A1584" s="15" t="s">
        <v>1260</v>
      </c>
      <c r="B1584" s="15"/>
      <c r="C1584" s="61"/>
      <c r="D1584" s="15" t="s">
        <v>2100</v>
      </c>
      <c r="E1584" s="47" t="s">
        <v>2580</v>
      </c>
      <c r="F1584" s="15"/>
      <c r="G1584" s="48"/>
      <c r="H1584" s="48"/>
      <c r="I1584">
        <f t="shared" si="121"/>
        <v>1980</v>
      </c>
      <c r="J1584">
        <f t="shared" si="122"/>
        <v>2022</v>
      </c>
      <c r="K1584" s="2" t="str">
        <f t="shared" ref="K1584:K1647" si="123">IF(J1584-I1584+1-COUNTA(L1584:BT1584)=0, "-", "Yes")</f>
        <v>-</v>
      </c>
      <c r="L1584" s="15"/>
      <c r="M1584" s="15"/>
      <c r="N1584" s="15"/>
      <c r="O1584" s="15"/>
      <c r="P1584" s="15"/>
      <c r="Q1584" s="15"/>
      <c r="R1584" s="15"/>
      <c r="S1584" s="15"/>
      <c r="T1584" s="15"/>
      <c r="U1584" s="15"/>
      <c r="V1584" s="15">
        <v>1980</v>
      </c>
      <c r="W1584" s="15">
        <v>1981</v>
      </c>
      <c r="X1584" s="15">
        <v>1982</v>
      </c>
      <c r="Y1584" s="15">
        <v>1983</v>
      </c>
      <c r="Z1584" s="15">
        <v>1984</v>
      </c>
      <c r="AA1584" s="15">
        <v>1985</v>
      </c>
      <c r="AB1584" s="15">
        <v>1986</v>
      </c>
      <c r="AC1584" s="15">
        <v>1987</v>
      </c>
      <c r="AD1584" s="15">
        <v>1988</v>
      </c>
      <c r="AE1584" s="15">
        <v>1989</v>
      </c>
      <c r="AF1584" s="15">
        <v>1990</v>
      </c>
      <c r="AG1584" s="15">
        <v>1991</v>
      </c>
      <c r="AH1584" s="15">
        <v>1992</v>
      </c>
      <c r="AI1584" s="15">
        <v>1993</v>
      </c>
      <c r="AJ1584" s="15">
        <v>1994</v>
      </c>
      <c r="AK1584" s="15">
        <v>1995</v>
      </c>
      <c r="AL1584" s="15">
        <v>1996</v>
      </c>
      <c r="AM1584" s="15">
        <v>1997</v>
      </c>
      <c r="AN1584" s="15">
        <v>1998</v>
      </c>
      <c r="AO1584" s="15">
        <v>1999</v>
      </c>
      <c r="AP1584" s="15">
        <v>2000</v>
      </c>
      <c r="AQ1584" s="15">
        <v>2001</v>
      </c>
      <c r="AR1584" s="15">
        <v>2002</v>
      </c>
      <c r="AS1584" s="15">
        <v>2003</v>
      </c>
      <c r="AT1584" s="15">
        <v>2004</v>
      </c>
      <c r="AU1584" s="15">
        <v>2005</v>
      </c>
      <c r="AV1584" s="15">
        <v>2006</v>
      </c>
      <c r="AW1584" s="15">
        <v>2007</v>
      </c>
      <c r="AX1584" s="15">
        <v>2008</v>
      </c>
      <c r="AY1584" s="15">
        <v>2009</v>
      </c>
      <c r="AZ1584" s="15">
        <v>2010</v>
      </c>
      <c r="BA1584" s="15">
        <v>2011</v>
      </c>
      <c r="BB1584" s="15">
        <v>2012</v>
      </c>
      <c r="BC1584" s="15">
        <v>2013</v>
      </c>
      <c r="BD1584" s="15">
        <v>2014</v>
      </c>
      <c r="BE1584" s="15">
        <v>2015</v>
      </c>
      <c r="BF1584" s="15">
        <v>2016</v>
      </c>
      <c r="BG1584" s="15">
        <v>2017</v>
      </c>
      <c r="BH1584" s="15">
        <v>2018</v>
      </c>
      <c r="BI1584" s="15">
        <v>2019</v>
      </c>
      <c r="BJ1584" s="15">
        <v>2020</v>
      </c>
      <c r="BK1584" s="15">
        <v>2021</v>
      </c>
      <c r="BL1584" s="15">
        <v>2022</v>
      </c>
    </row>
    <row r="1585" spans="1:64" ht="15" customHeight="1" x14ac:dyDescent="0.25">
      <c r="A1585" s="15" t="s">
        <v>1260</v>
      </c>
      <c r="B1585" s="15"/>
      <c r="C1585" s="61"/>
      <c r="D1585" s="15" t="s">
        <v>2101</v>
      </c>
      <c r="E1585" s="47" t="s">
        <v>2580</v>
      </c>
      <c r="F1585" s="15"/>
      <c r="G1585" s="48"/>
      <c r="H1585" s="48"/>
      <c r="I1585">
        <f t="shared" si="121"/>
        <v>2008</v>
      </c>
      <c r="J1585">
        <f t="shared" si="122"/>
        <v>2022</v>
      </c>
      <c r="K1585" s="2" t="str">
        <f t="shared" si="123"/>
        <v>-</v>
      </c>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c r="AP1585" s="15"/>
      <c r="AQ1585" s="15"/>
      <c r="AR1585" s="15"/>
      <c r="AS1585" s="15"/>
      <c r="AT1585" s="15"/>
      <c r="AU1585" s="15"/>
      <c r="AV1585" s="15"/>
      <c r="AW1585" s="15"/>
      <c r="AX1585" s="15">
        <v>2008</v>
      </c>
      <c r="AY1585" s="15">
        <v>2009</v>
      </c>
      <c r="AZ1585" s="15">
        <v>2010</v>
      </c>
      <c r="BA1585" s="15">
        <v>2011</v>
      </c>
      <c r="BB1585" s="15">
        <v>2012</v>
      </c>
      <c r="BC1585" s="15">
        <v>2013</v>
      </c>
      <c r="BD1585" s="15">
        <v>2014</v>
      </c>
      <c r="BE1585" s="15">
        <v>2015</v>
      </c>
      <c r="BF1585" s="15">
        <v>2016</v>
      </c>
      <c r="BG1585" s="15">
        <v>2017</v>
      </c>
      <c r="BH1585" s="15">
        <v>2018</v>
      </c>
      <c r="BI1585" s="15">
        <v>2019</v>
      </c>
      <c r="BJ1585" s="15">
        <v>2020</v>
      </c>
      <c r="BK1585" s="15">
        <v>2021</v>
      </c>
      <c r="BL1585" s="15">
        <v>2022</v>
      </c>
    </row>
    <row r="1586" spans="1:64" ht="15" customHeight="1" x14ac:dyDescent="0.25">
      <c r="A1586" s="15" t="s">
        <v>1260</v>
      </c>
      <c r="B1586" s="15"/>
      <c r="C1586" s="61"/>
      <c r="D1586" s="15" t="s">
        <v>2035</v>
      </c>
      <c r="E1586" s="46" t="s">
        <v>2055</v>
      </c>
      <c r="F1586" s="15"/>
      <c r="G1586" s="48" t="s">
        <v>2055</v>
      </c>
      <c r="H1586" s="48"/>
      <c r="I1586">
        <f t="shared" si="121"/>
        <v>2000</v>
      </c>
      <c r="J1586">
        <f t="shared" si="122"/>
        <v>2022</v>
      </c>
      <c r="K1586" s="2" t="str">
        <f t="shared" si="123"/>
        <v>-</v>
      </c>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c r="AP1586" s="15">
        <v>2000</v>
      </c>
      <c r="AQ1586" s="15">
        <v>2001</v>
      </c>
      <c r="AR1586" s="15">
        <v>2002</v>
      </c>
      <c r="AS1586" s="15">
        <v>2003</v>
      </c>
      <c r="AT1586" s="15">
        <v>2004</v>
      </c>
      <c r="AU1586" s="15">
        <v>2005</v>
      </c>
      <c r="AV1586" s="15">
        <v>2006</v>
      </c>
      <c r="AW1586" s="15">
        <v>2007</v>
      </c>
      <c r="AX1586" s="15">
        <v>2008</v>
      </c>
      <c r="AY1586" s="15">
        <v>2009</v>
      </c>
      <c r="AZ1586" s="15">
        <v>2010</v>
      </c>
      <c r="BA1586" s="15">
        <v>2011</v>
      </c>
      <c r="BB1586" s="15">
        <v>2012</v>
      </c>
      <c r="BC1586" s="15">
        <v>2013</v>
      </c>
      <c r="BD1586" s="15">
        <v>2014</v>
      </c>
      <c r="BE1586" s="15">
        <v>2015</v>
      </c>
      <c r="BF1586" s="15">
        <v>2016</v>
      </c>
      <c r="BG1586" s="15">
        <v>2017</v>
      </c>
      <c r="BH1586" s="15">
        <v>2018</v>
      </c>
      <c r="BI1586" s="15">
        <v>2019</v>
      </c>
      <c r="BJ1586" s="15">
        <v>2020</v>
      </c>
      <c r="BK1586" s="15">
        <v>2021</v>
      </c>
      <c r="BL1586" s="15">
        <v>2022</v>
      </c>
    </row>
    <row r="1587" spans="1:64" ht="15" customHeight="1" x14ac:dyDescent="0.25">
      <c r="A1587" s="15" t="s">
        <v>1260</v>
      </c>
      <c r="B1587" s="15"/>
      <c r="C1587" s="61"/>
      <c r="D1587" s="15" t="s">
        <v>2036</v>
      </c>
      <c r="E1587" s="46" t="s">
        <v>2036</v>
      </c>
      <c r="F1587" s="15"/>
      <c r="G1587" s="48"/>
      <c r="H1587" s="48"/>
      <c r="I1587">
        <f t="shared" si="121"/>
        <v>2008</v>
      </c>
      <c r="J1587">
        <f t="shared" si="122"/>
        <v>2022</v>
      </c>
      <c r="K1587" s="2" t="str">
        <f t="shared" si="123"/>
        <v>-</v>
      </c>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c r="AP1587" s="15"/>
      <c r="AQ1587" s="15"/>
      <c r="AR1587" s="15"/>
      <c r="AS1587" s="15"/>
      <c r="AT1587" s="15"/>
      <c r="AU1587" s="15"/>
      <c r="AV1587" s="15"/>
      <c r="AW1587" s="15"/>
      <c r="AX1587" s="15">
        <v>2008</v>
      </c>
      <c r="AY1587" s="15">
        <v>2009</v>
      </c>
      <c r="AZ1587" s="15">
        <v>2010</v>
      </c>
      <c r="BA1587" s="15">
        <v>2011</v>
      </c>
      <c r="BB1587" s="15">
        <v>2012</v>
      </c>
      <c r="BC1587" s="15">
        <v>2013</v>
      </c>
      <c r="BD1587" s="15">
        <v>2014</v>
      </c>
      <c r="BE1587" s="15">
        <v>2015</v>
      </c>
      <c r="BF1587" s="15">
        <v>2016</v>
      </c>
      <c r="BG1587" s="15">
        <v>2017</v>
      </c>
      <c r="BH1587" s="15">
        <v>2018</v>
      </c>
      <c r="BI1587" s="15">
        <v>2019</v>
      </c>
      <c r="BJ1587" s="15">
        <v>2020</v>
      </c>
      <c r="BK1587" s="15">
        <v>2021</v>
      </c>
      <c r="BL1587" s="15">
        <v>2022</v>
      </c>
    </row>
    <row r="1588" spans="1:64" ht="15" customHeight="1" x14ac:dyDescent="0.25">
      <c r="A1588" s="15" t="s">
        <v>1260</v>
      </c>
      <c r="B1588" s="15"/>
      <c r="C1588" s="61"/>
      <c r="D1588" s="15" t="s">
        <v>201</v>
      </c>
      <c r="E1588" s="47" t="s">
        <v>202</v>
      </c>
      <c r="F1588" s="50" t="s">
        <v>2904</v>
      </c>
      <c r="G1588" s="48"/>
      <c r="H1588" s="48"/>
      <c r="I1588">
        <f t="shared" si="121"/>
        <v>1980</v>
      </c>
      <c r="J1588">
        <f t="shared" si="122"/>
        <v>2007</v>
      </c>
      <c r="K1588" s="2" t="str">
        <f t="shared" si="123"/>
        <v>-</v>
      </c>
      <c r="L1588" s="15"/>
      <c r="M1588" s="15"/>
      <c r="N1588" s="15"/>
      <c r="O1588" s="15"/>
      <c r="P1588" s="15"/>
      <c r="Q1588" s="15"/>
      <c r="R1588" s="15"/>
      <c r="S1588" s="15"/>
      <c r="T1588" s="15"/>
      <c r="U1588" s="15"/>
      <c r="V1588" s="15">
        <v>1980</v>
      </c>
      <c r="W1588" s="15">
        <v>1981</v>
      </c>
      <c r="X1588" s="15">
        <v>1982</v>
      </c>
      <c r="Y1588" s="15">
        <v>1983</v>
      </c>
      <c r="Z1588" s="15">
        <v>1984</v>
      </c>
      <c r="AA1588" s="15">
        <v>1985</v>
      </c>
      <c r="AB1588" s="15">
        <v>1986</v>
      </c>
      <c r="AC1588" s="15">
        <v>1987</v>
      </c>
      <c r="AD1588" s="15">
        <v>1988</v>
      </c>
      <c r="AE1588" s="15">
        <v>1989</v>
      </c>
      <c r="AF1588" s="15">
        <v>1990</v>
      </c>
      <c r="AG1588" s="15">
        <v>1991</v>
      </c>
      <c r="AH1588" s="15">
        <v>1992</v>
      </c>
      <c r="AI1588" s="15">
        <v>1993</v>
      </c>
      <c r="AJ1588" s="15">
        <v>1994</v>
      </c>
      <c r="AK1588" s="15">
        <v>1995</v>
      </c>
      <c r="AL1588" s="15">
        <v>1996</v>
      </c>
      <c r="AM1588" s="15">
        <v>1997</v>
      </c>
      <c r="AN1588" s="15">
        <v>1998</v>
      </c>
      <c r="AO1588" s="15">
        <v>1999</v>
      </c>
      <c r="AP1588" s="15">
        <v>2000</v>
      </c>
      <c r="AQ1588" s="15">
        <v>2001</v>
      </c>
      <c r="AR1588" s="15">
        <v>2002</v>
      </c>
      <c r="AS1588" s="15">
        <v>2003</v>
      </c>
      <c r="AT1588" s="15">
        <v>2004</v>
      </c>
      <c r="AU1588" s="15">
        <v>2005</v>
      </c>
      <c r="AV1588" s="15">
        <v>2006</v>
      </c>
      <c r="AW1588" s="15">
        <v>2007</v>
      </c>
      <c r="AX1588" s="15"/>
      <c r="AY1588" s="15"/>
      <c r="AZ1588" s="15"/>
      <c r="BA1588" s="15"/>
      <c r="BB1588" s="15"/>
      <c r="BC1588" s="15"/>
      <c r="BD1588" s="15"/>
      <c r="BE1588" s="15"/>
      <c r="BF1588" s="15"/>
      <c r="BG1588" s="15"/>
      <c r="BH1588" s="15"/>
      <c r="BI1588" s="15"/>
      <c r="BJ1588" s="15"/>
    </row>
    <row r="1589" spans="1:64" ht="15" customHeight="1" x14ac:dyDescent="0.25">
      <c r="A1589" s="15" t="s">
        <v>1260</v>
      </c>
      <c r="B1589" s="15"/>
      <c r="C1589" s="61"/>
      <c r="D1589" s="15" t="s">
        <v>291</v>
      </c>
      <c r="E1589" s="46" t="s">
        <v>576</v>
      </c>
      <c r="F1589" s="15"/>
      <c r="G1589" s="48" t="s">
        <v>576</v>
      </c>
      <c r="H1589" s="48"/>
      <c r="I1589">
        <f t="shared" si="121"/>
        <v>1995</v>
      </c>
      <c r="J1589">
        <f t="shared" si="122"/>
        <v>2022</v>
      </c>
      <c r="K1589" s="2" t="str">
        <f t="shared" si="123"/>
        <v>-</v>
      </c>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v>1995</v>
      </c>
      <c r="AL1589" s="15">
        <v>1996</v>
      </c>
      <c r="AM1589" s="15">
        <v>1997</v>
      </c>
      <c r="AN1589" s="15">
        <v>1998</v>
      </c>
      <c r="AO1589" s="15">
        <v>1999</v>
      </c>
      <c r="AP1589" s="15">
        <v>2000</v>
      </c>
      <c r="AQ1589" s="15">
        <v>2001</v>
      </c>
      <c r="AR1589" s="15">
        <v>2002</v>
      </c>
      <c r="AS1589" s="15">
        <v>2003</v>
      </c>
      <c r="AT1589" s="15">
        <v>2004</v>
      </c>
      <c r="AU1589" s="15">
        <v>2005</v>
      </c>
      <c r="AV1589" s="15">
        <v>2006</v>
      </c>
      <c r="AW1589" s="15">
        <v>2007</v>
      </c>
      <c r="AX1589" s="15">
        <v>2008</v>
      </c>
      <c r="AY1589" s="15">
        <v>2009</v>
      </c>
      <c r="AZ1589" s="15">
        <v>2010</v>
      </c>
      <c r="BA1589" s="15">
        <v>2011</v>
      </c>
      <c r="BB1589" s="15">
        <v>2012</v>
      </c>
      <c r="BC1589" s="15">
        <v>2013</v>
      </c>
      <c r="BD1589" s="15">
        <v>2014</v>
      </c>
      <c r="BE1589" s="15">
        <v>2015</v>
      </c>
      <c r="BF1589" s="15">
        <v>2016</v>
      </c>
      <c r="BG1589" s="15">
        <v>2017</v>
      </c>
      <c r="BH1589" s="15">
        <v>2018</v>
      </c>
      <c r="BI1589" s="15">
        <v>2019</v>
      </c>
      <c r="BJ1589" s="15">
        <v>2020</v>
      </c>
      <c r="BK1589" s="15">
        <v>2021</v>
      </c>
      <c r="BL1589" s="15">
        <v>2022</v>
      </c>
    </row>
    <row r="1590" spans="1:64" ht="15" customHeight="1" x14ac:dyDescent="0.25">
      <c r="A1590" s="15" t="s">
        <v>1260</v>
      </c>
      <c r="B1590" s="15"/>
      <c r="C1590" s="61"/>
      <c r="D1590" t="s">
        <v>644</v>
      </c>
      <c r="E1590" s="45" t="s">
        <v>645</v>
      </c>
      <c r="F1590" s="50" t="s">
        <v>2904</v>
      </c>
      <c r="G1590" s="45" t="s">
        <v>219</v>
      </c>
      <c r="H1590" s="45" t="s">
        <v>1353</v>
      </c>
      <c r="I1590">
        <f t="shared" si="121"/>
        <v>1980</v>
      </c>
      <c r="J1590">
        <f t="shared" si="122"/>
        <v>1993</v>
      </c>
      <c r="K1590" s="2" t="str">
        <f t="shared" si="123"/>
        <v>-</v>
      </c>
      <c r="L1590" s="15"/>
      <c r="M1590" s="15"/>
      <c r="N1590" s="15"/>
      <c r="O1590" s="15"/>
      <c r="P1590" s="15"/>
      <c r="Q1590" s="15"/>
      <c r="R1590" s="15"/>
      <c r="S1590" s="15"/>
      <c r="T1590" s="15"/>
      <c r="U1590" s="15"/>
      <c r="V1590">
        <v>1980</v>
      </c>
      <c r="W1590">
        <v>1981</v>
      </c>
      <c r="X1590">
        <v>1982</v>
      </c>
      <c r="Y1590">
        <v>1983</v>
      </c>
      <c r="Z1590">
        <v>1984</v>
      </c>
      <c r="AA1590">
        <v>1985</v>
      </c>
      <c r="AB1590">
        <v>1986</v>
      </c>
      <c r="AC1590">
        <v>1987</v>
      </c>
      <c r="AD1590">
        <v>1988</v>
      </c>
      <c r="AE1590">
        <v>1989</v>
      </c>
      <c r="AF1590">
        <v>1990</v>
      </c>
      <c r="AG1590">
        <v>1991</v>
      </c>
      <c r="AH1590">
        <v>1992</v>
      </c>
      <c r="AI1590">
        <v>1993</v>
      </c>
      <c r="BJ1590" s="15"/>
    </row>
    <row r="1591" spans="1:64" ht="15" customHeight="1" x14ac:dyDescent="0.25">
      <c r="A1591" s="15" t="s">
        <v>1260</v>
      </c>
      <c r="B1591" s="15"/>
      <c r="C1591" s="61"/>
      <c r="D1591" s="15" t="s">
        <v>2037</v>
      </c>
      <c r="E1591" s="46" t="s">
        <v>2037</v>
      </c>
      <c r="F1591" s="15"/>
      <c r="G1591" s="48"/>
      <c r="H1591" s="48"/>
      <c r="I1591">
        <f t="shared" si="121"/>
        <v>1990</v>
      </c>
      <c r="J1591">
        <f t="shared" si="122"/>
        <v>2022</v>
      </c>
      <c r="K1591" s="2" t="str">
        <f t="shared" si="123"/>
        <v>-</v>
      </c>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v>1990</v>
      </c>
      <c r="AG1591" s="15">
        <v>1991</v>
      </c>
      <c r="AH1591" s="15">
        <v>1992</v>
      </c>
      <c r="AI1591" s="15">
        <v>1993</v>
      </c>
      <c r="AJ1591" s="15">
        <v>1994</v>
      </c>
      <c r="AK1591" s="15">
        <v>1995</v>
      </c>
      <c r="AL1591" s="15">
        <v>1996</v>
      </c>
      <c r="AM1591" s="15">
        <v>1997</v>
      </c>
      <c r="AN1591" s="15">
        <v>1998</v>
      </c>
      <c r="AO1591" s="15">
        <v>1999</v>
      </c>
      <c r="AP1591" s="15">
        <v>2000</v>
      </c>
      <c r="AQ1591" s="15">
        <v>2001</v>
      </c>
      <c r="AR1591" s="15">
        <v>2002</v>
      </c>
      <c r="AS1591" s="15">
        <v>2003</v>
      </c>
      <c r="AT1591" s="15">
        <v>2004</v>
      </c>
      <c r="AU1591" s="15">
        <v>2005</v>
      </c>
      <c r="AV1591" s="15">
        <v>2006</v>
      </c>
      <c r="AW1591" s="15">
        <v>2007</v>
      </c>
      <c r="AX1591" s="15">
        <v>2008</v>
      </c>
      <c r="AY1591" s="15">
        <v>2009</v>
      </c>
      <c r="AZ1591" s="15">
        <v>2010</v>
      </c>
      <c r="BA1591" s="15">
        <v>2011</v>
      </c>
      <c r="BB1591" s="15">
        <v>2012</v>
      </c>
      <c r="BC1591" s="15">
        <v>2013</v>
      </c>
      <c r="BD1591" s="15">
        <v>2014</v>
      </c>
      <c r="BE1591" s="15">
        <v>2015</v>
      </c>
      <c r="BF1591" s="15">
        <v>2016</v>
      </c>
      <c r="BG1591" s="15">
        <v>2017</v>
      </c>
      <c r="BH1591" s="15">
        <v>2018</v>
      </c>
      <c r="BI1591" s="15">
        <v>2019</v>
      </c>
      <c r="BJ1591" s="15">
        <v>2020</v>
      </c>
      <c r="BK1591" s="15">
        <v>2021</v>
      </c>
      <c r="BL1591" s="15">
        <v>2022</v>
      </c>
    </row>
    <row r="1592" spans="1:64" ht="15" customHeight="1" x14ac:dyDescent="0.25">
      <c r="A1592" s="15" t="s">
        <v>1260</v>
      </c>
      <c r="B1592" s="15"/>
      <c r="C1592" s="61"/>
      <c r="D1592" s="15" t="s">
        <v>2038</v>
      </c>
      <c r="E1592" s="46" t="s">
        <v>2038</v>
      </c>
      <c r="F1592" s="15"/>
      <c r="G1592" s="48"/>
      <c r="H1592" s="48"/>
      <c r="I1592">
        <f t="shared" si="121"/>
        <v>1996</v>
      </c>
      <c r="J1592">
        <f t="shared" si="122"/>
        <v>2022</v>
      </c>
      <c r="K1592" s="2" t="str">
        <f t="shared" si="123"/>
        <v>-</v>
      </c>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v>1996</v>
      </c>
      <c r="AM1592" s="15">
        <v>1997</v>
      </c>
      <c r="AN1592" s="15">
        <v>1998</v>
      </c>
      <c r="AO1592" s="15">
        <v>1999</v>
      </c>
      <c r="AP1592" s="15">
        <v>2000</v>
      </c>
      <c r="AQ1592" s="15">
        <v>2001</v>
      </c>
      <c r="AR1592" s="15">
        <v>2002</v>
      </c>
      <c r="AS1592" s="15">
        <v>2003</v>
      </c>
      <c r="AT1592" s="15">
        <v>2004</v>
      </c>
      <c r="AU1592" s="15">
        <v>2005</v>
      </c>
      <c r="AV1592" s="15">
        <v>2006</v>
      </c>
      <c r="AW1592" s="15">
        <v>2007</v>
      </c>
      <c r="AX1592" s="15">
        <v>2008</v>
      </c>
      <c r="AY1592" s="15">
        <v>2009</v>
      </c>
      <c r="AZ1592" s="15">
        <v>2010</v>
      </c>
      <c r="BA1592" s="15">
        <v>2011</v>
      </c>
      <c r="BB1592" s="15">
        <v>2012</v>
      </c>
      <c r="BC1592" s="15">
        <v>2013</v>
      </c>
      <c r="BD1592" s="15">
        <v>2014</v>
      </c>
      <c r="BE1592" s="15">
        <v>2015</v>
      </c>
      <c r="BF1592" s="15">
        <v>2016</v>
      </c>
      <c r="BG1592" s="15">
        <v>2017</v>
      </c>
      <c r="BH1592" s="15">
        <v>2018</v>
      </c>
      <c r="BI1592" s="15">
        <v>2019</v>
      </c>
      <c r="BJ1592" s="15">
        <v>2020</v>
      </c>
      <c r="BK1592" s="15">
        <v>2021</v>
      </c>
      <c r="BL1592" s="15">
        <v>2022</v>
      </c>
    </row>
    <row r="1593" spans="1:64" ht="15" customHeight="1" x14ac:dyDescent="0.25">
      <c r="A1593" s="15" t="s">
        <v>1260</v>
      </c>
      <c r="B1593" s="15"/>
      <c r="C1593" s="61"/>
      <c r="D1593" t="s">
        <v>2581</v>
      </c>
      <c r="E1593" s="47" t="s">
        <v>2584</v>
      </c>
      <c r="F1593" s="15"/>
      <c r="G1593" s="48"/>
      <c r="H1593" s="48"/>
      <c r="I1593">
        <f t="shared" si="121"/>
        <v>1980</v>
      </c>
      <c r="J1593">
        <f t="shared" si="122"/>
        <v>2022</v>
      </c>
      <c r="K1593" s="2" t="str">
        <f t="shared" si="123"/>
        <v>-</v>
      </c>
      <c r="L1593" s="15"/>
      <c r="M1593" s="15"/>
      <c r="N1593" s="15"/>
      <c r="O1593" s="15"/>
      <c r="P1593" s="15"/>
      <c r="Q1593" s="15"/>
      <c r="R1593" s="15"/>
      <c r="S1593" s="15"/>
      <c r="T1593" s="15"/>
      <c r="U1593" s="15"/>
      <c r="V1593" s="15">
        <v>1980</v>
      </c>
      <c r="W1593" s="15">
        <v>1981</v>
      </c>
      <c r="X1593" s="15">
        <v>1982</v>
      </c>
      <c r="Y1593" s="15">
        <v>1983</v>
      </c>
      <c r="Z1593" s="15">
        <v>1984</v>
      </c>
      <c r="AA1593" s="15">
        <v>1985</v>
      </c>
      <c r="AB1593" s="15">
        <v>1986</v>
      </c>
      <c r="AC1593" s="15">
        <v>1987</v>
      </c>
      <c r="AD1593" s="15">
        <v>1988</v>
      </c>
      <c r="AE1593" s="15">
        <v>1989</v>
      </c>
      <c r="AF1593" s="15">
        <v>1990</v>
      </c>
      <c r="AG1593" s="15">
        <v>1991</v>
      </c>
      <c r="AH1593" s="15">
        <v>1992</v>
      </c>
      <c r="AI1593" s="15">
        <v>1993</v>
      </c>
      <c r="AJ1593" s="15">
        <v>1994</v>
      </c>
      <c r="AK1593" s="15">
        <v>1995</v>
      </c>
      <c r="AL1593" s="15">
        <v>1996</v>
      </c>
      <c r="AM1593" s="15">
        <v>1997</v>
      </c>
      <c r="AN1593" s="15">
        <v>1998</v>
      </c>
      <c r="AO1593" s="15">
        <v>1999</v>
      </c>
      <c r="AP1593" s="15">
        <v>2000</v>
      </c>
      <c r="AQ1593" s="15">
        <v>2001</v>
      </c>
      <c r="AR1593" s="15">
        <v>2002</v>
      </c>
      <c r="AS1593" s="15">
        <v>2003</v>
      </c>
      <c r="AT1593" s="15">
        <v>2004</v>
      </c>
      <c r="AU1593" s="15">
        <v>2005</v>
      </c>
      <c r="AV1593" s="15">
        <v>2006</v>
      </c>
      <c r="AW1593" s="15">
        <v>2007</v>
      </c>
      <c r="AX1593" s="15">
        <v>2008</v>
      </c>
      <c r="AY1593" s="15">
        <v>2009</v>
      </c>
      <c r="AZ1593" s="15">
        <v>2010</v>
      </c>
      <c r="BA1593" s="15">
        <v>2011</v>
      </c>
      <c r="BB1593" s="15">
        <v>2012</v>
      </c>
      <c r="BC1593" s="15">
        <v>2013</v>
      </c>
      <c r="BD1593" s="15">
        <v>2014</v>
      </c>
      <c r="BE1593" s="15">
        <v>2015</v>
      </c>
      <c r="BF1593" s="15">
        <v>2016</v>
      </c>
      <c r="BG1593" s="15">
        <v>2017</v>
      </c>
      <c r="BH1593" s="15">
        <v>2018</v>
      </c>
      <c r="BI1593" s="15">
        <v>2019</v>
      </c>
      <c r="BJ1593" s="15">
        <v>2020</v>
      </c>
      <c r="BK1593" s="15">
        <v>2021</v>
      </c>
      <c r="BL1593" s="15">
        <v>2022</v>
      </c>
    </row>
    <row r="1594" spans="1:64" ht="15" customHeight="1" x14ac:dyDescent="0.25">
      <c r="A1594" s="15" t="s">
        <v>1260</v>
      </c>
      <c r="B1594" s="15"/>
      <c r="C1594" s="61"/>
      <c r="D1594" t="s">
        <v>2582</v>
      </c>
      <c r="E1594" s="46" t="s">
        <v>2584</v>
      </c>
      <c r="F1594" s="15"/>
      <c r="G1594" s="48"/>
      <c r="H1594" s="48"/>
      <c r="I1594">
        <f t="shared" si="121"/>
        <v>1980</v>
      </c>
      <c r="J1594">
        <f t="shared" si="122"/>
        <v>2022</v>
      </c>
      <c r="K1594" s="2" t="str">
        <f t="shared" si="123"/>
        <v>-</v>
      </c>
      <c r="L1594" s="15"/>
      <c r="M1594" s="15"/>
      <c r="N1594" s="15"/>
      <c r="O1594" s="15"/>
      <c r="P1594" s="15"/>
      <c r="Q1594" s="15"/>
      <c r="R1594" s="15"/>
      <c r="S1594" s="15"/>
      <c r="T1594" s="15"/>
      <c r="U1594" s="15"/>
      <c r="V1594" s="15">
        <v>1980</v>
      </c>
      <c r="W1594" s="15">
        <v>1981</v>
      </c>
      <c r="X1594" s="15">
        <v>1982</v>
      </c>
      <c r="Y1594" s="15">
        <v>1983</v>
      </c>
      <c r="Z1594" s="15">
        <v>1984</v>
      </c>
      <c r="AA1594" s="15">
        <v>1985</v>
      </c>
      <c r="AB1594" s="15">
        <v>1986</v>
      </c>
      <c r="AC1594" s="15">
        <v>1987</v>
      </c>
      <c r="AD1594" s="15">
        <v>1988</v>
      </c>
      <c r="AE1594" s="15">
        <v>1989</v>
      </c>
      <c r="AF1594" s="15">
        <v>1990</v>
      </c>
      <c r="AG1594" s="15">
        <v>1991</v>
      </c>
      <c r="AH1594" s="15">
        <v>1992</v>
      </c>
      <c r="AI1594" s="15">
        <v>1993</v>
      </c>
      <c r="AJ1594" s="15">
        <v>1994</v>
      </c>
      <c r="AK1594" s="15">
        <v>1995</v>
      </c>
      <c r="AL1594" s="15">
        <v>1996</v>
      </c>
      <c r="AM1594" s="15">
        <v>1997</v>
      </c>
      <c r="AN1594" s="15">
        <v>1998</v>
      </c>
      <c r="AO1594" s="15">
        <v>1999</v>
      </c>
      <c r="AP1594" s="15">
        <v>2000</v>
      </c>
      <c r="AQ1594" s="15">
        <v>2001</v>
      </c>
      <c r="AR1594" s="15">
        <v>2002</v>
      </c>
      <c r="AS1594" s="15">
        <v>2003</v>
      </c>
      <c r="AT1594" s="15">
        <v>2004</v>
      </c>
      <c r="AU1594" s="15">
        <v>2005</v>
      </c>
      <c r="AV1594" s="15">
        <v>2006</v>
      </c>
      <c r="AW1594" s="15">
        <v>2007</v>
      </c>
      <c r="AX1594" s="15">
        <v>2008</v>
      </c>
      <c r="AY1594" s="15">
        <v>2009</v>
      </c>
      <c r="AZ1594" s="15">
        <v>2010</v>
      </c>
      <c r="BA1594" s="15">
        <v>2011</v>
      </c>
      <c r="BB1594" s="15">
        <v>2012</v>
      </c>
      <c r="BC1594" s="15">
        <v>2013</v>
      </c>
      <c r="BD1594" s="15">
        <v>2014</v>
      </c>
      <c r="BE1594" s="15">
        <v>2015</v>
      </c>
      <c r="BF1594" s="15">
        <v>2016</v>
      </c>
      <c r="BG1594" s="15">
        <v>2017</v>
      </c>
      <c r="BH1594" s="15">
        <v>2018</v>
      </c>
      <c r="BI1594" s="15">
        <v>2019</v>
      </c>
      <c r="BJ1594" s="15">
        <v>2020</v>
      </c>
      <c r="BK1594" s="15">
        <v>2021</v>
      </c>
      <c r="BL1594" s="15">
        <v>2022</v>
      </c>
    </row>
    <row r="1595" spans="1:64" ht="15" customHeight="1" x14ac:dyDescent="0.25">
      <c r="A1595" s="15" t="s">
        <v>1260</v>
      </c>
      <c r="B1595" s="15"/>
      <c r="C1595" s="61"/>
      <c r="D1595" s="15" t="s">
        <v>2583</v>
      </c>
      <c r="E1595" s="46" t="s">
        <v>2585</v>
      </c>
      <c r="F1595" s="15"/>
      <c r="G1595" s="48"/>
      <c r="H1595" s="48"/>
      <c r="I1595">
        <f t="shared" si="121"/>
        <v>1980</v>
      </c>
      <c r="J1595">
        <f t="shared" si="122"/>
        <v>2022</v>
      </c>
      <c r="K1595" s="2" t="str">
        <f t="shared" si="123"/>
        <v>-</v>
      </c>
      <c r="L1595" s="15"/>
      <c r="M1595" s="15"/>
      <c r="N1595" s="15"/>
      <c r="O1595" s="15"/>
      <c r="P1595" s="15"/>
      <c r="Q1595" s="15"/>
      <c r="R1595" s="15"/>
      <c r="S1595" s="15"/>
      <c r="T1595" s="15"/>
      <c r="U1595" s="15"/>
      <c r="V1595" s="15">
        <v>1980</v>
      </c>
      <c r="W1595" s="15">
        <v>1981</v>
      </c>
      <c r="X1595" s="15">
        <v>1982</v>
      </c>
      <c r="Y1595" s="15">
        <v>1983</v>
      </c>
      <c r="Z1595" s="15">
        <v>1984</v>
      </c>
      <c r="AA1595" s="15">
        <v>1985</v>
      </c>
      <c r="AB1595" s="15">
        <v>1986</v>
      </c>
      <c r="AC1595" s="15">
        <v>1987</v>
      </c>
      <c r="AD1595" s="15">
        <v>1988</v>
      </c>
      <c r="AE1595" s="15">
        <v>1989</v>
      </c>
      <c r="AF1595" s="15">
        <v>1990</v>
      </c>
      <c r="AG1595" s="15">
        <v>1991</v>
      </c>
      <c r="AH1595" s="15">
        <v>1992</v>
      </c>
      <c r="AI1595" s="15">
        <v>1993</v>
      </c>
      <c r="AJ1595" s="15">
        <v>1994</v>
      </c>
      <c r="AK1595" s="15">
        <v>1995</v>
      </c>
      <c r="AL1595" s="15">
        <v>1996</v>
      </c>
      <c r="AM1595" s="15">
        <v>1997</v>
      </c>
      <c r="AN1595" s="15">
        <v>1998</v>
      </c>
      <c r="AO1595" s="15">
        <v>1999</v>
      </c>
      <c r="AP1595" s="15">
        <v>2000</v>
      </c>
      <c r="AQ1595" s="15">
        <v>2001</v>
      </c>
      <c r="AR1595" s="15">
        <v>2002</v>
      </c>
      <c r="AS1595" s="15">
        <v>2003</v>
      </c>
      <c r="AT1595" s="15">
        <v>2004</v>
      </c>
      <c r="AU1595" s="15">
        <v>2005</v>
      </c>
      <c r="AV1595" s="15">
        <v>2006</v>
      </c>
      <c r="AW1595" s="15">
        <v>2007</v>
      </c>
      <c r="AX1595" s="15">
        <v>2008</v>
      </c>
      <c r="AY1595" s="15">
        <v>2009</v>
      </c>
      <c r="AZ1595" s="15">
        <v>2010</v>
      </c>
      <c r="BA1595" s="15">
        <v>2011</v>
      </c>
      <c r="BB1595" s="15">
        <v>2012</v>
      </c>
      <c r="BC1595" s="15">
        <v>2013</v>
      </c>
      <c r="BD1595" s="15">
        <v>2014</v>
      </c>
      <c r="BE1595" s="15">
        <v>2015</v>
      </c>
      <c r="BF1595" s="15">
        <v>2016</v>
      </c>
      <c r="BG1595" s="15">
        <v>2017</v>
      </c>
      <c r="BH1595" s="15">
        <v>2018</v>
      </c>
      <c r="BI1595" s="15">
        <v>2019</v>
      </c>
      <c r="BJ1595" s="15">
        <v>2020</v>
      </c>
      <c r="BK1595" s="15">
        <v>2021</v>
      </c>
      <c r="BL1595" s="15">
        <v>2022</v>
      </c>
    </row>
    <row r="1596" spans="1:64" ht="15" customHeight="1" x14ac:dyDescent="0.25">
      <c r="A1596" s="15" t="s">
        <v>1260</v>
      </c>
      <c r="B1596" s="15"/>
      <c r="C1596" s="61"/>
      <c r="D1596" s="15" t="s">
        <v>1506</v>
      </c>
      <c r="E1596" s="46" t="s">
        <v>2586</v>
      </c>
      <c r="F1596" s="50" t="s">
        <v>2904</v>
      </c>
      <c r="G1596" s="48"/>
      <c r="H1596" s="48"/>
      <c r="I1596">
        <f t="shared" si="121"/>
        <v>1980</v>
      </c>
      <c r="J1596">
        <f t="shared" si="122"/>
        <v>1992</v>
      </c>
      <c r="K1596" s="2" t="str">
        <f t="shared" si="123"/>
        <v>-</v>
      </c>
      <c r="L1596" s="15"/>
      <c r="M1596" s="15"/>
      <c r="N1596" s="15"/>
      <c r="O1596" s="15"/>
      <c r="P1596" s="15"/>
      <c r="Q1596" s="15"/>
      <c r="R1596" s="15"/>
      <c r="S1596" s="15"/>
      <c r="T1596" s="15"/>
      <c r="U1596" s="15"/>
      <c r="V1596">
        <v>1980</v>
      </c>
      <c r="W1596">
        <v>1981</v>
      </c>
      <c r="X1596">
        <v>1982</v>
      </c>
      <c r="Y1596">
        <v>1983</v>
      </c>
      <c r="Z1596">
        <v>1984</v>
      </c>
      <c r="AA1596">
        <v>1985</v>
      </c>
      <c r="AB1596">
        <v>1986</v>
      </c>
      <c r="AC1596">
        <v>1987</v>
      </c>
      <c r="AD1596">
        <v>1988</v>
      </c>
      <c r="AE1596">
        <v>1989</v>
      </c>
      <c r="AF1596">
        <v>1990</v>
      </c>
      <c r="AG1596">
        <v>1991</v>
      </c>
      <c r="AH1596">
        <v>1992</v>
      </c>
      <c r="AI1596" s="15"/>
      <c r="AJ1596" s="15"/>
      <c r="AK1596" s="15"/>
      <c r="AL1596" s="15"/>
      <c r="AM1596" s="15"/>
      <c r="AN1596" s="15"/>
      <c r="AO1596" s="15"/>
      <c r="AP1596" s="15"/>
      <c r="AQ1596" s="15"/>
      <c r="AR1596" s="15"/>
      <c r="AS1596" s="15"/>
      <c r="AT1596" s="15"/>
      <c r="AU1596" s="15"/>
      <c r="AV1596" s="15"/>
      <c r="AW1596" s="15"/>
      <c r="AX1596" s="15"/>
      <c r="AY1596" s="15"/>
      <c r="AZ1596" s="15"/>
      <c r="BA1596" s="15"/>
      <c r="BB1596" s="15"/>
      <c r="BC1596" s="15"/>
      <c r="BD1596" s="15"/>
      <c r="BE1596" s="15"/>
      <c r="BF1596" s="15"/>
      <c r="BG1596" s="15"/>
      <c r="BH1596" s="15"/>
      <c r="BI1596" s="15"/>
      <c r="BJ1596" s="15"/>
    </row>
    <row r="1597" spans="1:64" ht="15" customHeight="1" x14ac:dyDescent="0.25">
      <c r="A1597" s="15" t="s">
        <v>1260</v>
      </c>
      <c r="B1597" s="15"/>
      <c r="C1597" s="61"/>
      <c r="D1597" t="s">
        <v>646</v>
      </c>
      <c r="E1597" s="45" t="s">
        <v>152</v>
      </c>
      <c r="F1597" s="50" t="s">
        <v>2904</v>
      </c>
      <c r="G1597" s="45" t="s">
        <v>1382</v>
      </c>
      <c r="H1597" s="45" t="s">
        <v>1355</v>
      </c>
      <c r="I1597">
        <f t="shared" si="121"/>
        <v>1992</v>
      </c>
      <c r="J1597">
        <f t="shared" si="122"/>
        <v>2007</v>
      </c>
      <c r="K1597" s="2" t="str">
        <f t="shared" si="123"/>
        <v>-</v>
      </c>
      <c r="L1597" s="15"/>
      <c r="M1597" s="15"/>
      <c r="N1597" s="15"/>
      <c r="O1597" s="15"/>
      <c r="P1597" s="15"/>
      <c r="Q1597" s="15"/>
      <c r="R1597" s="15"/>
      <c r="S1597" s="15"/>
      <c r="AH1597">
        <v>1992</v>
      </c>
      <c r="AI1597">
        <v>1993</v>
      </c>
      <c r="AJ1597">
        <v>1994</v>
      </c>
      <c r="AK1597">
        <v>1995</v>
      </c>
      <c r="AL1597">
        <v>1996</v>
      </c>
      <c r="AM1597">
        <v>1997</v>
      </c>
      <c r="AN1597">
        <v>1998</v>
      </c>
      <c r="AO1597">
        <v>1999</v>
      </c>
      <c r="AP1597">
        <v>2000</v>
      </c>
      <c r="AQ1597">
        <v>2001</v>
      </c>
      <c r="AR1597">
        <v>2002</v>
      </c>
      <c r="AS1597">
        <v>2003</v>
      </c>
      <c r="AT1597">
        <v>2004</v>
      </c>
      <c r="AU1597">
        <v>2005</v>
      </c>
      <c r="AV1597">
        <v>2006</v>
      </c>
      <c r="AW1597">
        <v>2007</v>
      </c>
      <c r="BJ1597" s="15"/>
    </row>
    <row r="1598" spans="1:64" ht="15" customHeight="1" x14ac:dyDescent="0.25">
      <c r="A1598" s="15" t="s">
        <v>1260</v>
      </c>
      <c r="B1598" s="15"/>
      <c r="C1598" s="61"/>
      <c r="D1598" s="15" t="s">
        <v>2039</v>
      </c>
      <c r="E1598" s="46" t="s">
        <v>2589</v>
      </c>
      <c r="F1598" s="15"/>
      <c r="G1598" s="48"/>
      <c r="H1598" s="48"/>
      <c r="I1598">
        <f t="shared" si="121"/>
        <v>2008</v>
      </c>
      <c r="J1598">
        <f t="shared" si="122"/>
        <v>2022</v>
      </c>
      <c r="K1598" s="2" t="str">
        <f t="shared" si="123"/>
        <v>-</v>
      </c>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c r="AP1598" s="15"/>
      <c r="AQ1598" s="15"/>
      <c r="AR1598" s="15"/>
      <c r="AS1598" s="15"/>
      <c r="AT1598" s="15"/>
      <c r="AU1598" s="15"/>
      <c r="AV1598" s="15"/>
      <c r="AW1598" s="15"/>
      <c r="AX1598" s="15">
        <v>2008</v>
      </c>
      <c r="AY1598" s="15">
        <v>2009</v>
      </c>
      <c r="AZ1598" s="15">
        <v>2010</v>
      </c>
      <c r="BA1598" s="15">
        <v>2011</v>
      </c>
      <c r="BB1598" s="15">
        <v>2012</v>
      </c>
      <c r="BC1598" s="15">
        <v>2013</v>
      </c>
      <c r="BD1598" s="15">
        <v>2014</v>
      </c>
      <c r="BE1598" s="15">
        <v>2015</v>
      </c>
      <c r="BF1598" s="15">
        <v>2016</v>
      </c>
      <c r="BG1598" s="15">
        <v>2017</v>
      </c>
      <c r="BH1598" s="15">
        <v>2018</v>
      </c>
      <c r="BI1598" s="15">
        <v>2019</v>
      </c>
      <c r="BJ1598" s="15">
        <v>2020</v>
      </c>
      <c r="BK1598" s="15">
        <v>2021</v>
      </c>
      <c r="BL1598" s="15">
        <v>2022</v>
      </c>
    </row>
    <row r="1599" spans="1:64" ht="15" customHeight="1" x14ac:dyDescent="0.25">
      <c r="A1599" s="15" t="s">
        <v>1260</v>
      </c>
      <c r="B1599" s="15"/>
      <c r="C1599" s="61"/>
      <c r="D1599" s="15" t="s">
        <v>2587</v>
      </c>
      <c r="E1599" s="46" t="s">
        <v>2588</v>
      </c>
      <c r="F1599" s="15"/>
      <c r="G1599" s="48"/>
      <c r="H1599" s="48"/>
      <c r="I1599">
        <f t="shared" si="121"/>
        <v>2008</v>
      </c>
      <c r="J1599">
        <f t="shared" si="122"/>
        <v>2022</v>
      </c>
      <c r="K1599" s="2" t="str">
        <f t="shared" si="123"/>
        <v>-</v>
      </c>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c r="AP1599" s="15"/>
      <c r="AQ1599" s="15"/>
      <c r="AR1599" s="15"/>
      <c r="AS1599" s="15"/>
      <c r="AT1599" s="15"/>
      <c r="AU1599" s="15"/>
      <c r="AV1599" s="15"/>
      <c r="AW1599" s="15"/>
      <c r="AX1599" s="15">
        <v>2008</v>
      </c>
      <c r="AY1599" s="15">
        <v>2009</v>
      </c>
      <c r="AZ1599" s="15">
        <v>2010</v>
      </c>
      <c r="BA1599" s="15">
        <v>2011</v>
      </c>
      <c r="BB1599" s="15">
        <v>2012</v>
      </c>
      <c r="BC1599" s="15">
        <v>2013</v>
      </c>
      <c r="BD1599" s="15">
        <v>2014</v>
      </c>
      <c r="BE1599" s="15">
        <v>2015</v>
      </c>
      <c r="BF1599" s="15">
        <v>2016</v>
      </c>
      <c r="BG1599" s="15">
        <v>2017</v>
      </c>
      <c r="BH1599" s="15">
        <v>2018</v>
      </c>
      <c r="BI1599" s="15">
        <v>2019</v>
      </c>
      <c r="BJ1599" s="15">
        <v>2020</v>
      </c>
      <c r="BK1599" s="15">
        <v>2021</v>
      </c>
      <c r="BL1599" s="15">
        <v>2022</v>
      </c>
    </row>
    <row r="1600" spans="1:64" ht="15" customHeight="1" x14ac:dyDescent="0.25">
      <c r="A1600" s="15" t="s">
        <v>1260</v>
      </c>
      <c r="B1600" s="15"/>
      <c r="C1600" s="61"/>
      <c r="D1600" s="15" t="s">
        <v>763</v>
      </c>
      <c r="E1600" s="46" t="s">
        <v>764</v>
      </c>
      <c r="F1600" s="15"/>
      <c r="G1600" s="48" t="s">
        <v>764</v>
      </c>
      <c r="H1600" s="48"/>
      <c r="I1600">
        <f t="shared" si="121"/>
        <v>2008</v>
      </c>
      <c r="J1600">
        <f t="shared" si="122"/>
        <v>2022</v>
      </c>
      <c r="K1600" s="2" t="str">
        <f t="shared" si="123"/>
        <v>-</v>
      </c>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c r="AP1600" s="15"/>
      <c r="AQ1600" s="15"/>
      <c r="AR1600" s="15"/>
      <c r="AS1600" s="15"/>
      <c r="AT1600" s="15"/>
      <c r="AU1600" s="15"/>
      <c r="AV1600" s="15"/>
      <c r="AW1600" s="15"/>
      <c r="AX1600" s="15">
        <v>2008</v>
      </c>
      <c r="AY1600" s="15">
        <v>2009</v>
      </c>
      <c r="AZ1600" s="15">
        <v>2010</v>
      </c>
      <c r="BA1600" s="15">
        <v>2011</v>
      </c>
      <c r="BB1600" s="15">
        <v>2012</v>
      </c>
      <c r="BC1600" s="15">
        <v>2013</v>
      </c>
      <c r="BD1600" s="15">
        <v>2014</v>
      </c>
      <c r="BE1600" s="15">
        <v>2015</v>
      </c>
      <c r="BF1600" s="15">
        <v>2016</v>
      </c>
      <c r="BG1600" s="15">
        <v>2017</v>
      </c>
      <c r="BH1600" s="15">
        <v>2018</v>
      </c>
      <c r="BI1600" s="15">
        <v>2019</v>
      </c>
      <c r="BJ1600" s="15">
        <v>2020</v>
      </c>
      <c r="BK1600" s="15">
        <v>2021</v>
      </c>
      <c r="BL1600" s="15">
        <v>2022</v>
      </c>
    </row>
    <row r="1601" spans="1:64" ht="15" customHeight="1" x14ac:dyDescent="0.25">
      <c r="A1601" s="15" t="s">
        <v>1260</v>
      </c>
      <c r="B1601" s="15"/>
      <c r="C1601" s="61"/>
      <c r="D1601" s="15" t="s">
        <v>765</v>
      </c>
      <c r="E1601" s="46" t="s">
        <v>766</v>
      </c>
      <c r="F1601" s="15"/>
      <c r="G1601" s="48" t="s">
        <v>766</v>
      </c>
      <c r="H1601" s="48"/>
      <c r="I1601">
        <f t="shared" si="121"/>
        <v>2008</v>
      </c>
      <c r="J1601">
        <f t="shared" si="122"/>
        <v>2022</v>
      </c>
      <c r="K1601" s="2" t="str">
        <f t="shared" si="123"/>
        <v>-</v>
      </c>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c r="AP1601" s="15"/>
      <c r="AQ1601" s="15"/>
      <c r="AR1601" s="15"/>
      <c r="AS1601" s="15"/>
      <c r="AT1601" s="15"/>
      <c r="AU1601" s="15"/>
      <c r="AV1601" s="15"/>
      <c r="AW1601" s="15"/>
      <c r="AX1601" s="15">
        <v>2008</v>
      </c>
      <c r="AY1601" s="15">
        <v>2009</v>
      </c>
      <c r="AZ1601" s="15">
        <v>2010</v>
      </c>
      <c r="BA1601" s="15">
        <v>2011</v>
      </c>
      <c r="BB1601" s="15">
        <v>2012</v>
      </c>
      <c r="BC1601" s="15">
        <v>2013</v>
      </c>
      <c r="BD1601" s="15">
        <v>2014</v>
      </c>
      <c r="BE1601" s="15">
        <v>2015</v>
      </c>
      <c r="BF1601" s="15">
        <v>2016</v>
      </c>
      <c r="BG1601" s="15">
        <v>2017</v>
      </c>
      <c r="BH1601" s="15">
        <v>2018</v>
      </c>
      <c r="BI1601" s="15">
        <v>2019</v>
      </c>
      <c r="BJ1601" s="15">
        <v>2020</v>
      </c>
      <c r="BK1601" s="15">
        <v>2021</v>
      </c>
      <c r="BL1601" s="15">
        <v>2022</v>
      </c>
    </row>
    <row r="1602" spans="1:64" ht="15" customHeight="1" x14ac:dyDescent="0.25">
      <c r="A1602" s="15" t="s">
        <v>1260</v>
      </c>
      <c r="B1602" s="15"/>
      <c r="C1602" s="61"/>
      <c r="D1602" s="15" t="s">
        <v>151</v>
      </c>
      <c r="E1602" s="46" t="s">
        <v>1074</v>
      </c>
      <c r="F1602" s="38" t="s">
        <v>1303</v>
      </c>
      <c r="G1602" s="48" t="s">
        <v>1074</v>
      </c>
      <c r="H1602" s="48"/>
      <c r="I1602">
        <f t="shared" si="121"/>
        <v>2008</v>
      </c>
      <c r="J1602">
        <f t="shared" si="122"/>
        <v>2022</v>
      </c>
      <c r="K1602" s="2" t="str">
        <f t="shared" si="123"/>
        <v>-</v>
      </c>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c r="AP1602" s="15"/>
      <c r="AQ1602" s="15"/>
      <c r="AR1602" s="15"/>
      <c r="AS1602" s="15"/>
      <c r="AT1602" s="15"/>
      <c r="AU1602" s="15"/>
      <c r="AV1602" s="15"/>
      <c r="AW1602" s="15"/>
      <c r="AX1602" s="15">
        <v>2008</v>
      </c>
      <c r="AY1602" s="15">
        <v>2009</v>
      </c>
      <c r="AZ1602" s="15">
        <v>2010</v>
      </c>
      <c r="BA1602" s="15">
        <v>2011</v>
      </c>
      <c r="BB1602" s="15">
        <v>2012</v>
      </c>
      <c r="BC1602" s="15">
        <v>2013</v>
      </c>
      <c r="BD1602" s="15">
        <v>2014</v>
      </c>
      <c r="BE1602" s="15">
        <v>2015</v>
      </c>
      <c r="BF1602" s="15">
        <v>2016</v>
      </c>
      <c r="BG1602" s="15">
        <v>2017</v>
      </c>
      <c r="BH1602" s="15">
        <v>2018</v>
      </c>
      <c r="BI1602" s="15">
        <v>2019</v>
      </c>
      <c r="BJ1602" s="15">
        <v>2020</v>
      </c>
      <c r="BK1602" s="15">
        <v>2021</v>
      </c>
      <c r="BL1602" s="15">
        <v>2022</v>
      </c>
    </row>
    <row r="1603" spans="1:64" ht="15" customHeight="1" x14ac:dyDescent="0.25">
      <c r="A1603" s="15" t="s">
        <v>1260</v>
      </c>
      <c r="B1603" s="15"/>
      <c r="C1603" s="61"/>
      <c r="D1603" s="15" t="s">
        <v>2040</v>
      </c>
      <c r="E1603" s="46" t="s">
        <v>2040</v>
      </c>
      <c r="F1603" s="15"/>
      <c r="G1603" s="48"/>
      <c r="H1603" s="48"/>
      <c r="I1603">
        <f t="shared" si="121"/>
        <v>2008</v>
      </c>
      <c r="J1603">
        <f t="shared" si="122"/>
        <v>2022</v>
      </c>
      <c r="K1603" s="2" t="str">
        <f t="shared" si="123"/>
        <v>-</v>
      </c>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c r="AP1603" s="15"/>
      <c r="AQ1603" s="15"/>
      <c r="AR1603" s="15"/>
      <c r="AS1603" s="15"/>
      <c r="AT1603" s="15"/>
      <c r="AU1603" s="15"/>
      <c r="AV1603" s="15"/>
      <c r="AW1603" s="15"/>
      <c r="AX1603" s="15">
        <v>2008</v>
      </c>
      <c r="AY1603" s="15">
        <v>2009</v>
      </c>
      <c r="AZ1603" s="15">
        <v>2010</v>
      </c>
      <c r="BA1603" s="15">
        <v>2011</v>
      </c>
      <c r="BB1603" s="15">
        <v>2012</v>
      </c>
      <c r="BC1603" s="15">
        <v>2013</v>
      </c>
      <c r="BD1603" s="15">
        <v>2014</v>
      </c>
      <c r="BE1603" s="15">
        <v>2015</v>
      </c>
      <c r="BF1603" s="15">
        <v>2016</v>
      </c>
      <c r="BG1603" s="15">
        <v>2017</v>
      </c>
      <c r="BH1603" s="15">
        <v>2018</v>
      </c>
      <c r="BI1603" s="15">
        <v>2019</v>
      </c>
      <c r="BJ1603" s="15">
        <v>2020</v>
      </c>
      <c r="BK1603" s="15">
        <v>2021</v>
      </c>
      <c r="BL1603" s="15">
        <v>2022</v>
      </c>
    </row>
    <row r="1604" spans="1:64" ht="15" customHeight="1" x14ac:dyDescent="0.25">
      <c r="A1604" s="15" t="s">
        <v>1260</v>
      </c>
      <c r="B1604" s="15"/>
      <c r="C1604" s="61"/>
      <c r="D1604" s="15" t="s">
        <v>2041</v>
      </c>
      <c r="E1604" s="46" t="s">
        <v>2041</v>
      </c>
      <c r="F1604" s="15"/>
      <c r="G1604" s="48"/>
      <c r="H1604" s="48"/>
      <c r="I1604">
        <f t="shared" si="121"/>
        <v>2008</v>
      </c>
      <c r="J1604">
        <f t="shared" si="122"/>
        <v>2022</v>
      </c>
      <c r="K1604" s="2" t="str">
        <f t="shared" si="123"/>
        <v>-</v>
      </c>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c r="AP1604" s="15"/>
      <c r="AQ1604" s="15"/>
      <c r="AR1604" s="15"/>
      <c r="AS1604" s="15"/>
      <c r="AT1604" s="15"/>
      <c r="AU1604" s="15"/>
      <c r="AV1604" s="15"/>
      <c r="AW1604" s="15"/>
      <c r="AX1604" s="15">
        <v>2008</v>
      </c>
      <c r="AY1604" s="15">
        <v>2009</v>
      </c>
      <c r="AZ1604" s="15">
        <v>2010</v>
      </c>
      <c r="BA1604" s="15">
        <v>2011</v>
      </c>
      <c r="BB1604" s="15">
        <v>2012</v>
      </c>
      <c r="BC1604" s="15">
        <v>2013</v>
      </c>
      <c r="BD1604" s="15">
        <v>2014</v>
      </c>
      <c r="BE1604" s="15">
        <v>2015</v>
      </c>
      <c r="BF1604" s="15">
        <v>2016</v>
      </c>
      <c r="BG1604" s="15">
        <v>2017</v>
      </c>
      <c r="BH1604" s="15">
        <v>2018</v>
      </c>
      <c r="BI1604" s="15">
        <v>2019</v>
      </c>
      <c r="BJ1604" s="15">
        <v>2020</v>
      </c>
      <c r="BK1604" s="15">
        <v>2021</v>
      </c>
      <c r="BL1604" s="15">
        <v>2022</v>
      </c>
    </row>
    <row r="1605" spans="1:64" ht="15" customHeight="1" x14ac:dyDescent="0.25">
      <c r="A1605" s="15" t="s">
        <v>1260</v>
      </c>
      <c r="B1605" s="15"/>
      <c r="C1605" s="61"/>
      <c r="D1605" t="s">
        <v>2590</v>
      </c>
      <c r="E1605" s="47" t="s">
        <v>2592</v>
      </c>
      <c r="F1605" s="50" t="s">
        <v>2904</v>
      </c>
      <c r="G1605" s="48"/>
      <c r="H1605" s="48"/>
      <c r="I1605">
        <f t="shared" si="121"/>
        <v>1994</v>
      </c>
      <c r="J1605">
        <f t="shared" si="122"/>
        <v>2007</v>
      </c>
      <c r="K1605" s="2" t="str">
        <f t="shared" si="123"/>
        <v>-</v>
      </c>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v>1994</v>
      </c>
      <c r="AK1605">
        <v>1995</v>
      </c>
      <c r="AL1605">
        <v>1996</v>
      </c>
      <c r="AM1605">
        <v>1997</v>
      </c>
      <c r="AN1605">
        <v>1998</v>
      </c>
      <c r="AO1605">
        <v>1999</v>
      </c>
      <c r="AP1605">
        <v>2000</v>
      </c>
      <c r="AQ1605">
        <v>2001</v>
      </c>
      <c r="AR1605">
        <v>2002</v>
      </c>
      <c r="AS1605">
        <v>2003</v>
      </c>
      <c r="AT1605">
        <v>2004</v>
      </c>
      <c r="AU1605">
        <v>2005</v>
      </c>
      <c r="AV1605">
        <v>2006</v>
      </c>
      <c r="AW1605">
        <v>2007</v>
      </c>
      <c r="AX1605" s="15"/>
      <c r="AY1605" s="15"/>
      <c r="AZ1605" s="15"/>
      <c r="BA1605" s="15"/>
      <c r="BB1605" s="15"/>
      <c r="BC1605" s="15"/>
      <c r="BD1605" s="15"/>
      <c r="BE1605" s="15"/>
      <c r="BF1605" s="15"/>
      <c r="BG1605" s="15"/>
      <c r="BH1605" s="15"/>
      <c r="BI1605" s="15"/>
      <c r="BJ1605" s="15"/>
    </row>
    <row r="1606" spans="1:64" ht="15" customHeight="1" x14ac:dyDescent="0.25">
      <c r="A1606" s="15" t="s">
        <v>1260</v>
      </c>
      <c r="B1606" s="15"/>
      <c r="C1606" s="61"/>
      <c r="D1606" s="15" t="s">
        <v>2591</v>
      </c>
      <c r="E1606" s="47" t="s">
        <v>578</v>
      </c>
      <c r="F1606" s="50" t="s">
        <v>2904</v>
      </c>
      <c r="G1606" s="48"/>
      <c r="H1606" s="48"/>
      <c r="I1606">
        <f t="shared" si="121"/>
        <v>1980</v>
      </c>
      <c r="J1606">
        <f t="shared" si="122"/>
        <v>2007</v>
      </c>
      <c r="K1606" s="2" t="str">
        <f t="shared" si="123"/>
        <v>-</v>
      </c>
      <c r="L1606" s="15"/>
      <c r="M1606" s="15"/>
      <c r="N1606" s="15"/>
      <c r="O1606" s="15"/>
      <c r="P1606" s="15"/>
      <c r="Q1606" s="15"/>
      <c r="R1606" s="15"/>
      <c r="S1606" s="15"/>
      <c r="T1606" s="15"/>
      <c r="U1606" s="15"/>
      <c r="V1606" s="15">
        <v>1980</v>
      </c>
      <c r="W1606" s="15">
        <v>1981</v>
      </c>
      <c r="X1606" s="15">
        <v>1982</v>
      </c>
      <c r="Y1606" s="15">
        <v>1983</v>
      </c>
      <c r="Z1606" s="15">
        <v>1984</v>
      </c>
      <c r="AA1606" s="15">
        <v>1985</v>
      </c>
      <c r="AB1606" s="15">
        <v>1986</v>
      </c>
      <c r="AC1606" s="15">
        <v>1987</v>
      </c>
      <c r="AD1606" s="15">
        <v>1988</v>
      </c>
      <c r="AE1606" s="15">
        <v>1989</v>
      </c>
      <c r="AF1606" s="15">
        <v>1990</v>
      </c>
      <c r="AG1606" s="15">
        <v>1991</v>
      </c>
      <c r="AH1606" s="15">
        <v>1992</v>
      </c>
      <c r="AI1606" s="15">
        <v>1993</v>
      </c>
      <c r="AJ1606" s="15">
        <v>1994</v>
      </c>
      <c r="AK1606" s="15">
        <v>1995</v>
      </c>
      <c r="AL1606" s="15">
        <v>1996</v>
      </c>
      <c r="AM1606" s="15">
        <v>1997</v>
      </c>
      <c r="AN1606" s="15">
        <v>1998</v>
      </c>
      <c r="AO1606" s="15">
        <v>1999</v>
      </c>
      <c r="AP1606" s="15">
        <v>2000</v>
      </c>
      <c r="AQ1606" s="15">
        <v>2001</v>
      </c>
      <c r="AR1606" s="15">
        <v>2002</v>
      </c>
      <c r="AS1606" s="15">
        <v>2003</v>
      </c>
      <c r="AT1606" s="15">
        <v>2004</v>
      </c>
      <c r="AU1606" s="15">
        <v>2005</v>
      </c>
      <c r="AV1606" s="15">
        <v>2006</v>
      </c>
      <c r="AW1606" s="15">
        <v>2007</v>
      </c>
      <c r="AX1606" s="15"/>
      <c r="AY1606" s="15"/>
      <c r="AZ1606" s="15"/>
      <c r="BA1606" s="15"/>
      <c r="BB1606" s="15"/>
      <c r="BC1606" s="15"/>
      <c r="BD1606" s="15"/>
      <c r="BE1606" s="15"/>
      <c r="BF1606" s="15"/>
      <c r="BG1606" s="15"/>
      <c r="BH1606" s="15"/>
      <c r="BI1606" s="15"/>
      <c r="BJ1606" s="15"/>
    </row>
    <row r="1607" spans="1:64" ht="15" customHeight="1" x14ac:dyDescent="0.25">
      <c r="A1607" s="15" t="s">
        <v>1260</v>
      </c>
      <c r="B1607" s="15"/>
      <c r="C1607" s="61"/>
      <c r="D1607" s="15" t="s">
        <v>2042</v>
      </c>
      <c r="E1607" s="46" t="s">
        <v>2593</v>
      </c>
      <c r="F1607" s="15"/>
      <c r="G1607" s="48"/>
      <c r="H1607" s="48"/>
      <c r="I1607">
        <f t="shared" si="121"/>
        <v>2008</v>
      </c>
      <c r="J1607">
        <f t="shared" ref="J1607:J1659" si="124">MAX(L1607:BT1607)</f>
        <v>2022</v>
      </c>
      <c r="K1607" s="2" t="str">
        <f t="shared" si="123"/>
        <v>-</v>
      </c>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c r="AP1607" s="15"/>
      <c r="AQ1607" s="15"/>
      <c r="AR1607" s="15"/>
      <c r="AS1607" s="15"/>
      <c r="AT1607" s="15"/>
      <c r="AU1607" s="15"/>
      <c r="AV1607" s="15"/>
      <c r="AW1607" s="15"/>
      <c r="AX1607" s="15">
        <v>2008</v>
      </c>
      <c r="AY1607" s="15">
        <v>2009</v>
      </c>
      <c r="AZ1607" s="15">
        <v>2010</v>
      </c>
      <c r="BA1607" s="15">
        <v>2011</v>
      </c>
      <c r="BB1607" s="15">
        <v>2012</v>
      </c>
      <c r="BC1607" s="15">
        <v>2013</v>
      </c>
      <c r="BD1607" s="15">
        <v>2014</v>
      </c>
      <c r="BE1607" s="15">
        <v>2015</v>
      </c>
      <c r="BF1607" s="15">
        <v>2016</v>
      </c>
      <c r="BG1607" s="15">
        <v>2017</v>
      </c>
      <c r="BH1607" s="15">
        <v>2018</v>
      </c>
      <c r="BI1607" s="15">
        <v>2019</v>
      </c>
      <c r="BJ1607" s="15">
        <v>2020</v>
      </c>
      <c r="BK1607" s="15">
        <v>2021</v>
      </c>
      <c r="BL1607" s="15">
        <v>2022</v>
      </c>
    </row>
    <row r="1608" spans="1:64" ht="15" customHeight="1" x14ac:dyDescent="0.25">
      <c r="A1608" s="15" t="s">
        <v>1260</v>
      </c>
      <c r="B1608" s="15"/>
      <c r="C1608" s="61"/>
      <c r="D1608" s="15" t="s">
        <v>2043</v>
      </c>
      <c r="E1608" s="46" t="s">
        <v>2594</v>
      </c>
      <c r="F1608" s="15"/>
      <c r="G1608" s="48"/>
      <c r="H1608" s="48"/>
      <c r="I1608">
        <f t="shared" si="121"/>
        <v>2008</v>
      </c>
      <c r="J1608">
        <f t="shared" si="124"/>
        <v>2022</v>
      </c>
      <c r="K1608" s="2" t="str">
        <f t="shared" si="123"/>
        <v>-</v>
      </c>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c r="AP1608" s="15"/>
      <c r="AQ1608" s="15"/>
      <c r="AR1608" s="15"/>
      <c r="AS1608" s="15"/>
      <c r="AT1608" s="15"/>
      <c r="AU1608" s="15"/>
      <c r="AV1608" s="15"/>
      <c r="AW1608" s="15"/>
      <c r="AX1608" s="15">
        <v>2008</v>
      </c>
      <c r="AY1608" s="15">
        <v>2009</v>
      </c>
      <c r="AZ1608" s="15">
        <v>2010</v>
      </c>
      <c r="BA1608" s="15">
        <v>2011</v>
      </c>
      <c r="BB1608" s="15">
        <v>2012</v>
      </c>
      <c r="BC1608" s="15">
        <v>2013</v>
      </c>
      <c r="BD1608" s="15">
        <v>2014</v>
      </c>
      <c r="BE1608" s="15">
        <v>2015</v>
      </c>
      <c r="BF1608" s="15">
        <v>2016</v>
      </c>
      <c r="BG1608" s="15">
        <v>2017</v>
      </c>
      <c r="BH1608" s="15">
        <v>2018</v>
      </c>
      <c r="BI1608" s="15">
        <v>2019</v>
      </c>
      <c r="BJ1608" s="15">
        <v>2020</v>
      </c>
      <c r="BK1608" s="15">
        <v>2021</v>
      </c>
      <c r="BL1608" s="15">
        <v>2022</v>
      </c>
    </row>
    <row r="1609" spans="1:64" ht="15" customHeight="1" x14ac:dyDescent="0.25">
      <c r="A1609" s="15" t="s">
        <v>1260</v>
      </c>
      <c r="B1609" s="15"/>
      <c r="C1609" s="61"/>
      <c r="D1609" t="s">
        <v>647</v>
      </c>
      <c r="E1609" s="45" t="s">
        <v>153</v>
      </c>
      <c r="F1609" s="50" t="s">
        <v>2904</v>
      </c>
      <c r="G1609" s="45" t="s">
        <v>1383</v>
      </c>
      <c r="H1609" s="45" t="s">
        <v>1356</v>
      </c>
      <c r="I1609">
        <f t="shared" si="121"/>
        <v>1994</v>
      </c>
      <c r="J1609">
        <f t="shared" si="124"/>
        <v>2007</v>
      </c>
      <c r="K1609" s="2" t="str">
        <f t="shared" si="123"/>
        <v>-</v>
      </c>
      <c r="AJ1609">
        <v>1994</v>
      </c>
      <c r="AK1609">
        <v>1995</v>
      </c>
      <c r="AL1609">
        <v>1996</v>
      </c>
      <c r="AM1609">
        <v>1997</v>
      </c>
      <c r="AN1609">
        <v>1998</v>
      </c>
      <c r="AO1609">
        <v>1999</v>
      </c>
      <c r="AP1609">
        <v>2000</v>
      </c>
      <c r="AQ1609">
        <v>2001</v>
      </c>
      <c r="AR1609">
        <v>2002</v>
      </c>
      <c r="AS1609">
        <v>2003</v>
      </c>
      <c r="AT1609">
        <v>2004</v>
      </c>
      <c r="AU1609">
        <v>2005</v>
      </c>
      <c r="AV1609">
        <v>2006</v>
      </c>
      <c r="AW1609">
        <v>2007</v>
      </c>
      <c r="BJ1609" s="15"/>
    </row>
    <row r="1610" spans="1:64" ht="15" customHeight="1" x14ac:dyDescent="0.25">
      <c r="A1610" s="15" t="s">
        <v>1260</v>
      </c>
      <c r="B1610" s="15"/>
      <c r="C1610" s="61"/>
      <c r="D1610" s="15" t="s">
        <v>2044</v>
      </c>
      <c r="E1610" s="46" t="s">
        <v>2595</v>
      </c>
      <c r="F1610" s="15"/>
      <c r="G1610" s="48"/>
      <c r="H1610" s="48"/>
      <c r="I1610">
        <f t="shared" si="121"/>
        <v>2008</v>
      </c>
      <c r="J1610">
        <f t="shared" si="124"/>
        <v>2022</v>
      </c>
      <c r="K1610" s="2" t="str">
        <f t="shared" si="123"/>
        <v>-</v>
      </c>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c r="AP1610" s="15"/>
      <c r="AQ1610" s="15"/>
      <c r="AR1610" s="15"/>
      <c r="AS1610" s="15"/>
      <c r="AT1610" s="15"/>
      <c r="AU1610" s="15"/>
      <c r="AV1610" s="15"/>
      <c r="AW1610" s="15"/>
      <c r="AX1610" s="15">
        <v>2008</v>
      </c>
      <c r="AY1610" s="15">
        <v>2009</v>
      </c>
      <c r="AZ1610" s="15">
        <v>2010</v>
      </c>
      <c r="BA1610" s="15">
        <v>2011</v>
      </c>
      <c r="BB1610" s="15">
        <v>2012</v>
      </c>
      <c r="BC1610" s="15">
        <v>2013</v>
      </c>
      <c r="BD1610" s="15">
        <v>2014</v>
      </c>
      <c r="BE1610" s="15">
        <v>2015</v>
      </c>
      <c r="BF1610" s="15">
        <v>2016</v>
      </c>
      <c r="BG1610" s="15">
        <v>2017</v>
      </c>
      <c r="BH1610" s="15">
        <v>2018</v>
      </c>
      <c r="BI1610" s="15">
        <v>2019</v>
      </c>
      <c r="BJ1610" s="15">
        <v>2020</v>
      </c>
      <c r="BK1610" s="15">
        <v>2021</v>
      </c>
      <c r="BL1610" s="15">
        <v>2022</v>
      </c>
    </row>
    <row r="1611" spans="1:64" ht="15" customHeight="1" x14ac:dyDescent="0.25">
      <c r="A1611" s="15" t="s">
        <v>1260</v>
      </c>
      <c r="B1611" s="15"/>
      <c r="C1611" s="61"/>
      <c r="D1611" t="s">
        <v>648</v>
      </c>
      <c r="E1611" s="45" t="s">
        <v>2596</v>
      </c>
      <c r="F1611" s="50" t="s">
        <v>2904</v>
      </c>
      <c r="G1611" s="45" t="s">
        <v>1384</v>
      </c>
      <c r="H1611" s="45" t="s">
        <v>1357</v>
      </c>
      <c r="I1611">
        <f t="shared" ref="I1611:I1631" si="125">MIN(L1611:BT1611)</f>
        <v>1980</v>
      </c>
      <c r="J1611">
        <f t="shared" si="124"/>
        <v>2007</v>
      </c>
      <c r="K1611" s="2" t="str">
        <f t="shared" si="123"/>
        <v>-</v>
      </c>
      <c r="V1611">
        <v>1980</v>
      </c>
      <c r="W1611">
        <v>1981</v>
      </c>
      <c r="X1611">
        <v>1982</v>
      </c>
      <c r="Y1611">
        <v>1983</v>
      </c>
      <c r="Z1611">
        <v>1984</v>
      </c>
      <c r="AA1611">
        <v>1985</v>
      </c>
      <c r="AB1611">
        <v>1986</v>
      </c>
      <c r="AC1611">
        <v>1987</v>
      </c>
      <c r="AD1611">
        <v>1988</v>
      </c>
      <c r="AE1611">
        <v>1989</v>
      </c>
      <c r="AF1611">
        <v>1990</v>
      </c>
      <c r="AG1611">
        <v>1991</v>
      </c>
      <c r="AH1611">
        <v>1992</v>
      </c>
      <c r="AI1611">
        <v>1993</v>
      </c>
      <c r="AJ1611">
        <v>1994</v>
      </c>
      <c r="AK1611">
        <v>1995</v>
      </c>
      <c r="AL1611">
        <v>1996</v>
      </c>
      <c r="AM1611">
        <v>1997</v>
      </c>
      <c r="AN1611">
        <v>1998</v>
      </c>
      <c r="AO1611">
        <v>1999</v>
      </c>
      <c r="AP1611">
        <v>2000</v>
      </c>
      <c r="AQ1611">
        <v>2001</v>
      </c>
      <c r="AR1611">
        <v>2002</v>
      </c>
      <c r="AS1611">
        <v>2003</v>
      </c>
      <c r="AT1611">
        <v>2004</v>
      </c>
      <c r="AU1611">
        <v>2005</v>
      </c>
      <c r="AV1611">
        <v>2006</v>
      </c>
      <c r="AW1611">
        <v>2007</v>
      </c>
      <c r="BJ1611" s="15"/>
      <c r="BL1611" s="15"/>
    </row>
    <row r="1612" spans="1:64" ht="15" customHeight="1" x14ac:dyDescent="0.25">
      <c r="A1612" s="15" t="s">
        <v>1260</v>
      </c>
      <c r="B1612" s="15"/>
      <c r="C1612" s="61"/>
      <c r="D1612" s="15" t="s">
        <v>2045</v>
      </c>
      <c r="E1612" s="46" t="s">
        <v>2597</v>
      </c>
      <c r="F1612" s="15"/>
      <c r="G1612" s="48"/>
      <c r="H1612" s="48"/>
      <c r="I1612">
        <f t="shared" si="125"/>
        <v>2008</v>
      </c>
      <c r="J1612">
        <f t="shared" si="124"/>
        <v>2022</v>
      </c>
      <c r="K1612" s="2" t="str">
        <f t="shared" si="123"/>
        <v>-</v>
      </c>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c r="AP1612" s="15"/>
      <c r="AQ1612" s="15"/>
      <c r="AR1612" s="15"/>
      <c r="AS1612" s="15"/>
      <c r="AT1612" s="15"/>
      <c r="AU1612" s="15"/>
      <c r="AV1612" s="15"/>
      <c r="AW1612" s="15"/>
      <c r="AX1612" s="15">
        <v>2008</v>
      </c>
      <c r="AY1612" s="15">
        <v>2009</v>
      </c>
      <c r="AZ1612" s="15">
        <v>2010</v>
      </c>
      <c r="BA1612" s="15">
        <v>2011</v>
      </c>
      <c r="BB1612" s="15">
        <v>2012</v>
      </c>
      <c r="BC1612" s="15">
        <v>2013</v>
      </c>
      <c r="BD1612" s="15">
        <v>2014</v>
      </c>
      <c r="BE1612" s="15">
        <v>2015</v>
      </c>
      <c r="BF1612" s="15">
        <v>2016</v>
      </c>
      <c r="BG1612" s="15">
        <v>2017</v>
      </c>
      <c r="BH1612" s="15">
        <v>2018</v>
      </c>
      <c r="BI1612" s="15">
        <v>2019</v>
      </c>
      <c r="BJ1612" s="15">
        <v>2020</v>
      </c>
      <c r="BK1612" s="15">
        <v>2021</v>
      </c>
      <c r="BL1612" s="15">
        <v>2022</v>
      </c>
    </row>
    <row r="1613" spans="1:64" ht="15" customHeight="1" x14ac:dyDescent="0.25">
      <c r="A1613" s="15" t="s">
        <v>1260</v>
      </c>
      <c r="B1613" s="15"/>
      <c r="C1613" s="61"/>
      <c r="D1613" s="15" t="s">
        <v>353</v>
      </c>
      <c r="E1613" s="46" t="s">
        <v>2598</v>
      </c>
      <c r="F1613" s="15"/>
      <c r="G1613" s="48"/>
      <c r="H1613" s="48"/>
      <c r="I1613">
        <f t="shared" si="125"/>
        <v>2008</v>
      </c>
      <c r="J1613">
        <f>MAX(L1613:BT1613)</f>
        <v>2022</v>
      </c>
      <c r="K1613" s="2" t="str">
        <f t="shared" si="123"/>
        <v>-</v>
      </c>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c r="AP1613" s="15"/>
      <c r="AQ1613" s="15"/>
      <c r="AR1613" s="15"/>
      <c r="AS1613" s="15"/>
      <c r="AT1613" s="15"/>
      <c r="AU1613" s="15"/>
      <c r="AV1613" s="15"/>
      <c r="AW1613" s="15"/>
      <c r="AX1613" s="15">
        <v>2008</v>
      </c>
      <c r="AY1613" s="15">
        <v>2009</v>
      </c>
      <c r="AZ1613" s="15">
        <v>2010</v>
      </c>
      <c r="BA1613" s="15">
        <v>2011</v>
      </c>
      <c r="BB1613" s="15">
        <v>2012</v>
      </c>
      <c r="BC1613" s="15">
        <v>2013</v>
      </c>
      <c r="BD1613" s="15">
        <v>2014</v>
      </c>
      <c r="BE1613" s="15">
        <v>2015</v>
      </c>
      <c r="BF1613" s="15">
        <v>2016</v>
      </c>
      <c r="BG1613" s="15">
        <v>2017</v>
      </c>
      <c r="BH1613" s="15">
        <v>2018</v>
      </c>
      <c r="BI1613" s="15">
        <v>2019</v>
      </c>
      <c r="BJ1613" s="15">
        <v>2020</v>
      </c>
      <c r="BK1613" s="15">
        <v>2021</v>
      </c>
      <c r="BL1613" s="15">
        <v>2022</v>
      </c>
    </row>
    <row r="1614" spans="1:64" ht="15" customHeight="1" x14ac:dyDescent="0.25">
      <c r="A1614" s="15" t="s">
        <v>1260</v>
      </c>
      <c r="B1614" s="15"/>
      <c r="C1614" s="61"/>
      <c r="D1614" s="15" t="s">
        <v>2046</v>
      </c>
      <c r="E1614" s="46" t="s">
        <v>2599</v>
      </c>
      <c r="F1614" s="15"/>
      <c r="G1614" s="48"/>
      <c r="H1614" s="48"/>
      <c r="I1614">
        <f t="shared" si="125"/>
        <v>2008</v>
      </c>
      <c r="J1614">
        <f t="shared" si="124"/>
        <v>2022</v>
      </c>
      <c r="K1614" s="2" t="str">
        <f t="shared" si="123"/>
        <v>-</v>
      </c>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c r="AP1614" s="15"/>
      <c r="AQ1614" s="15"/>
      <c r="AR1614" s="15"/>
      <c r="AS1614" s="15"/>
      <c r="AT1614" s="15"/>
      <c r="AU1614" s="15"/>
      <c r="AV1614" s="15"/>
      <c r="AW1614" s="15"/>
      <c r="AX1614" s="15">
        <v>2008</v>
      </c>
      <c r="AY1614" s="15">
        <v>2009</v>
      </c>
      <c r="AZ1614" s="15">
        <v>2010</v>
      </c>
      <c r="BA1614" s="15">
        <v>2011</v>
      </c>
      <c r="BB1614" s="15">
        <v>2012</v>
      </c>
      <c r="BC1614" s="15">
        <v>2013</v>
      </c>
      <c r="BD1614" s="15">
        <v>2014</v>
      </c>
      <c r="BE1614" s="15">
        <v>2015</v>
      </c>
      <c r="BF1614" s="15">
        <v>2016</v>
      </c>
      <c r="BG1614" s="15">
        <v>2017</v>
      </c>
      <c r="BH1614" s="15">
        <v>2018</v>
      </c>
      <c r="BI1614" s="15">
        <v>2019</v>
      </c>
      <c r="BJ1614" s="15">
        <v>2020</v>
      </c>
      <c r="BK1614" s="15">
        <v>2021</v>
      </c>
      <c r="BL1614" s="15">
        <v>2022</v>
      </c>
    </row>
    <row r="1615" spans="1:64" ht="15" customHeight="1" x14ac:dyDescent="0.25">
      <c r="A1615" s="15" t="s">
        <v>1260</v>
      </c>
      <c r="B1615" s="15"/>
      <c r="C1615" s="61"/>
      <c r="D1615" t="s">
        <v>649</v>
      </c>
      <c r="E1615" s="45" t="s">
        <v>650</v>
      </c>
      <c r="F1615" s="50" t="s">
        <v>2904</v>
      </c>
      <c r="G1615" s="45" t="s">
        <v>1385</v>
      </c>
      <c r="H1615" s="45" t="s">
        <v>1358</v>
      </c>
      <c r="I1615">
        <f t="shared" si="125"/>
        <v>1990</v>
      </c>
      <c r="J1615">
        <f t="shared" si="124"/>
        <v>2007</v>
      </c>
      <c r="K1615" s="2" t="str">
        <f t="shared" si="123"/>
        <v>-</v>
      </c>
      <c r="AF1615">
        <v>1990</v>
      </c>
      <c r="AG1615">
        <v>1991</v>
      </c>
      <c r="AH1615">
        <v>1992</v>
      </c>
      <c r="AI1615">
        <v>1993</v>
      </c>
      <c r="AJ1615">
        <v>1994</v>
      </c>
      <c r="AK1615">
        <v>1995</v>
      </c>
      <c r="AL1615">
        <v>1996</v>
      </c>
      <c r="AM1615">
        <v>1997</v>
      </c>
      <c r="AN1615">
        <v>1998</v>
      </c>
      <c r="AO1615">
        <v>1999</v>
      </c>
      <c r="AP1615">
        <v>2000</v>
      </c>
      <c r="AQ1615">
        <v>2001</v>
      </c>
      <c r="AR1615">
        <v>2002</v>
      </c>
      <c r="AS1615">
        <v>2003</v>
      </c>
      <c r="AT1615">
        <v>2004</v>
      </c>
      <c r="AU1615">
        <v>2005</v>
      </c>
      <c r="AV1615">
        <v>2006</v>
      </c>
      <c r="AW1615">
        <v>2007</v>
      </c>
      <c r="BJ1615" s="15"/>
    </row>
    <row r="1616" spans="1:64" ht="15" customHeight="1" x14ac:dyDescent="0.25">
      <c r="A1616" s="15" t="s">
        <v>1260</v>
      </c>
      <c r="B1616" s="15"/>
      <c r="C1616" s="61"/>
      <c r="D1616" s="15" t="s">
        <v>2047</v>
      </c>
      <c r="E1616" s="46" t="s">
        <v>2600</v>
      </c>
      <c r="F1616" s="15"/>
      <c r="G1616" s="48"/>
      <c r="H1616" s="48"/>
      <c r="I1616">
        <f t="shared" si="125"/>
        <v>2008</v>
      </c>
      <c r="J1616">
        <f t="shared" si="124"/>
        <v>2022</v>
      </c>
      <c r="K1616" s="2" t="str">
        <f t="shared" si="123"/>
        <v>-</v>
      </c>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c r="AP1616" s="15"/>
      <c r="AQ1616" s="15"/>
      <c r="AR1616" s="15"/>
      <c r="AS1616" s="15"/>
      <c r="AT1616" s="15"/>
      <c r="AU1616" s="15"/>
      <c r="AV1616" s="15"/>
      <c r="AW1616" s="15"/>
      <c r="AX1616" s="15">
        <v>2008</v>
      </c>
      <c r="AY1616" s="15">
        <v>2009</v>
      </c>
      <c r="AZ1616" s="15">
        <v>2010</v>
      </c>
      <c r="BA1616" s="15">
        <v>2011</v>
      </c>
      <c r="BB1616" s="15">
        <v>2012</v>
      </c>
      <c r="BC1616" s="15">
        <v>2013</v>
      </c>
      <c r="BD1616" s="15">
        <v>2014</v>
      </c>
      <c r="BE1616" s="15">
        <v>2015</v>
      </c>
      <c r="BF1616" s="15">
        <v>2016</v>
      </c>
      <c r="BG1616" s="15">
        <v>2017</v>
      </c>
      <c r="BH1616" s="15">
        <v>2018</v>
      </c>
      <c r="BI1616" s="15">
        <v>2019</v>
      </c>
      <c r="BJ1616" s="15">
        <v>2020</v>
      </c>
      <c r="BK1616" s="15">
        <v>2021</v>
      </c>
      <c r="BL1616" s="15">
        <v>2022</v>
      </c>
    </row>
    <row r="1617" spans="1:64" ht="15" customHeight="1" x14ac:dyDescent="0.25">
      <c r="A1617" s="15" t="s">
        <v>1260</v>
      </c>
      <c r="B1617" s="15"/>
      <c r="C1617" s="61"/>
      <c r="D1617" t="s">
        <v>651</v>
      </c>
      <c r="E1617" s="45" t="s">
        <v>1387</v>
      </c>
      <c r="F1617" s="50" t="s">
        <v>2904</v>
      </c>
      <c r="G1617" s="45" t="s">
        <v>1387</v>
      </c>
      <c r="H1617" s="45" t="s">
        <v>1362</v>
      </c>
      <c r="I1617">
        <f t="shared" si="125"/>
        <v>1994</v>
      </c>
      <c r="J1617">
        <f t="shared" si="124"/>
        <v>1995</v>
      </c>
      <c r="K1617" s="2" t="str">
        <f t="shared" si="123"/>
        <v>-</v>
      </c>
      <c r="AJ1617">
        <v>1994</v>
      </c>
      <c r="AK1617">
        <v>1995</v>
      </c>
      <c r="BJ1617" s="15"/>
    </row>
    <row r="1618" spans="1:64" ht="15" customHeight="1" x14ac:dyDescent="0.25">
      <c r="A1618" s="15" t="s">
        <v>1260</v>
      </c>
      <c r="B1618" s="15"/>
      <c r="C1618" s="61"/>
      <c r="D1618" t="s">
        <v>652</v>
      </c>
      <c r="E1618" s="45" t="s">
        <v>653</v>
      </c>
      <c r="F1618" s="50" t="s">
        <v>2904</v>
      </c>
      <c r="G1618" s="45" t="s">
        <v>1386</v>
      </c>
      <c r="H1618" s="45" t="s">
        <v>1359</v>
      </c>
      <c r="I1618">
        <f t="shared" si="125"/>
        <v>1980</v>
      </c>
      <c r="J1618">
        <f t="shared" si="124"/>
        <v>1989</v>
      </c>
      <c r="K1618" s="2" t="str">
        <f t="shared" si="123"/>
        <v>-</v>
      </c>
      <c r="V1618">
        <v>1980</v>
      </c>
      <c r="W1618">
        <v>1981</v>
      </c>
      <c r="X1618">
        <v>1982</v>
      </c>
      <c r="Y1618">
        <v>1983</v>
      </c>
      <c r="Z1618">
        <v>1984</v>
      </c>
      <c r="AA1618">
        <v>1985</v>
      </c>
      <c r="AB1618">
        <v>1986</v>
      </c>
      <c r="AC1618">
        <v>1987</v>
      </c>
      <c r="AD1618">
        <v>1988</v>
      </c>
      <c r="AE1618">
        <v>1989</v>
      </c>
      <c r="BJ1618" s="15"/>
    </row>
    <row r="1619" spans="1:64" ht="15" customHeight="1" x14ac:dyDescent="0.25">
      <c r="A1619" s="15" t="s">
        <v>1260</v>
      </c>
      <c r="B1619" s="15"/>
      <c r="C1619" s="61"/>
      <c r="D1619" s="15" t="s">
        <v>354</v>
      </c>
      <c r="E1619" s="46" t="s">
        <v>355</v>
      </c>
      <c r="F1619" s="15"/>
      <c r="G1619" s="48"/>
      <c r="H1619" s="48"/>
      <c r="I1619">
        <f t="shared" si="125"/>
        <v>2008</v>
      </c>
      <c r="J1619">
        <f t="shared" si="124"/>
        <v>2022</v>
      </c>
      <c r="K1619" s="2" t="str">
        <f t="shared" si="123"/>
        <v>-</v>
      </c>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c r="AP1619" s="15"/>
      <c r="AQ1619" s="15"/>
      <c r="AR1619" s="15"/>
      <c r="AS1619" s="15"/>
      <c r="AT1619" s="15"/>
      <c r="AU1619" s="15"/>
      <c r="AV1619" s="15"/>
      <c r="AW1619" s="15"/>
      <c r="AX1619" s="15">
        <v>2008</v>
      </c>
      <c r="AY1619" s="15">
        <v>2009</v>
      </c>
      <c r="AZ1619" s="15">
        <v>2010</v>
      </c>
      <c r="BA1619" s="15">
        <v>2011</v>
      </c>
      <c r="BB1619" s="15">
        <v>2012</v>
      </c>
      <c r="BC1619" s="15">
        <v>2013</v>
      </c>
      <c r="BD1619" s="15">
        <v>2014</v>
      </c>
      <c r="BE1619" s="15">
        <v>2015</v>
      </c>
      <c r="BF1619" s="15">
        <v>2016</v>
      </c>
      <c r="BG1619" s="15">
        <v>2017</v>
      </c>
      <c r="BH1619" s="15">
        <v>2018</v>
      </c>
      <c r="BI1619" s="15">
        <v>2019</v>
      </c>
      <c r="BJ1619" s="15">
        <v>2020</v>
      </c>
      <c r="BK1619" s="15">
        <v>2021</v>
      </c>
      <c r="BL1619" s="15">
        <v>2022</v>
      </c>
    </row>
    <row r="1620" spans="1:64" ht="15" customHeight="1" x14ac:dyDescent="0.25">
      <c r="A1620" s="15" t="s">
        <v>1260</v>
      </c>
      <c r="B1620" s="15"/>
      <c r="C1620" s="61"/>
      <c r="D1620" s="15" t="s">
        <v>21</v>
      </c>
      <c r="E1620" s="46" t="s">
        <v>2601</v>
      </c>
      <c r="F1620" s="38" t="s">
        <v>1303</v>
      </c>
      <c r="G1620" s="48"/>
      <c r="H1620" s="48"/>
      <c r="I1620">
        <f t="shared" si="125"/>
        <v>1980</v>
      </c>
      <c r="J1620">
        <f t="shared" si="124"/>
        <v>2022</v>
      </c>
      <c r="K1620" s="2" t="str">
        <f t="shared" si="123"/>
        <v>-</v>
      </c>
      <c r="L1620" s="15"/>
      <c r="M1620" s="15"/>
      <c r="N1620" s="15"/>
      <c r="O1620" s="15"/>
      <c r="P1620" s="15"/>
      <c r="Q1620" s="15"/>
      <c r="R1620" s="15"/>
      <c r="S1620" s="15"/>
      <c r="T1620" s="15"/>
      <c r="U1620" s="15"/>
      <c r="V1620" s="15">
        <v>1980</v>
      </c>
      <c r="W1620" s="15">
        <v>1981</v>
      </c>
      <c r="X1620" s="15">
        <v>1982</v>
      </c>
      <c r="Y1620" s="15">
        <v>1983</v>
      </c>
      <c r="Z1620" s="15">
        <v>1984</v>
      </c>
      <c r="AA1620" s="15">
        <v>1985</v>
      </c>
      <c r="AB1620" s="15">
        <v>1986</v>
      </c>
      <c r="AC1620" s="15">
        <v>1987</v>
      </c>
      <c r="AD1620" s="15">
        <v>1988</v>
      </c>
      <c r="AE1620" s="15">
        <v>1989</v>
      </c>
      <c r="AF1620" s="15">
        <v>1990</v>
      </c>
      <c r="AG1620" s="15">
        <v>1991</v>
      </c>
      <c r="AH1620" s="15">
        <v>1992</v>
      </c>
      <c r="AI1620" s="15">
        <v>1993</v>
      </c>
      <c r="AJ1620" s="15">
        <v>1994</v>
      </c>
      <c r="AK1620" s="15">
        <v>1995</v>
      </c>
      <c r="AL1620" s="15">
        <v>1996</v>
      </c>
      <c r="AM1620" s="15">
        <v>1997</v>
      </c>
      <c r="AN1620" s="15">
        <v>1998</v>
      </c>
      <c r="AO1620" s="15">
        <v>1999</v>
      </c>
      <c r="AP1620" s="15">
        <v>2000</v>
      </c>
      <c r="AQ1620" s="15">
        <v>2001</v>
      </c>
      <c r="AR1620" s="15">
        <v>2002</v>
      </c>
      <c r="AS1620" s="15">
        <v>2003</v>
      </c>
      <c r="AT1620" s="15">
        <v>2004</v>
      </c>
      <c r="AU1620" s="15">
        <v>2005</v>
      </c>
      <c r="AV1620" s="15">
        <v>2006</v>
      </c>
      <c r="AW1620" s="15">
        <v>2007</v>
      </c>
      <c r="AX1620" s="15">
        <v>2008</v>
      </c>
      <c r="AY1620" s="15">
        <v>2009</v>
      </c>
      <c r="AZ1620" s="15">
        <v>2010</v>
      </c>
      <c r="BA1620" s="15">
        <v>2011</v>
      </c>
      <c r="BB1620" s="15">
        <v>2012</v>
      </c>
      <c r="BC1620" s="15">
        <v>2013</v>
      </c>
      <c r="BD1620" s="15">
        <v>2014</v>
      </c>
      <c r="BE1620" s="15">
        <v>2015</v>
      </c>
      <c r="BF1620" s="15">
        <v>2016</v>
      </c>
      <c r="BG1620" s="15">
        <v>2017</v>
      </c>
      <c r="BH1620" s="15">
        <v>2018</v>
      </c>
      <c r="BI1620" s="15">
        <v>2019</v>
      </c>
      <c r="BJ1620" s="15">
        <v>2020</v>
      </c>
      <c r="BK1620" s="15">
        <v>2021</v>
      </c>
      <c r="BL1620" s="15">
        <v>2022</v>
      </c>
    </row>
    <row r="1621" spans="1:64" ht="15" customHeight="1" x14ac:dyDescent="0.25">
      <c r="A1621" s="15" t="s">
        <v>1260</v>
      </c>
      <c r="B1621" s="15"/>
      <c r="C1621" s="61"/>
      <c r="D1621" s="15" t="s">
        <v>2048</v>
      </c>
      <c r="E1621" s="46" t="s">
        <v>2602</v>
      </c>
      <c r="F1621" s="15"/>
      <c r="G1621" s="48"/>
      <c r="H1621" s="48"/>
      <c r="I1621">
        <f t="shared" si="125"/>
        <v>2008</v>
      </c>
      <c r="J1621">
        <f t="shared" si="124"/>
        <v>2022</v>
      </c>
      <c r="K1621" s="2" t="str">
        <f t="shared" si="123"/>
        <v>-</v>
      </c>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c r="AP1621" s="15"/>
      <c r="AQ1621" s="15"/>
      <c r="AR1621" s="15"/>
      <c r="AS1621" s="15"/>
      <c r="AT1621" s="15"/>
      <c r="AU1621" s="15"/>
      <c r="AV1621" s="15"/>
      <c r="AW1621" s="15"/>
      <c r="AX1621" s="15">
        <v>2008</v>
      </c>
      <c r="AY1621" s="15">
        <v>2009</v>
      </c>
      <c r="AZ1621" s="15">
        <v>2010</v>
      </c>
      <c r="BA1621" s="15">
        <v>2011</v>
      </c>
      <c r="BB1621" s="15">
        <v>2012</v>
      </c>
      <c r="BC1621" s="15">
        <v>2013</v>
      </c>
      <c r="BD1621" s="15">
        <v>2014</v>
      </c>
      <c r="BE1621" s="15">
        <v>2015</v>
      </c>
      <c r="BF1621" s="15">
        <v>2016</v>
      </c>
      <c r="BG1621" s="15">
        <v>2017</v>
      </c>
      <c r="BH1621" s="15">
        <v>2018</v>
      </c>
      <c r="BI1621" s="15">
        <v>2019</v>
      </c>
      <c r="BJ1621" s="15">
        <v>2020</v>
      </c>
      <c r="BK1621" s="15">
        <v>2021</v>
      </c>
      <c r="BL1621" s="15">
        <v>2022</v>
      </c>
    </row>
    <row r="1622" spans="1:64" ht="15" customHeight="1" x14ac:dyDescent="0.25">
      <c r="A1622" s="15" t="s">
        <v>1260</v>
      </c>
      <c r="B1622" s="15"/>
      <c r="C1622" s="61"/>
      <c r="D1622" s="15" t="s">
        <v>2102</v>
      </c>
      <c r="E1622" s="46" t="s">
        <v>2056</v>
      </c>
      <c r="F1622" s="38"/>
      <c r="G1622" s="48" t="s">
        <v>2056</v>
      </c>
      <c r="H1622" s="48"/>
      <c r="I1622">
        <f t="shared" si="125"/>
        <v>2006</v>
      </c>
      <c r="J1622">
        <f t="shared" si="124"/>
        <v>2022</v>
      </c>
      <c r="K1622" s="2" t="str">
        <f t="shared" si="123"/>
        <v>-</v>
      </c>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c r="AP1622" s="15"/>
      <c r="AQ1622" s="15"/>
      <c r="AR1622" s="15"/>
      <c r="AS1622" s="15"/>
      <c r="AT1622" s="15"/>
      <c r="AU1622" s="15"/>
      <c r="AV1622" s="15">
        <v>2006</v>
      </c>
      <c r="AW1622" s="15">
        <v>2007</v>
      </c>
      <c r="AX1622" s="15">
        <v>2008</v>
      </c>
      <c r="AY1622" s="15">
        <v>2009</v>
      </c>
      <c r="AZ1622" s="15">
        <v>2010</v>
      </c>
      <c r="BA1622" s="15">
        <v>2011</v>
      </c>
      <c r="BB1622" s="15">
        <v>2012</v>
      </c>
      <c r="BC1622" s="15">
        <v>2013</v>
      </c>
      <c r="BD1622" s="15">
        <v>2014</v>
      </c>
      <c r="BE1622" s="15">
        <v>2015</v>
      </c>
      <c r="BF1622" s="15">
        <v>2016</v>
      </c>
      <c r="BG1622" s="15">
        <v>2017</v>
      </c>
      <c r="BH1622" s="15">
        <v>2018</v>
      </c>
      <c r="BI1622" s="15">
        <v>2019</v>
      </c>
      <c r="BJ1622" s="15">
        <v>2020</v>
      </c>
      <c r="BK1622" s="15">
        <v>2021</v>
      </c>
      <c r="BL1622" s="15">
        <v>2022</v>
      </c>
    </row>
    <row r="1623" spans="1:64" ht="15" customHeight="1" x14ac:dyDescent="0.25">
      <c r="A1623" s="15" t="s">
        <v>1260</v>
      </c>
      <c r="B1623" s="15"/>
      <c r="C1623" s="61"/>
      <c r="D1623" s="15" t="s">
        <v>2049</v>
      </c>
      <c r="E1623" s="46" t="s">
        <v>2158</v>
      </c>
      <c r="F1623" s="15"/>
      <c r="G1623" s="48"/>
      <c r="H1623" s="48"/>
      <c r="I1623">
        <f t="shared" si="125"/>
        <v>2008</v>
      </c>
      <c r="J1623">
        <f t="shared" si="124"/>
        <v>2022</v>
      </c>
      <c r="K1623" s="2" t="str">
        <f t="shared" si="123"/>
        <v>-</v>
      </c>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c r="AP1623" s="15"/>
      <c r="AQ1623" s="15"/>
      <c r="AR1623" s="15"/>
      <c r="AS1623" s="15"/>
      <c r="AT1623" s="15"/>
      <c r="AU1623" s="15"/>
      <c r="AV1623" s="15"/>
      <c r="AW1623" s="15"/>
      <c r="AX1623" s="15">
        <v>2008</v>
      </c>
      <c r="AY1623" s="15">
        <v>2009</v>
      </c>
      <c r="AZ1623" s="15">
        <v>2010</v>
      </c>
      <c r="BA1623" s="15">
        <v>2011</v>
      </c>
      <c r="BB1623" s="15">
        <v>2012</v>
      </c>
      <c r="BC1623" s="15">
        <v>2013</v>
      </c>
      <c r="BD1623" s="15">
        <v>2014</v>
      </c>
      <c r="BE1623" s="15">
        <v>2015</v>
      </c>
      <c r="BF1623" s="15">
        <v>2016</v>
      </c>
      <c r="BG1623" s="15">
        <v>2017</v>
      </c>
      <c r="BH1623" s="15">
        <v>2018</v>
      </c>
      <c r="BI1623" s="15">
        <v>2019</v>
      </c>
      <c r="BJ1623" s="15">
        <v>2020</v>
      </c>
      <c r="BK1623" s="15">
        <v>2021</v>
      </c>
      <c r="BL1623" s="15">
        <v>2022</v>
      </c>
    </row>
    <row r="1624" spans="1:64" ht="15" customHeight="1" x14ac:dyDescent="0.25">
      <c r="A1624" s="15" t="s">
        <v>1260</v>
      </c>
      <c r="B1624" s="15"/>
      <c r="C1624" s="61"/>
      <c r="D1624" t="s">
        <v>654</v>
      </c>
      <c r="E1624" s="45" t="s">
        <v>655</v>
      </c>
      <c r="F1624" s="50" t="s">
        <v>2904</v>
      </c>
      <c r="G1624" s="45" t="s">
        <v>655</v>
      </c>
      <c r="H1624" s="45" t="s">
        <v>1361</v>
      </c>
      <c r="I1624">
        <f t="shared" si="125"/>
        <v>1996</v>
      </c>
      <c r="J1624">
        <f t="shared" si="124"/>
        <v>2007</v>
      </c>
      <c r="K1624" s="2" t="str">
        <f t="shared" si="123"/>
        <v>-</v>
      </c>
      <c r="AL1624">
        <v>1996</v>
      </c>
      <c r="AM1624">
        <v>1997</v>
      </c>
      <c r="AN1624">
        <v>1998</v>
      </c>
      <c r="AO1624">
        <v>1999</v>
      </c>
      <c r="AP1624">
        <v>2000</v>
      </c>
      <c r="AQ1624">
        <v>2001</v>
      </c>
      <c r="AR1624">
        <v>2002</v>
      </c>
      <c r="AS1624">
        <v>2003</v>
      </c>
      <c r="AT1624">
        <v>2004</v>
      </c>
      <c r="AU1624">
        <v>2005</v>
      </c>
      <c r="AV1624">
        <v>2006</v>
      </c>
      <c r="AW1624">
        <v>2007</v>
      </c>
      <c r="BJ1624" s="15"/>
      <c r="BL1624" s="15"/>
    </row>
    <row r="1625" spans="1:64" ht="15" customHeight="1" x14ac:dyDescent="0.25">
      <c r="A1625" s="15" t="s">
        <v>1260</v>
      </c>
      <c r="B1625" s="15"/>
      <c r="C1625" s="61"/>
      <c r="D1625" s="15" t="s">
        <v>2050</v>
      </c>
      <c r="E1625" s="46" t="s">
        <v>655</v>
      </c>
      <c r="F1625" s="15"/>
      <c r="G1625" s="48"/>
      <c r="H1625" s="48"/>
      <c r="I1625">
        <f t="shared" si="125"/>
        <v>2008</v>
      </c>
      <c r="J1625">
        <f t="shared" si="124"/>
        <v>2022</v>
      </c>
      <c r="K1625" s="2" t="str">
        <f t="shared" si="123"/>
        <v>-</v>
      </c>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c r="AP1625" s="15"/>
      <c r="AQ1625" s="15"/>
      <c r="AR1625" s="15"/>
      <c r="AS1625" s="15"/>
      <c r="AT1625" s="15"/>
      <c r="AU1625" s="15"/>
      <c r="AV1625" s="15"/>
      <c r="AW1625" s="15"/>
      <c r="AX1625" s="15">
        <v>2008</v>
      </c>
      <c r="AY1625" s="15">
        <v>2009</v>
      </c>
      <c r="AZ1625" s="15">
        <v>2010</v>
      </c>
      <c r="BA1625" s="15">
        <v>2011</v>
      </c>
      <c r="BB1625" s="15">
        <v>2012</v>
      </c>
      <c r="BC1625" s="15">
        <v>2013</v>
      </c>
      <c r="BD1625" s="15">
        <v>2014</v>
      </c>
      <c r="BE1625" s="15">
        <v>2015</v>
      </c>
      <c r="BF1625" s="15">
        <v>2016</v>
      </c>
      <c r="BG1625" s="15">
        <v>2017</v>
      </c>
      <c r="BH1625" s="15">
        <v>2018</v>
      </c>
      <c r="BI1625" s="15">
        <v>2019</v>
      </c>
      <c r="BJ1625" s="15">
        <v>2020</v>
      </c>
      <c r="BK1625" s="15">
        <v>2021</v>
      </c>
      <c r="BL1625" s="15">
        <v>2022</v>
      </c>
    </row>
    <row r="1626" spans="1:64" ht="15" customHeight="1" x14ac:dyDescent="0.25">
      <c r="A1626" s="15" t="s">
        <v>1260</v>
      </c>
      <c r="B1626" s="15"/>
      <c r="C1626" s="61"/>
      <c r="D1626" s="15" t="s">
        <v>2603</v>
      </c>
      <c r="E1626" s="46" t="s">
        <v>2604</v>
      </c>
      <c r="F1626" s="50" t="s">
        <v>2904</v>
      </c>
      <c r="G1626" s="48"/>
      <c r="H1626" s="48"/>
      <c r="I1626">
        <f t="shared" si="125"/>
        <v>1994</v>
      </c>
      <c r="J1626">
        <f>MAX(L1626:BT1626)</f>
        <v>2007</v>
      </c>
      <c r="K1626" s="2" t="str">
        <f t="shared" si="123"/>
        <v>-</v>
      </c>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v>1994</v>
      </c>
      <c r="AK1626" s="15">
        <v>1995</v>
      </c>
      <c r="AL1626" s="15">
        <v>1996</v>
      </c>
      <c r="AM1626" s="15">
        <v>1997</v>
      </c>
      <c r="AN1626" s="15">
        <v>1998</v>
      </c>
      <c r="AO1626" s="15">
        <v>1999</v>
      </c>
      <c r="AP1626" s="15">
        <v>2000</v>
      </c>
      <c r="AQ1626" s="15">
        <v>2001</v>
      </c>
      <c r="AR1626" s="15">
        <v>2002</v>
      </c>
      <c r="AS1626" s="15">
        <v>2003</v>
      </c>
      <c r="AT1626" s="15">
        <v>2004</v>
      </c>
      <c r="AU1626" s="15">
        <v>2005</v>
      </c>
      <c r="AV1626" s="15">
        <v>2006</v>
      </c>
      <c r="AW1626" s="15">
        <v>2007</v>
      </c>
      <c r="AX1626" s="15"/>
      <c r="AY1626" s="15"/>
      <c r="AZ1626" s="15"/>
      <c r="BA1626" s="15"/>
      <c r="BB1626" s="15"/>
      <c r="BC1626" s="15"/>
      <c r="BD1626" s="15"/>
      <c r="BE1626" s="15"/>
      <c r="BF1626" s="15"/>
      <c r="BG1626" s="15"/>
      <c r="BH1626" s="15"/>
      <c r="BI1626" s="15"/>
      <c r="BJ1626" s="15"/>
      <c r="BL1626" s="15"/>
    </row>
    <row r="1627" spans="1:64" ht="15" customHeight="1" x14ac:dyDescent="0.25">
      <c r="A1627" s="15" t="s">
        <v>1260</v>
      </c>
      <c r="B1627" s="15"/>
      <c r="C1627" s="61"/>
      <c r="D1627" s="15" t="s">
        <v>2051</v>
      </c>
      <c r="E1627" s="46" t="s">
        <v>2604</v>
      </c>
      <c r="F1627" s="15"/>
      <c r="G1627" s="48"/>
      <c r="H1627" s="48"/>
      <c r="I1627">
        <f t="shared" si="125"/>
        <v>2008</v>
      </c>
      <c r="J1627">
        <f t="shared" si="124"/>
        <v>2022</v>
      </c>
      <c r="K1627" s="2" t="str">
        <f t="shared" si="123"/>
        <v>-</v>
      </c>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c r="AP1627" s="15"/>
      <c r="AQ1627" s="15"/>
      <c r="AR1627" s="15"/>
      <c r="AS1627" s="15"/>
      <c r="AT1627" s="15"/>
      <c r="AU1627" s="15"/>
      <c r="AV1627" s="15"/>
      <c r="AW1627" s="15"/>
      <c r="AX1627" s="15">
        <v>2008</v>
      </c>
      <c r="AY1627" s="15">
        <v>2009</v>
      </c>
      <c r="AZ1627" s="15">
        <v>2010</v>
      </c>
      <c r="BA1627" s="15">
        <v>2011</v>
      </c>
      <c r="BB1627" s="15">
        <v>2012</v>
      </c>
      <c r="BC1627" s="15">
        <v>2013</v>
      </c>
      <c r="BD1627" s="15">
        <v>2014</v>
      </c>
      <c r="BE1627" s="15">
        <v>2015</v>
      </c>
      <c r="BF1627" s="15">
        <v>2016</v>
      </c>
      <c r="BG1627" s="15">
        <v>2017</v>
      </c>
      <c r="BH1627" s="15">
        <v>2018</v>
      </c>
      <c r="BI1627" s="15">
        <v>2019</v>
      </c>
      <c r="BJ1627" s="15">
        <v>2020</v>
      </c>
      <c r="BK1627" s="15">
        <v>2021</v>
      </c>
      <c r="BL1627" s="15">
        <v>2022</v>
      </c>
    </row>
    <row r="1628" spans="1:64" ht="15" customHeight="1" x14ac:dyDescent="0.25">
      <c r="A1628" s="15" t="s">
        <v>1260</v>
      </c>
      <c r="B1628" s="15"/>
      <c r="C1628" s="61"/>
      <c r="D1628" s="15" t="s">
        <v>2052</v>
      </c>
      <c r="E1628" s="46" t="s">
        <v>2605</v>
      </c>
      <c r="F1628" s="15"/>
      <c r="G1628" s="48"/>
      <c r="H1628" s="48"/>
      <c r="I1628">
        <f t="shared" si="125"/>
        <v>2008</v>
      </c>
      <c r="J1628">
        <f t="shared" si="124"/>
        <v>2022</v>
      </c>
      <c r="K1628" s="2" t="str">
        <f t="shared" si="123"/>
        <v>-</v>
      </c>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c r="AP1628" s="15"/>
      <c r="AQ1628" s="15"/>
      <c r="AR1628" s="15"/>
      <c r="AS1628" s="15"/>
      <c r="AT1628" s="15"/>
      <c r="AU1628" s="15"/>
      <c r="AV1628" s="15"/>
      <c r="AW1628" s="15"/>
      <c r="AX1628" s="15">
        <v>2008</v>
      </c>
      <c r="AY1628" s="15">
        <v>2009</v>
      </c>
      <c r="AZ1628" s="15">
        <v>2010</v>
      </c>
      <c r="BA1628" s="15">
        <v>2011</v>
      </c>
      <c r="BB1628" s="15">
        <v>2012</v>
      </c>
      <c r="BC1628" s="15">
        <v>2013</v>
      </c>
      <c r="BD1628" s="15">
        <v>2014</v>
      </c>
      <c r="BE1628" s="15">
        <v>2015</v>
      </c>
      <c r="BF1628" s="15">
        <v>2016</v>
      </c>
      <c r="BG1628" s="15">
        <v>2017</v>
      </c>
      <c r="BH1628" s="15">
        <v>2018</v>
      </c>
      <c r="BI1628" s="15">
        <v>2019</v>
      </c>
      <c r="BJ1628" s="15">
        <v>2020</v>
      </c>
      <c r="BK1628" s="15">
        <v>2021</v>
      </c>
      <c r="BL1628" s="15">
        <v>2022</v>
      </c>
    </row>
    <row r="1629" spans="1:64" ht="15" customHeight="1" x14ac:dyDescent="0.25">
      <c r="A1629" s="15" t="s">
        <v>1260</v>
      </c>
      <c r="B1629" s="15"/>
      <c r="C1629" s="61"/>
      <c r="D1629" s="15" t="s">
        <v>2398</v>
      </c>
      <c r="E1629" s="46" t="s">
        <v>2606</v>
      </c>
      <c r="F1629" s="50" t="s">
        <v>2904</v>
      </c>
      <c r="G1629" s="48"/>
      <c r="H1629" s="48"/>
      <c r="I1629">
        <f t="shared" si="125"/>
        <v>2008</v>
      </c>
      <c r="J1629">
        <f t="shared" si="124"/>
        <v>2015</v>
      </c>
      <c r="K1629" s="2" t="str">
        <f t="shared" si="123"/>
        <v>-</v>
      </c>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c r="AP1629" s="15"/>
      <c r="AQ1629" s="15"/>
      <c r="AR1629" s="15"/>
      <c r="AS1629" s="15"/>
      <c r="AT1629" s="15"/>
      <c r="AU1629" s="15"/>
      <c r="AV1629" s="15"/>
      <c r="AW1629" s="15"/>
      <c r="AX1629" s="15">
        <v>2008</v>
      </c>
      <c r="AY1629" s="15">
        <v>2009</v>
      </c>
      <c r="AZ1629" s="15">
        <v>2010</v>
      </c>
      <c r="BA1629" s="15">
        <v>2011</v>
      </c>
      <c r="BB1629" s="15">
        <v>2012</v>
      </c>
      <c r="BC1629" s="15">
        <v>2013</v>
      </c>
      <c r="BD1629" s="15">
        <v>2014</v>
      </c>
      <c r="BE1629" s="15">
        <v>2015</v>
      </c>
      <c r="BF1629" s="15"/>
      <c r="BG1629" s="15"/>
      <c r="BH1629" s="15"/>
      <c r="BI1629" s="15"/>
      <c r="BJ1629" s="15"/>
      <c r="BL1629" s="15"/>
    </row>
    <row r="1630" spans="1:64" ht="15" customHeight="1" x14ac:dyDescent="0.25">
      <c r="A1630" s="15" t="s">
        <v>1260</v>
      </c>
      <c r="B1630" s="15"/>
      <c r="C1630" s="61"/>
      <c r="D1630" s="15" t="s">
        <v>2053</v>
      </c>
      <c r="E1630" s="46" t="s">
        <v>2607</v>
      </c>
      <c r="F1630" s="15"/>
      <c r="G1630" s="48"/>
      <c r="H1630" s="48"/>
      <c r="I1630">
        <f t="shared" si="125"/>
        <v>2008</v>
      </c>
      <c r="J1630">
        <f t="shared" si="124"/>
        <v>2022</v>
      </c>
      <c r="K1630" s="2" t="str">
        <f t="shared" si="123"/>
        <v>-</v>
      </c>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c r="AP1630" s="15"/>
      <c r="AQ1630" s="15"/>
      <c r="AR1630" s="15"/>
      <c r="AS1630" s="15"/>
      <c r="AT1630" s="15"/>
      <c r="AU1630" s="15"/>
      <c r="AV1630" s="15"/>
      <c r="AW1630" s="15"/>
      <c r="AX1630" s="15">
        <v>2008</v>
      </c>
      <c r="AY1630" s="15">
        <v>2009</v>
      </c>
      <c r="AZ1630" s="15">
        <v>2010</v>
      </c>
      <c r="BA1630" s="15">
        <v>2011</v>
      </c>
      <c r="BB1630" s="15">
        <v>2012</v>
      </c>
      <c r="BC1630" s="15">
        <v>2013</v>
      </c>
      <c r="BD1630" s="15">
        <v>2014</v>
      </c>
      <c r="BE1630" s="15">
        <v>2015</v>
      </c>
      <c r="BF1630" s="15">
        <v>2016</v>
      </c>
      <c r="BG1630" s="15">
        <v>2017</v>
      </c>
      <c r="BH1630" s="15">
        <v>2018</v>
      </c>
      <c r="BI1630" s="15">
        <v>2019</v>
      </c>
      <c r="BJ1630" s="15">
        <v>2020</v>
      </c>
      <c r="BK1630" s="15">
        <v>2021</v>
      </c>
      <c r="BL1630" s="15">
        <v>2022</v>
      </c>
    </row>
    <row r="1631" spans="1:64" ht="15" customHeight="1" x14ac:dyDescent="0.25">
      <c r="A1631" s="15" t="s">
        <v>1260</v>
      </c>
      <c r="B1631" s="15"/>
      <c r="C1631" s="61"/>
      <c r="D1631" s="15" t="s">
        <v>876</v>
      </c>
      <c r="E1631" s="46" t="s">
        <v>877</v>
      </c>
      <c r="F1631" s="15"/>
      <c r="G1631" s="48" t="s">
        <v>877</v>
      </c>
      <c r="H1631" s="48"/>
      <c r="I1631">
        <f t="shared" si="125"/>
        <v>2008</v>
      </c>
      <c r="J1631">
        <f t="shared" si="124"/>
        <v>2022</v>
      </c>
      <c r="K1631" s="2" t="str">
        <f t="shared" si="123"/>
        <v>-</v>
      </c>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c r="AP1631" s="15"/>
      <c r="AQ1631" s="15"/>
      <c r="AR1631" s="15"/>
      <c r="AS1631" s="15"/>
      <c r="AT1631" s="15"/>
      <c r="AU1631" s="15"/>
      <c r="AV1631" s="15"/>
      <c r="AW1631" s="15"/>
      <c r="AX1631" s="15">
        <v>2008</v>
      </c>
      <c r="AY1631" s="15">
        <v>2009</v>
      </c>
      <c r="AZ1631" s="15">
        <v>2010</v>
      </c>
      <c r="BA1631" s="15">
        <v>2011</v>
      </c>
      <c r="BB1631" s="15">
        <v>2012</v>
      </c>
      <c r="BC1631" s="15">
        <v>2013</v>
      </c>
      <c r="BD1631" s="15">
        <v>2014</v>
      </c>
      <c r="BE1631" s="15">
        <v>2015</v>
      </c>
      <c r="BF1631" s="15">
        <v>2016</v>
      </c>
      <c r="BG1631" s="15">
        <v>2017</v>
      </c>
      <c r="BH1631" s="15">
        <v>2018</v>
      </c>
      <c r="BI1631" s="15">
        <v>2019</v>
      </c>
      <c r="BJ1631" s="15">
        <v>2020</v>
      </c>
      <c r="BK1631" s="15">
        <v>2021</v>
      </c>
      <c r="BL1631" s="15">
        <v>2022</v>
      </c>
    </row>
    <row r="1632" spans="1:64" ht="15" customHeight="1" x14ac:dyDescent="0.25">
      <c r="C1632" s="64"/>
      <c r="E1632" s="45"/>
      <c r="G1632" s="45"/>
      <c r="H1632" s="45"/>
    </row>
    <row r="1633" spans="1:61" ht="15" customHeight="1" x14ac:dyDescent="0.25">
      <c r="A1633" t="s">
        <v>1261</v>
      </c>
      <c r="B1633" s="1" t="str">
        <f>A1633&amp;MIN(I1633:I1649)&amp;"(-"&amp;MAX(J1633:J1649)&amp;")"</f>
        <v>SGDP1994(-2019)</v>
      </c>
      <c r="C1633" s="78"/>
      <c r="D1633" t="s">
        <v>656</v>
      </c>
      <c r="E1633" s="45" t="s">
        <v>657</v>
      </c>
      <c r="G1633" s="45" t="s">
        <v>657</v>
      </c>
      <c r="H1633" s="45" t="s">
        <v>1843</v>
      </c>
      <c r="I1633">
        <f t="shared" ref="I1633:I1644" si="126">MIN(L1633:BT1633)</f>
        <v>1994</v>
      </c>
      <c r="J1633">
        <f t="shared" si="124"/>
        <v>2019</v>
      </c>
      <c r="K1633" s="2" t="str">
        <f t="shared" si="123"/>
        <v>-</v>
      </c>
      <c r="AJ1633">
        <v>1994</v>
      </c>
      <c r="AK1633">
        <v>1995</v>
      </c>
      <c r="AL1633">
        <v>1996</v>
      </c>
      <c r="AM1633">
        <v>1997</v>
      </c>
      <c r="AN1633">
        <v>1998</v>
      </c>
      <c r="AO1633">
        <v>1999</v>
      </c>
      <c r="AP1633">
        <v>2000</v>
      </c>
      <c r="AQ1633">
        <v>2001</v>
      </c>
      <c r="AR1633">
        <v>2002</v>
      </c>
      <c r="AS1633">
        <v>2003</v>
      </c>
      <c r="AT1633">
        <v>2004</v>
      </c>
      <c r="AU1633">
        <v>2005</v>
      </c>
      <c r="AV1633">
        <v>2006</v>
      </c>
      <c r="AW1633">
        <v>2007</v>
      </c>
      <c r="AX1633">
        <v>2008</v>
      </c>
      <c r="AY1633">
        <v>2009</v>
      </c>
      <c r="AZ1633">
        <v>2010</v>
      </c>
      <c r="BA1633">
        <v>2011</v>
      </c>
      <c r="BB1633">
        <v>2012</v>
      </c>
      <c r="BC1633">
        <v>2013</v>
      </c>
      <c r="BD1633">
        <v>2014</v>
      </c>
      <c r="BE1633">
        <v>2015</v>
      </c>
      <c r="BF1633">
        <v>2016</v>
      </c>
      <c r="BG1633">
        <v>2017</v>
      </c>
      <c r="BH1633">
        <v>2018</v>
      </c>
      <c r="BI1633">
        <v>2019</v>
      </c>
    </row>
    <row r="1634" spans="1:61" ht="15" customHeight="1" x14ac:dyDescent="0.25">
      <c r="A1634" t="s">
        <v>1261</v>
      </c>
      <c r="C1634" s="78"/>
      <c r="D1634" t="s">
        <v>658</v>
      </c>
      <c r="E1634" s="45" t="s">
        <v>906</v>
      </c>
      <c r="G1634" s="45" t="s">
        <v>1844</v>
      </c>
      <c r="H1634" s="45" t="s">
        <v>1845</v>
      </c>
      <c r="I1634">
        <f t="shared" si="126"/>
        <v>1994</v>
      </c>
      <c r="J1634">
        <f t="shared" si="124"/>
        <v>2019</v>
      </c>
      <c r="K1634" s="2" t="str">
        <f t="shared" si="123"/>
        <v>-</v>
      </c>
      <c r="AJ1634">
        <v>1994</v>
      </c>
      <c r="AK1634">
        <v>1995</v>
      </c>
      <c r="AL1634">
        <v>1996</v>
      </c>
      <c r="AM1634">
        <v>1997</v>
      </c>
      <c r="AN1634">
        <v>1998</v>
      </c>
      <c r="AO1634">
        <v>1999</v>
      </c>
      <c r="AP1634">
        <v>2000</v>
      </c>
      <c r="AQ1634">
        <v>2001</v>
      </c>
      <c r="AR1634">
        <v>2002</v>
      </c>
      <c r="AS1634">
        <v>2003</v>
      </c>
      <c r="AT1634">
        <v>2004</v>
      </c>
      <c r="AU1634">
        <v>2005</v>
      </c>
      <c r="AV1634">
        <v>2006</v>
      </c>
      <c r="AW1634">
        <v>2007</v>
      </c>
      <c r="AX1634">
        <v>2008</v>
      </c>
      <c r="AY1634">
        <v>2009</v>
      </c>
      <c r="AZ1634">
        <v>2010</v>
      </c>
      <c r="BA1634">
        <v>2011</v>
      </c>
      <c r="BB1634">
        <v>2012</v>
      </c>
      <c r="BC1634">
        <v>2013</v>
      </c>
      <c r="BD1634">
        <v>2014</v>
      </c>
      <c r="BE1634">
        <v>2015</v>
      </c>
      <c r="BF1634">
        <v>2016</v>
      </c>
      <c r="BG1634">
        <v>2017</v>
      </c>
      <c r="BH1634">
        <v>2018</v>
      </c>
      <c r="BI1634">
        <v>2019</v>
      </c>
    </row>
    <row r="1635" spans="1:61" ht="15" customHeight="1" x14ac:dyDescent="0.25">
      <c r="A1635" t="s">
        <v>1261</v>
      </c>
      <c r="C1635" s="78"/>
      <c r="D1635" t="s">
        <v>659</v>
      </c>
      <c r="E1635" s="45" t="s">
        <v>12</v>
      </c>
      <c r="G1635" s="45" t="s">
        <v>202</v>
      </c>
      <c r="H1635" s="45" t="s">
        <v>1800</v>
      </c>
      <c r="I1635">
        <f t="shared" si="126"/>
        <v>1994</v>
      </c>
      <c r="J1635">
        <f t="shared" si="124"/>
        <v>2014</v>
      </c>
      <c r="K1635" s="2" t="str">
        <f t="shared" si="123"/>
        <v>-</v>
      </c>
      <c r="AJ1635">
        <v>1994</v>
      </c>
      <c r="AK1635">
        <v>1995</v>
      </c>
      <c r="AL1635">
        <v>1996</v>
      </c>
      <c r="AM1635">
        <v>1997</v>
      </c>
      <c r="AN1635">
        <v>1998</v>
      </c>
      <c r="AO1635">
        <v>1999</v>
      </c>
      <c r="AP1635">
        <v>2000</v>
      </c>
      <c r="AQ1635">
        <v>2001</v>
      </c>
      <c r="AR1635">
        <v>2002</v>
      </c>
      <c r="AS1635">
        <v>2003</v>
      </c>
      <c r="AT1635">
        <v>2004</v>
      </c>
      <c r="AU1635">
        <v>2005</v>
      </c>
      <c r="AV1635">
        <v>2006</v>
      </c>
      <c r="AW1635">
        <v>2007</v>
      </c>
      <c r="AX1635">
        <v>2008</v>
      </c>
      <c r="AY1635">
        <v>2009</v>
      </c>
      <c r="AZ1635">
        <v>2010</v>
      </c>
      <c r="BA1635">
        <v>2011</v>
      </c>
      <c r="BB1635">
        <v>2012</v>
      </c>
      <c r="BC1635">
        <v>2013</v>
      </c>
      <c r="BD1635">
        <v>2014</v>
      </c>
    </row>
    <row r="1636" spans="1:61" ht="15" customHeight="1" x14ac:dyDescent="0.25">
      <c r="A1636" t="s">
        <v>1261</v>
      </c>
      <c r="C1636" s="78"/>
      <c r="D1636" t="s">
        <v>660</v>
      </c>
      <c r="E1636" s="45" t="s">
        <v>12</v>
      </c>
      <c r="F1636" s="7" t="s">
        <v>1303</v>
      </c>
      <c r="G1636" s="45" t="s">
        <v>1846</v>
      </c>
      <c r="H1636" s="45" t="s">
        <v>1562</v>
      </c>
      <c r="I1636">
        <f t="shared" si="126"/>
        <v>2002</v>
      </c>
      <c r="J1636">
        <f t="shared" si="124"/>
        <v>2017</v>
      </c>
      <c r="K1636" s="2" t="str">
        <f t="shared" si="123"/>
        <v>-</v>
      </c>
      <c r="AR1636">
        <v>2002</v>
      </c>
      <c r="AS1636">
        <v>2003</v>
      </c>
      <c r="AT1636">
        <v>2004</v>
      </c>
      <c r="AU1636">
        <v>2005</v>
      </c>
      <c r="AV1636">
        <v>2006</v>
      </c>
      <c r="AW1636">
        <v>2007</v>
      </c>
      <c r="AX1636">
        <v>2008</v>
      </c>
      <c r="AY1636">
        <v>2009</v>
      </c>
      <c r="AZ1636">
        <v>2010</v>
      </c>
      <c r="BA1636">
        <v>2011</v>
      </c>
      <c r="BB1636">
        <v>2012</v>
      </c>
      <c r="BC1636">
        <v>2013</v>
      </c>
      <c r="BD1636">
        <v>2014</v>
      </c>
      <c r="BE1636">
        <v>2015</v>
      </c>
      <c r="BF1636">
        <v>2016</v>
      </c>
      <c r="BG1636">
        <v>2017</v>
      </c>
    </row>
    <row r="1637" spans="1:61" ht="15" customHeight="1" x14ac:dyDescent="0.25">
      <c r="A1637" t="s">
        <v>1261</v>
      </c>
      <c r="C1637" s="78"/>
      <c r="D1637" t="s">
        <v>661</v>
      </c>
      <c r="E1637" s="45" t="s">
        <v>907</v>
      </c>
      <c r="G1637" s="45" t="s">
        <v>1847</v>
      </c>
      <c r="H1637" s="45" t="s">
        <v>1848</v>
      </c>
      <c r="I1637">
        <f t="shared" si="126"/>
        <v>1994</v>
      </c>
      <c r="J1637">
        <f t="shared" si="124"/>
        <v>2019</v>
      </c>
      <c r="K1637" s="2" t="str">
        <f t="shared" si="123"/>
        <v>-</v>
      </c>
      <c r="AJ1637">
        <v>1994</v>
      </c>
      <c r="AK1637">
        <v>1995</v>
      </c>
      <c r="AL1637">
        <v>1996</v>
      </c>
      <c r="AM1637">
        <v>1997</v>
      </c>
      <c r="AN1637">
        <v>1998</v>
      </c>
      <c r="AO1637">
        <v>1999</v>
      </c>
      <c r="AP1637">
        <v>2000</v>
      </c>
      <c r="AQ1637">
        <v>2001</v>
      </c>
      <c r="AR1637">
        <v>2002</v>
      </c>
      <c r="AS1637">
        <v>2003</v>
      </c>
      <c r="AT1637">
        <v>2004</v>
      </c>
      <c r="AU1637">
        <v>2005</v>
      </c>
      <c r="AV1637">
        <v>2006</v>
      </c>
      <c r="AW1637">
        <v>2007</v>
      </c>
      <c r="AX1637">
        <v>2008</v>
      </c>
      <c r="AY1637">
        <v>2009</v>
      </c>
      <c r="AZ1637">
        <v>2010</v>
      </c>
      <c r="BA1637">
        <v>2011</v>
      </c>
      <c r="BB1637">
        <v>2012</v>
      </c>
      <c r="BC1637">
        <v>2013</v>
      </c>
      <c r="BD1637">
        <v>2014</v>
      </c>
      <c r="BE1637">
        <v>2015</v>
      </c>
      <c r="BF1637">
        <v>2016</v>
      </c>
      <c r="BG1637">
        <v>2017</v>
      </c>
      <c r="BH1637">
        <v>2018</v>
      </c>
      <c r="BI1637">
        <v>2019</v>
      </c>
    </row>
    <row r="1638" spans="1:61" ht="15" customHeight="1" x14ac:dyDescent="0.25">
      <c r="A1638" t="s">
        <v>1261</v>
      </c>
      <c r="C1638" s="78"/>
      <c r="D1638" t="s">
        <v>662</v>
      </c>
      <c r="E1638" s="45" t="s">
        <v>663</v>
      </c>
      <c r="G1638" s="45" t="s">
        <v>663</v>
      </c>
      <c r="H1638" s="45" t="s">
        <v>1849</v>
      </c>
      <c r="I1638">
        <f t="shared" si="126"/>
        <v>1994</v>
      </c>
      <c r="J1638">
        <f t="shared" si="124"/>
        <v>2019</v>
      </c>
      <c r="K1638" s="2" t="str">
        <f t="shared" si="123"/>
        <v>-</v>
      </c>
      <c r="AJ1638">
        <v>1994</v>
      </c>
      <c r="AK1638">
        <v>1995</v>
      </c>
      <c r="AL1638">
        <v>1996</v>
      </c>
      <c r="AM1638">
        <v>1997</v>
      </c>
      <c r="AN1638">
        <v>1998</v>
      </c>
      <c r="AO1638">
        <v>1999</v>
      </c>
      <c r="AP1638">
        <v>2000</v>
      </c>
      <c r="AQ1638">
        <v>2001</v>
      </c>
      <c r="AR1638">
        <v>2002</v>
      </c>
      <c r="AS1638">
        <v>2003</v>
      </c>
      <c r="AT1638">
        <v>2004</v>
      </c>
      <c r="AU1638">
        <v>2005</v>
      </c>
      <c r="AV1638">
        <v>2006</v>
      </c>
      <c r="AW1638">
        <v>2007</v>
      </c>
      <c r="AX1638">
        <v>2008</v>
      </c>
      <c r="AY1638">
        <v>2009</v>
      </c>
      <c r="AZ1638">
        <v>2010</v>
      </c>
      <c r="BA1638">
        <v>2011</v>
      </c>
      <c r="BB1638">
        <v>2012</v>
      </c>
      <c r="BC1638">
        <v>2013</v>
      </c>
      <c r="BD1638">
        <v>2014</v>
      </c>
      <c r="BE1638">
        <v>2015</v>
      </c>
      <c r="BF1638">
        <v>2016</v>
      </c>
      <c r="BG1638">
        <v>2017</v>
      </c>
      <c r="BH1638">
        <v>2018</v>
      </c>
      <c r="BI1638">
        <v>2019</v>
      </c>
    </row>
    <row r="1639" spans="1:61" ht="15" customHeight="1" x14ac:dyDescent="0.25">
      <c r="A1639" t="s">
        <v>1261</v>
      </c>
      <c r="C1639" s="78"/>
      <c r="D1639" t="s">
        <v>664</v>
      </c>
      <c r="E1639" s="45" t="s">
        <v>665</v>
      </c>
      <c r="G1639" s="45" t="s">
        <v>665</v>
      </c>
      <c r="H1639" s="45" t="s">
        <v>1850</v>
      </c>
      <c r="I1639">
        <f t="shared" si="126"/>
        <v>1994</v>
      </c>
      <c r="J1639">
        <f t="shared" si="124"/>
        <v>2019</v>
      </c>
      <c r="K1639" s="2" t="str">
        <f t="shared" si="123"/>
        <v>-</v>
      </c>
      <c r="AJ1639">
        <v>1994</v>
      </c>
      <c r="AK1639">
        <v>1995</v>
      </c>
      <c r="AL1639">
        <v>1996</v>
      </c>
      <c r="AM1639">
        <v>1997</v>
      </c>
      <c r="AN1639">
        <v>1998</v>
      </c>
      <c r="AO1639">
        <v>1999</v>
      </c>
      <c r="AP1639">
        <v>2000</v>
      </c>
      <c r="AQ1639">
        <v>2001</v>
      </c>
      <c r="AR1639">
        <v>2002</v>
      </c>
      <c r="AS1639">
        <v>2003</v>
      </c>
      <c r="AT1639">
        <v>2004</v>
      </c>
      <c r="AU1639">
        <v>2005</v>
      </c>
      <c r="AV1639">
        <v>2006</v>
      </c>
      <c r="AW1639">
        <v>2007</v>
      </c>
      <c r="AX1639">
        <v>2008</v>
      </c>
      <c r="AY1639">
        <v>2009</v>
      </c>
      <c r="AZ1639">
        <v>2010</v>
      </c>
      <c r="BA1639">
        <v>2011</v>
      </c>
      <c r="BB1639">
        <v>2012</v>
      </c>
      <c r="BC1639">
        <v>2013</v>
      </c>
      <c r="BD1639">
        <v>2014</v>
      </c>
      <c r="BE1639">
        <v>2015</v>
      </c>
      <c r="BF1639">
        <v>2016</v>
      </c>
      <c r="BG1639">
        <v>2017</v>
      </c>
      <c r="BH1639">
        <v>2018</v>
      </c>
      <c r="BI1639">
        <v>2019</v>
      </c>
    </row>
    <row r="1640" spans="1:61" ht="15" customHeight="1" x14ac:dyDescent="0.25">
      <c r="A1640" t="s">
        <v>1261</v>
      </c>
      <c r="C1640" s="78"/>
      <c r="D1640" t="s">
        <v>666</v>
      </c>
      <c r="E1640" s="45" t="s">
        <v>667</v>
      </c>
      <c r="G1640" s="45" t="s">
        <v>667</v>
      </c>
      <c r="H1640" s="45" t="s">
        <v>1851</v>
      </c>
      <c r="I1640">
        <f t="shared" si="126"/>
        <v>1994</v>
      </c>
      <c r="J1640">
        <f t="shared" si="124"/>
        <v>2019</v>
      </c>
      <c r="K1640" s="2" t="str">
        <f t="shared" si="123"/>
        <v>-</v>
      </c>
      <c r="AJ1640">
        <v>1994</v>
      </c>
      <c r="AK1640">
        <v>1995</v>
      </c>
      <c r="AL1640">
        <v>1996</v>
      </c>
      <c r="AM1640">
        <v>1997</v>
      </c>
      <c r="AN1640">
        <v>1998</v>
      </c>
      <c r="AO1640">
        <v>1999</v>
      </c>
      <c r="AP1640">
        <v>2000</v>
      </c>
      <c r="AQ1640">
        <v>2001</v>
      </c>
      <c r="AR1640">
        <v>2002</v>
      </c>
      <c r="AS1640">
        <v>2003</v>
      </c>
      <c r="AT1640">
        <v>2004</v>
      </c>
      <c r="AU1640">
        <v>2005</v>
      </c>
      <c r="AV1640">
        <v>2006</v>
      </c>
      <c r="AW1640">
        <v>2007</v>
      </c>
      <c r="AX1640">
        <v>2008</v>
      </c>
      <c r="AY1640">
        <v>2009</v>
      </c>
      <c r="AZ1640">
        <v>2010</v>
      </c>
      <c r="BA1640">
        <v>2011</v>
      </c>
      <c r="BB1640">
        <v>2012</v>
      </c>
      <c r="BC1640">
        <v>2013</v>
      </c>
      <c r="BD1640">
        <v>2014</v>
      </c>
      <c r="BE1640">
        <v>2015</v>
      </c>
      <c r="BF1640">
        <v>2016</v>
      </c>
      <c r="BG1640">
        <v>2017</v>
      </c>
      <c r="BH1640">
        <v>2018</v>
      </c>
      <c r="BI1640">
        <v>2019</v>
      </c>
    </row>
    <row r="1641" spans="1:61" ht="15" customHeight="1" x14ac:dyDescent="0.25">
      <c r="A1641" t="s">
        <v>1261</v>
      </c>
      <c r="C1641" s="78"/>
      <c r="D1641" t="s">
        <v>668</v>
      </c>
      <c r="E1641" s="45" t="s">
        <v>669</v>
      </c>
      <c r="G1641" s="45" t="s">
        <v>669</v>
      </c>
      <c r="H1641" s="45" t="s">
        <v>1852</v>
      </c>
      <c r="I1641">
        <f t="shared" si="126"/>
        <v>1994</v>
      </c>
      <c r="J1641">
        <f t="shared" si="124"/>
        <v>2019</v>
      </c>
      <c r="K1641" s="2" t="str">
        <f t="shared" si="123"/>
        <v>-</v>
      </c>
      <c r="AJ1641">
        <v>1994</v>
      </c>
      <c r="AK1641">
        <v>1995</v>
      </c>
      <c r="AL1641">
        <v>1996</v>
      </c>
      <c r="AM1641">
        <v>1997</v>
      </c>
      <c r="AN1641">
        <v>1998</v>
      </c>
      <c r="AO1641">
        <v>1999</v>
      </c>
      <c r="AP1641">
        <v>2000</v>
      </c>
      <c r="AQ1641">
        <v>2001</v>
      </c>
      <c r="AR1641">
        <v>2002</v>
      </c>
      <c r="AS1641">
        <v>2003</v>
      </c>
      <c r="AT1641">
        <v>2004</v>
      </c>
      <c r="AU1641">
        <v>2005</v>
      </c>
      <c r="AV1641">
        <v>2006</v>
      </c>
      <c r="AW1641">
        <v>2007</v>
      </c>
      <c r="AX1641">
        <v>2008</v>
      </c>
      <c r="AY1641">
        <v>2009</v>
      </c>
      <c r="AZ1641">
        <v>2010</v>
      </c>
      <c r="BA1641">
        <v>2011</v>
      </c>
      <c r="BB1641">
        <v>2012</v>
      </c>
      <c r="BC1641">
        <v>2013</v>
      </c>
      <c r="BD1641">
        <v>2014</v>
      </c>
      <c r="BE1641">
        <v>2015</v>
      </c>
      <c r="BF1641">
        <v>2016</v>
      </c>
      <c r="BG1641">
        <v>2017</v>
      </c>
      <c r="BH1641">
        <v>2018</v>
      </c>
      <c r="BI1641">
        <v>2019</v>
      </c>
    </row>
    <row r="1642" spans="1:61" ht="15" customHeight="1" x14ac:dyDescent="0.25">
      <c r="A1642" t="s">
        <v>1261</v>
      </c>
      <c r="C1642" s="78"/>
      <c r="D1642" t="s">
        <v>670</v>
      </c>
      <c r="E1642" s="45" t="s">
        <v>908</v>
      </c>
      <c r="G1642" s="45" t="s">
        <v>1853</v>
      </c>
      <c r="H1642" s="45" t="s">
        <v>1854</v>
      </c>
      <c r="I1642">
        <f t="shared" si="126"/>
        <v>1995</v>
      </c>
      <c r="J1642">
        <f t="shared" si="124"/>
        <v>2019</v>
      </c>
      <c r="K1642" s="2" t="str">
        <f t="shared" si="123"/>
        <v>-</v>
      </c>
      <c r="AK1642">
        <v>1995</v>
      </c>
      <c r="AL1642">
        <v>1996</v>
      </c>
      <c r="AM1642">
        <v>1997</v>
      </c>
      <c r="AN1642">
        <v>1998</v>
      </c>
      <c r="AO1642">
        <v>1999</v>
      </c>
      <c r="AP1642">
        <v>2000</v>
      </c>
      <c r="AQ1642">
        <v>2001</v>
      </c>
      <c r="AR1642">
        <v>2002</v>
      </c>
      <c r="AS1642">
        <v>2003</v>
      </c>
      <c r="AT1642">
        <v>2004</v>
      </c>
      <c r="AU1642">
        <v>2005</v>
      </c>
      <c r="AV1642">
        <v>2006</v>
      </c>
      <c r="AW1642">
        <v>2007</v>
      </c>
      <c r="AX1642">
        <v>2008</v>
      </c>
      <c r="AY1642">
        <v>2009</v>
      </c>
      <c r="AZ1642">
        <v>2010</v>
      </c>
      <c r="BA1642">
        <v>2011</v>
      </c>
      <c r="BB1642">
        <v>2012</v>
      </c>
      <c r="BC1642">
        <v>2013</v>
      </c>
      <c r="BD1642">
        <v>2014</v>
      </c>
      <c r="BE1642">
        <v>2015</v>
      </c>
      <c r="BF1642">
        <v>2016</v>
      </c>
      <c r="BG1642">
        <v>2017</v>
      </c>
      <c r="BH1642">
        <v>2018</v>
      </c>
      <c r="BI1642">
        <v>2019</v>
      </c>
    </row>
    <row r="1643" spans="1:61" ht="15" customHeight="1" x14ac:dyDescent="0.25">
      <c r="A1643" t="s">
        <v>1261</v>
      </c>
      <c r="C1643" s="78"/>
      <c r="D1643" t="s">
        <v>21</v>
      </c>
      <c r="E1643" s="45" t="s">
        <v>12</v>
      </c>
      <c r="F1643" s="7" t="s">
        <v>1303</v>
      </c>
      <c r="G1643" s="45" t="s">
        <v>733</v>
      </c>
      <c r="H1643" s="45" t="s">
        <v>1569</v>
      </c>
      <c r="I1643">
        <f t="shared" si="126"/>
        <v>1994</v>
      </c>
      <c r="J1643">
        <f t="shared" si="124"/>
        <v>2019</v>
      </c>
      <c r="K1643" s="2" t="str">
        <f t="shared" si="123"/>
        <v>-</v>
      </c>
      <c r="AJ1643">
        <v>1994</v>
      </c>
      <c r="AK1643">
        <v>1995</v>
      </c>
      <c r="AL1643">
        <v>1996</v>
      </c>
      <c r="AM1643">
        <v>1997</v>
      </c>
      <c r="AN1643">
        <v>1998</v>
      </c>
      <c r="AO1643">
        <v>1999</v>
      </c>
      <c r="AP1643">
        <v>2000</v>
      </c>
      <c r="AQ1643">
        <v>2001</v>
      </c>
      <c r="AR1643">
        <v>2002</v>
      </c>
      <c r="AS1643">
        <v>2003</v>
      </c>
      <c r="AT1643">
        <v>2004</v>
      </c>
      <c r="AU1643">
        <v>2005</v>
      </c>
      <c r="AV1643">
        <v>2006</v>
      </c>
      <c r="AW1643">
        <v>2007</v>
      </c>
      <c r="AX1643">
        <v>2008</v>
      </c>
      <c r="AY1643">
        <v>2009</v>
      </c>
      <c r="AZ1643">
        <v>2010</v>
      </c>
      <c r="BA1643">
        <v>2011</v>
      </c>
      <c r="BB1643">
        <v>2012</v>
      </c>
      <c r="BC1643">
        <v>2013</v>
      </c>
      <c r="BD1643">
        <v>2014</v>
      </c>
      <c r="BE1643">
        <v>2015</v>
      </c>
      <c r="BF1643">
        <v>2016</v>
      </c>
      <c r="BG1643">
        <v>2017</v>
      </c>
      <c r="BH1643">
        <v>2018</v>
      </c>
      <c r="BI1643">
        <v>2019</v>
      </c>
    </row>
    <row r="1644" spans="1:61" ht="15" customHeight="1" x14ac:dyDescent="0.25">
      <c r="A1644" t="s">
        <v>1261</v>
      </c>
      <c r="C1644" s="78"/>
      <c r="D1644" t="s">
        <v>671</v>
      </c>
      <c r="E1644" s="45" t="s">
        <v>672</v>
      </c>
      <c r="G1644" s="45" t="s">
        <v>672</v>
      </c>
      <c r="H1644" s="45" t="s">
        <v>1855</v>
      </c>
      <c r="I1644">
        <f t="shared" si="126"/>
        <v>1994</v>
      </c>
      <c r="J1644">
        <f t="shared" si="124"/>
        <v>2019</v>
      </c>
      <c r="K1644" s="2" t="str">
        <f t="shared" si="123"/>
        <v>-</v>
      </c>
      <c r="AJ1644">
        <v>1994</v>
      </c>
      <c r="AK1644">
        <v>1995</v>
      </c>
      <c r="AL1644">
        <v>1996</v>
      </c>
      <c r="AM1644">
        <v>1997</v>
      </c>
      <c r="AN1644">
        <v>1998</v>
      </c>
      <c r="AO1644">
        <v>1999</v>
      </c>
      <c r="AP1644">
        <v>2000</v>
      </c>
      <c r="AQ1644">
        <v>2001</v>
      </c>
      <c r="AR1644">
        <v>2002</v>
      </c>
      <c r="AS1644">
        <v>2003</v>
      </c>
      <c r="AT1644">
        <v>2004</v>
      </c>
      <c r="AU1644">
        <v>2005</v>
      </c>
      <c r="AV1644">
        <v>2006</v>
      </c>
      <c r="AW1644">
        <v>2007</v>
      </c>
      <c r="AX1644">
        <v>2008</v>
      </c>
      <c r="AY1644">
        <v>2009</v>
      </c>
      <c r="AZ1644">
        <v>2010</v>
      </c>
      <c r="BA1644">
        <v>2011</v>
      </c>
      <c r="BB1644">
        <v>2012</v>
      </c>
      <c r="BC1644">
        <v>2013</v>
      </c>
      <c r="BD1644">
        <v>2014</v>
      </c>
      <c r="BE1644">
        <v>2015</v>
      </c>
      <c r="BF1644">
        <v>2016</v>
      </c>
      <c r="BG1644">
        <v>2017</v>
      </c>
      <c r="BH1644">
        <v>2018</v>
      </c>
      <c r="BI1644">
        <v>2019</v>
      </c>
    </row>
    <row r="1645" spans="1:61" ht="15" customHeight="1" x14ac:dyDescent="0.25">
      <c r="A1645" t="s">
        <v>1261</v>
      </c>
      <c r="C1645" s="78"/>
      <c r="D1645" t="s">
        <v>593</v>
      </c>
      <c r="E1645" s="45" t="s">
        <v>2056</v>
      </c>
      <c r="G1645" s="45"/>
      <c r="H1645" s="45"/>
      <c r="I1645">
        <f t="shared" ref="I1645:I1699" si="127">MIN(L1645:BT1645)</f>
        <v>2015</v>
      </c>
      <c r="J1645">
        <f t="shared" si="124"/>
        <v>2019</v>
      </c>
      <c r="K1645" s="2" t="str">
        <f t="shared" si="123"/>
        <v>-</v>
      </c>
      <c r="BE1645">
        <v>2015</v>
      </c>
      <c r="BF1645">
        <v>2016</v>
      </c>
      <c r="BG1645">
        <v>2017</v>
      </c>
      <c r="BH1645">
        <v>2018</v>
      </c>
      <c r="BI1645">
        <v>2019</v>
      </c>
    </row>
    <row r="1646" spans="1:61" ht="15" customHeight="1" x14ac:dyDescent="0.25">
      <c r="A1646" t="s">
        <v>1261</v>
      </c>
      <c r="C1646" s="78"/>
      <c r="D1646" t="s">
        <v>673</v>
      </c>
      <c r="E1646" s="45" t="s">
        <v>674</v>
      </c>
      <c r="G1646" s="45" t="s">
        <v>674</v>
      </c>
      <c r="H1646" s="45" t="s">
        <v>1856</v>
      </c>
      <c r="I1646">
        <f t="shared" si="127"/>
        <v>1994</v>
      </c>
      <c r="J1646">
        <f t="shared" si="124"/>
        <v>2019</v>
      </c>
      <c r="K1646" s="2" t="str">
        <f t="shared" si="123"/>
        <v>-</v>
      </c>
      <c r="AJ1646">
        <v>1994</v>
      </c>
      <c r="AK1646">
        <v>1995</v>
      </c>
      <c r="AL1646">
        <v>1996</v>
      </c>
      <c r="AM1646">
        <v>1997</v>
      </c>
      <c r="AN1646">
        <v>1998</v>
      </c>
      <c r="AO1646">
        <v>1999</v>
      </c>
      <c r="AP1646">
        <v>2000</v>
      </c>
      <c r="AQ1646">
        <v>2001</v>
      </c>
      <c r="AR1646">
        <v>2002</v>
      </c>
      <c r="AS1646">
        <v>2003</v>
      </c>
      <c r="AT1646">
        <v>2004</v>
      </c>
      <c r="AU1646">
        <v>2005</v>
      </c>
      <c r="AV1646">
        <v>2006</v>
      </c>
      <c r="AW1646">
        <v>2007</v>
      </c>
      <c r="AX1646">
        <v>2008</v>
      </c>
      <c r="AY1646">
        <v>2009</v>
      </c>
      <c r="AZ1646">
        <v>2010</v>
      </c>
      <c r="BA1646">
        <v>2011</v>
      </c>
      <c r="BB1646">
        <v>2012</v>
      </c>
      <c r="BC1646">
        <v>2013</v>
      </c>
      <c r="BD1646">
        <v>2014</v>
      </c>
      <c r="BE1646">
        <v>2015</v>
      </c>
      <c r="BF1646">
        <v>2016</v>
      </c>
      <c r="BG1646">
        <v>2017</v>
      </c>
      <c r="BH1646">
        <v>2018</v>
      </c>
      <c r="BI1646">
        <v>2019</v>
      </c>
    </row>
    <row r="1647" spans="1:61" ht="15" customHeight="1" x14ac:dyDescent="0.25">
      <c r="A1647" t="s">
        <v>1261</v>
      </c>
      <c r="C1647" s="78"/>
      <c r="D1647" t="s">
        <v>675</v>
      </c>
      <c r="E1647" s="45" t="s">
        <v>676</v>
      </c>
      <c r="G1647" s="45" t="s">
        <v>676</v>
      </c>
      <c r="H1647" s="45" t="s">
        <v>1857</v>
      </c>
      <c r="I1647">
        <f t="shared" si="127"/>
        <v>1994</v>
      </c>
      <c r="J1647">
        <f t="shared" si="124"/>
        <v>2019</v>
      </c>
      <c r="K1647" s="2" t="str">
        <f t="shared" si="123"/>
        <v>-</v>
      </c>
      <c r="AJ1647">
        <v>1994</v>
      </c>
      <c r="AK1647">
        <v>1995</v>
      </c>
      <c r="AL1647">
        <v>1996</v>
      </c>
      <c r="AM1647">
        <v>1997</v>
      </c>
      <c r="AN1647">
        <v>1998</v>
      </c>
      <c r="AO1647">
        <v>1999</v>
      </c>
      <c r="AP1647">
        <v>2000</v>
      </c>
      <c r="AQ1647">
        <v>2001</v>
      </c>
      <c r="AR1647">
        <v>2002</v>
      </c>
      <c r="AS1647">
        <v>2003</v>
      </c>
      <c r="AT1647">
        <v>2004</v>
      </c>
      <c r="AU1647">
        <v>2005</v>
      </c>
      <c r="AV1647">
        <v>2006</v>
      </c>
      <c r="AW1647">
        <v>2007</v>
      </c>
      <c r="AX1647">
        <v>2008</v>
      </c>
      <c r="AY1647">
        <v>2009</v>
      </c>
      <c r="AZ1647">
        <v>2010</v>
      </c>
      <c r="BA1647">
        <v>2011</v>
      </c>
      <c r="BB1647">
        <v>2012</v>
      </c>
      <c r="BC1647">
        <v>2013</v>
      </c>
      <c r="BD1647">
        <v>2014</v>
      </c>
      <c r="BE1647">
        <v>2015</v>
      </c>
      <c r="BF1647">
        <v>2016</v>
      </c>
      <c r="BG1647">
        <v>2017</v>
      </c>
      <c r="BH1647">
        <v>2018</v>
      </c>
      <c r="BI1647">
        <v>2019</v>
      </c>
    </row>
    <row r="1648" spans="1:61" ht="15" customHeight="1" x14ac:dyDescent="0.25">
      <c r="A1648" t="s">
        <v>1261</v>
      </c>
      <c r="C1648" s="78"/>
      <c r="D1648" t="s">
        <v>677</v>
      </c>
      <c r="E1648" s="45" t="s">
        <v>678</v>
      </c>
      <c r="G1648" s="45" t="s">
        <v>678</v>
      </c>
      <c r="H1648" s="45" t="s">
        <v>1858</v>
      </c>
      <c r="I1648">
        <f t="shared" si="127"/>
        <v>2002</v>
      </c>
      <c r="J1648">
        <f t="shared" si="124"/>
        <v>2019</v>
      </c>
      <c r="K1648" s="2" t="str">
        <f t="shared" ref="K1648:K1702" si="128">IF(J1648-I1648+1-COUNTA(L1648:BT1648)=0, "-", "Yes")</f>
        <v>-</v>
      </c>
      <c r="AR1648">
        <v>2002</v>
      </c>
      <c r="AS1648">
        <v>2003</v>
      </c>
      <c r="AT1648">
        <v>2004</v>
      </c>
      <c r="AU1648">
        <v>2005</v>
      </c>
      <c r="AV1648">
        <v>2006</v>
      </c>
      <c r="AW1648">
        <v>2007</v>
      </c>
      <c r="AX1648">
        <v>2008</v>
      </c>
      <c r="AY1648">
        <v>2009</v>
      </c>
      <c r="AZ1648">
        <v>2010</v>
      </c>
      <c r="BA1648">
        <v>2011</v>
      </c>
      <c r="BB1648">
        <v>2012</v>
      </c>
      <c r="BC1648">
        <v>2013</v>
      </c>
      <c r="BD1648">
        <v>2014</v>
      </c>
      <c r="BE1648">
        <v>2015</v>
      </c>
      <c r="BF1648">
        <v>2016</v>
      </c>
      <c r="BG1648">
        <v>2017</v>
      </c>
      <c r="BH1648">
        <v>2018</v>
      </c>
      <c r="BI1648">
        <v>2019</v>
      </c>
    </row>
    <row r="1649" spans="1:65" ht="15" customHeight="1" x14ac:dyDescent="0.25">
      <c r="A1649" t="s">
        <v>1261</v>
      </c>
      <c r="C1649" s="78"/>
      <c r="D1649" t="s">
        <v>680</v>
      </c>
      <c r="E1649" s="45" t="s">
        <v>681</v>
      </c>
      <c r="G1649" s="45" t="s">
        <v>681</v>
      </c>
      <c r="H1649" s="45" t="s">
        <v>1859</v>
      </c>
      <c r="I1649">
        <f t="shared" si="127"/>
        <v>1994</v>
      </c>
      <c r="J1649">
        <f t="shared" si="124"/>
        <v>2019</v>
      </c>
      <c r="K1649" s="2" t="str">
        <f t="shared" si="128"/>
        <v>-</v>
      </c>
      <c r="AJ1649">
        <v>1994</v>
      </c>
      <c r="AK1649">
        <v>1995</v>
      </c>
      <c r="AL1649">
        <v>1996</v>
      </c>
      <c r="AM1649">
        <v>1997</v>
      </c>
      <c r="AN1649">
        <v>1998</v>
      </c>
      <c r="AO1649">
        <v>1999</v>
      </c>
      <c r="AP1649">
        <v>2000</v>
      </c>
      <c r="AQ1649">
        <v>2001</v>
      </c>
      <c r="AR1649">
        <v>2002</v>
      </c>
      <c r="AS1649">
        <v>2003</v>
      </c>
      <c r="AT1649">
        <v>2004</v>
      </c>
      <c r="AU1649">
        <v>2005</v>
      </c>
      <c r="AV1649">
        <v>2006</v>
      </c>
      <c r="AW1649">
        <v>2007</v>
      </c>
      <c r="AX1649">
        <v>2008</v>
      </c>
      <c r="AY1649">
        <v>2009</v>
      </c>
      <c r="AZ1649">
        <v>2010</v>
      </c>
      <c r="BA1649">
        <v>2011</v>
      </c>
      <c r="BB1649">
        <v>2012</v>
      </c>
      <c r="BC1649">
        <v>2013</v>
      </c>
      <c r="BD1649">
        <v>2014</v>
      </c>
      <c r="BE1649">
        <v>2015</v>
      </c>
      <c r="BF1649">
        <v>2016</v>
      </c>
      <c r="BG1649">
        <v>2017</v>
      </c>
      <c r="BH1649">
        <v>2018</v>
      </c>
      <c r="BI1649">
        <v>2019</v>
      </c>
    </row>
    <row r="1650" spans="1:65" ht="15" customHeight="1" x14ac:dyDescent="0.25">
      <c r="C1650" s="64"/>
      <c r="E1650" s="45"/>
      <c r="G1650" s="45"/>
      <c r="H1650" s="45"/>
    </row>
    <row r="1651" spans="1:65" ht="15" customHeight="1" x14ac:dyDescent="0.25">
      <c r="A1651" t="s">
        <v>1283</v>
      </c>
      <c r="B1651" s="1" t="str">
        <f>A1651&amp;MIN(I1651:I1659)&amp;"(-"&amp;MAX(J1651:J1659)&amp;")"</f>
        <v>SSKO2005(-2023)</v>
      </c>
      <c r="C1651" s="78"/>
      <c r="D1651" t="s">
        <v>1179</v>
      </c>
      <c r="E1651" s="45" t="s">
        <v>1180</v>
      </c>
      <c r="G1651" s="45"/>
      <c r="H1651" s="45"/>
      <c r="I1651">
        <f t="shared" si="127"/>
        <v>2005</v>
      </c>
      <c r="J1651">
        <f t="shared" si="124"/>
        <v>2023</v>
      </c>
      <c r="K1651" s="2" t="str">
        <f t="shared" si="128"/>
        <v>-</v>
      </c>
      <c r="AU1651">
        <v>2005</v>
      </c>
      <c r="AV1651">
        <v>2006</v>
      </c>
      <c r="AW1651">
        <v>2007</v>
      </c>
      <c r="AX1651">
        <v>2008</v>
      </c>
      <c r="AY1651">
        <v>2009</v>
      </c>
      <c r="AZ1651">
        <v>2010</v>
      </c>
      <c r="BA1651">
        <v>2011</v>
      </c>
      <c r="BB1651">
        <v>2012</v>
      </c>
      <c r="BC1651">
        <v>2013</v>
      </c>
      <c r="BD1651">
        <v>2014</v>
      </c>
      <c r="BE1651">
        <v>2015</v>
      </c>
      <c r="BF1651">
        <v>2016</v>
      </c>
      <c r="BG1651">
        <v>2017</v>
      </c>
      <c r="BH1651">
        <v>2018</v>
      </c>
      <c r="BI1651">
        <v>2019</v>
      </c>
      <c r="BJ1651">
        <v>2020</v>
      </c>
      <c r="BK1651">
        <v>2021</v>
      </c>
      <c r="BL1651">
        <v>2022</v>
      </c>
      <c r="BM1651">
        <v>2023</v>
      </c>
    </row>
    <row r="1652" spans="1:65" ht="15" customHeight="1" x14ac:dyDescent="0.25">
      <c r="A1652" t="s">
        <v>1283</v>
      </c>
      <c r="C1652" s="78"/>
      <c r="D1652" t="s">
        <v>763</v>
      </c>
      <c r="E1652" s="45" t="s">
        <v>764</v>
      </c>
      <c r="G1652" s="45"/>
      <c r="H1652" s="45"/>
      <c r="I1652">
        <f t="shared" si="127"/>
        <v>2013</v>
      </c>
      <c r="J1652">
        <f t="shared" si="124"/>
        <v>2023</v>
      </c>
      <c r="K1652" s="2" t="str">
        <f t="shared" si="128"/>
        <v>-</v>
      </c>
      <c r="BC1652">
        <v>2013</v>
      </c>
      <c r="BD1652">
        <v>2014</v>
      </c>
      <c r="BE1652">
        <v>2015</v>
      </c>
      <c r="BF1652">
        <v>2016</v>
      </c>
      <c r="BG1652">
        <v>2017</v>
      </c>
      <c r="BH1652">
        <v>2018</v>
      </c>
      <c r="BI1652">
        <v>2019</v>
      </c>
      <c r="BJ1652">
        <v>2020</v>
      </c>
      <c r="BK1652">
        <v>2021</v>
      </c>
      <c r="BL1652">
        <v>2022</v>
      </c>
      <c r="BM1652">
        <v>2023</v>
      </c>
    </row>
    <row r="1653" spans="1:65" ht="15" customHeight="1" x14ac:dyDescent="0.25">
      <c r="A1653" t="s">
        <v>1283</v>
      </c>
      <c r="C1653" s="78"/>
      <c r="D1653" t="s">
        <v>765</v>
      </c>
      <c r="E1653" s="45" t="s">
        <v>766</v>
      </c>
      <c r="G1653" s="45"/>
      <c r="H1653" s="45"/>
      <c r="I1653">
        <f t="shared" si="127"/>
        <v>2013</v>
      </c>
      <c r="J1653">
        <f t="shared" si="124"/>
        <v>2023</v>
      </c>
      <c r="K1653" s="2" t="str">
        <f t="shared" si="128"/>
        <v>-</v>
      </c>
      <c r="BC1653">
        <v>2013</v>
      </c>
      <c r="BD1653">
        <v>2014</v>
      </c>
      <c r="BE1653">
        <v>2015</v>
      </c>
      <c r="BF1653">
        <v>2016</v>
      </c>
      <c r="BG1653">
        <v>2017</v>
      </c>
      <c r="BH1653">
        <v>2018</v>
      </c>
      <c r="BI1653">
        <v>2019</v>
      </c>
      <c r="BJ1653">
        <v>2020</v>
      </c>
      <c r="BK1653">
        <v>2021</v>
      </c>
      <c r="BL1653">
        <v>2022</v>
      </c>
      <c r="BM1653">
        <v>2023</v>
      </c>
    </row>
    <row r="1654" spans="1:65" ht="15" customHeight="1" x14ac:dyDescent="0.25">
      <c r="A1654" t="s">
        <v>1283</v>
      </c>
      <c r="C1654" s="78"/>
      <c r="D1654" t="s">
        <v>1181</v>
      </c>
      <c r="E1654" s="45" t="s">
        <v>1182</v>
      </c>
      <c r="G1654" s="45"/>
      <c r="H1654" s="45"/>
      <c r="I1654">
        <f t="shared" si="127"/>
        <v>2005</v>
      </c>
      <c r="J1654">
        <f t="shared" si="124"/>
        <v>2023</v>
      </c>
      <c r="K1654" s="2" t="str">
        <f t="shared" si="128"/>
        <v>-</v>
      </c>
      <c r="AU1654">
        <v>2005</v>
      </c>
      <c r="AV1654">
        <v>2006</v>
      </c>
      <c r="AW1654">
        <v>2007</v>
      </c>
      <c r="AX1654">
        <v>2008</v>
      </c>
      <c r="AY1654">
        <v>2009</v>
      </c>
      <c r="AZ1654">
        <v>2010</v>
      </c>
      <c r="BA1654">
        <v>2011</v>
      </c>
      <c r="BB1654">
        <v>2012</v>
      </c>
      <c r="BC1654">
        <v>2013</v>
      </c>
      <c r="BD1654">
        <v>2014</v>
      </c>
      <c r="BE1654">
        <v>2015</v>
      </c>
      <c r="BF1654">
        <v>2016</v>
      </c>
      <c r="BG1654">
        <v>2017</v>
      </c>
      <c r="BH1654">
        <v>2018</v>
      </c>
      <c r="BI1654">
        <v>2019</v>
      </c>
      <c r="BJ1654">
        <v>2020</v>
      </c>
      <c r="BK1654">
        <v>2021</v>
      </c>
      <c r="BL1654">
        <v>2022</v>
      </c>
      <c r="BM1654">
        <v>2023</v>
      </c>
    </row>
    <row r="1655" spans="1:65" ht="15" customHeight="1" x14ac:dyDescent="0.25">
      <c r="A1655" t="s">
        <v>1283</v>
      </c>
      <c r="C1655" s="78"/>
      <c r="D1655" t="s">
        <v>1183</v>
      </c>
      <c r="E1655" s="45" t="s">
        <v>1184</v>
      </c>
      <c r="G1655" s="45"/>
      <c r="H1655" s="45"/>
      <c r="I1655">
        <f t="shared" si="127"/>
        <v>2005</v>
      </c>
      <c r="J1655">
        <f t="shared" si="124"/>
        <v>2023</v>
      </c>
      <c r="K1655" s="2" t="str">
        <f t="shared" si="128"/>
        <v>-</v>
      </c>
      <c r="AU1655">
        <v>2005</v>
      </c>
      <c r="AV1655">
        <v>2006</v>
      </c>
      <c r="AW1655">
        <v>2007</v>
      </c>
      <c r="AX1655">
        <v>2008</v>
      </c>
      <c r="AY1655">
        <v>2009</v>
      </c>
      <c r="AZ1655">
        <v>2010</v>
      </c>
      <c r="BA1655">
        <v>2011</v>
      </c>
      <c r="BB1655">
        <v>2012</v>
      </c>
      <c r="BC1655">
        <v>2013</v>
      </c>
      <c r="BD1655">
        <v>2014</v>
      </c>
      <c r="BE1655">
        <v>2015</v>
      </c>
      <c r="BF1655">
        <v>2016</v>
      </c>
      <c r="BG1655">
        <v>2017</v>
      </c>
      <c r="BH1655">
        <v>2018</v>
      </c>
      <c r="BI1655">
        <v>2019</v>
      </c>
      <c r="BJ1655">
        <v>2020</v>
      </c>
      <c r="BK1655">
        <v>2021</v>
      </c>
      <c r="BL1655">
        <v>2022</v>
      </c>
      <c r="BM1655">
        <v>2023</v>
      </c>
    </row>
    <row r="1656" spans="1:65" ht="15" customHeight="1" x14ac:dyDescent="0.25">
      <c r="A1656" t="s">
        <v>1283</v>
      </c>
      <c r="C1656" s="78"/>
      <c r="D1656" t="s">
        <v>21</v>
      </c>
      <c r="E1656" s="45" t="s">
        <v>12</v>
      </c>
      <c r="F1656" s="7" t="s">
        <v>1303</v>
      </c>
      <c r="G1656" s="45"/>
      <c r="H1656" s="45"/>
      <c r="I1656">
        <f t="shared" si="127"/>
        <v>2005</v>
      </c>
      <c r="J1656">
        <f t="shared" si="124"/>
        <v>2023</v>
      </c>
      <c r="K1656" s="2" t="str">
        <f t="shared" si="128"/>
        <v>-</v>
      </c>
      <c r="AU1656">
        <v>2005</v>
      </c>
      <c r="AV1656">
        <v>2006</v>
      </c>
      <c r="AW1656">
        <v>2007</v>
      </c>
      <c r="AX1656">
        <v>2008</v>
      </c>
      <c r="AY1656">
        <v>2009</v>
      </c>
      <c r="AZ1656">
        <v>2010</v>
      </c>
      <c r="BA1656">
        <v>2011</v>
      </c>
      <c r="BB1656">
        <v>2012</v>
      </c>
      <c r="BC1656">
        <v>2013</v>
      </c>
      <c r="BD1656">
        <v>2014</v>
      </c>
      <c r="BE1656">
        <v>2015</v>
      </c>
      <c r="BF1656">
        <v>2016</v>
      </c>
      <c r="BG1656">
        <v>2017</v>
      </c>
      <c r="BH1656">
        <v>2018</v>
      </c>
      <c r="BI1656">
        <v>2019</v>
      </c>
      <c r="BJ1656">
        <v>2020</v>
      </c>
      <c r="BK1656">
        <v>2021</v>
      </c>
      <c r="BL1656">
        <v>2022</v>
      </c>
      <c r="BM1656">
        <v>2023</v>
      </c>
    </row>
    <row r="1657" spans="1:65" ht="15" customHeight="1" x14ac:dyDescent="0.25">
      <c r="A1657" t="s">
        <v>1283</v>
      </c>
      <c r="C1657" s="78"/>
      <c r="D1657" t="s">
        <v>1185</v>
      </c>
      <c r="E1657" s="45" t="s">
        <v>1186</v>
      </c>
      <c r="G1657" s="45"/>
      <c r="H1657" s="45"/>
      <c r="I1657">
        <f t="shared" si="127"/>
        <v>2005</v>
      </c>
      <c r="J1657">
        <f t="shared" si="124"/>
        <v>2023</v>
      </c>
      <c r="K1657" s="2" t="str">
        <f t="shared" si="128"/>
        <v>-</v>
      </c>
      <c r="AU1657">
        <v>2005</v>
      </c>
      <c r="AV1657">
        <v>2006</v>
      </c>
      <c r="AW1657">
        <v>2007</v>
      </c>
      <c r="AX1657">
        <v>2008</v>
      </c>
      <c r="AY1657">
        <v>2009</v>
      </c>
      <c r="AZ1657">
        <v>2010</v>
      </c>
      <c r="BA1657">
        <v>2011</v>
      </c>
      <c r="BB1657">
        <v>2012</v>
      </c>
      <c r="BC1657">
        <v>2013</v>
      </c>
      <c r="BD1657">
        <v>2014</v>
      </c>
      <c r="BE1657">
        <v>2015</v>
      </c>
      <c r="BF1657">
        <v>2016</v>
      </c>
      <c r="BG1657">
        <v>2017</v>
      </c>
      <c r="BH1657">
        <v>2018</v>
      </c>
      <c r="BI1657">
        <v>2019</v>
      </c>
      <c r="BJ1657">
        <v>2020</v>
      </c>
      <c r="BK1657">
        <v>2021</v>
      </c>
      <c r="BL1657">
        <v>2022</v>
      </c>
      <c r="BM1657">
        <v>2023</v>
      </c>
    </row>
    <row r="1658" spans="1:65" ht="15" customHeight="1" x14ac:dyDescent="0.25">
      <c r="A1658" t="s">
        <v>1283</v>
      </c>
      <c r="C1658" s="78"/>
      <c r="D1658" t="s">
        <v>679</v>
      </c>
      <c r="E1658" s="45" t="s">
        <v>679</v>
      </c>
      <c r="G1658" s="45"/>
      <c r="H1658" s="45"/>
      <c r="I1658">
        <f t="shared" si="127"/>
        <v>2005</v>
      </c>
      <c r="J1658">
        <f t="shared" si="124"/>
        <v>2012</v>
      </c>
      <c r="K1658" s="2" t="str">
        <f t="shared" si="128"/>
        <v>-</v>
      </c>
      <c r="AU1658">
        <v>2005</v>
      </c>
      <c r="AV1658">
        <v>2006</v>
      </c>
      <c r="AW1658">
        <v>2007</v>
      </c>
      <c r="AX1658">
        <v>2008</v>
      </c>
      <c r="AY1658">
        <v>2009</v>
      </c>
      <c r="AZ1658">
        <v>2010</v>
      </c>
      <c r="BA1658">
        <v>2011</v>
      </c>
      <c r="BB1658">
        <v>2012</v>
      </c>
    </row>
    <row r="1659" spans="1:65" ht="15" customHeight="1" x14ac:dyDescent="0.25">
      <c r="A1659" t="s">
        <v>1283</v>
      </c>
      <c r="C1659" s="78"/>
      <c r="D1659" t="s">
        <v>876</v>
      </c>
      <c r="E1659" s="45" t="s">
        <v>876</v>
      </c>
      <c r="G1659" s="45"/>
      <c r="H1659" s="45"/>
      <c r="I1659">
        <f t="shared" si="127"/>
        <v>2013</v>
      </c>
      <c r="J1659">
        <f t="shared" si="124"/>
        <v>2023</v>
      </c>
      <c r="K1659" s="2" t="str">
        <f t="shared" si="128"/>
        <v>Yes</v>
      </c>
      <c r="BC1659">
        <v>2013</v>
      </c>
      <c r="BD1659">
        <v>2014</v>
      </c>
      <c r="BE1659">
        <v>2015</v>
      </c>
      <c r="BF1659">
        <v>2016</v>
      </c>
      <c r="BH1659">
        <v>2018</v>
      </c>
      <c r="BI1659">
        <v>2019</v>
      </c>
      <c r="BJ1659">
        <v>2020</v>
      </c>
      <c r="BK1659">
        <v>2021</v>
      </c>
      <c r="BL1659">
        <v>2022</v>
      </c>
      <c r="BM1659">
        <v>2023</v>
      </c>
    </row>
    <row r="1660" spans="1:65" ht="15" customHeight="1" x14ac:dyDescent="0.25">
      <c r="C1660" s="64"/>
      <c r="E1660" s="45"/>
      <c r="G1660" s="45"/>
      <c r="H1660" s="45"/>
    </row>
    <row r="1661" spans="1:65" ht="15" customHeight="1" x14ac:dyDescent="0.25">
      <c r="A1661" t="s">
        <v>1284</v>
      </c>
      <c r="B1661" s="1" t="str">
        <f>A1661&amp;MIN(I1661:I1680)&amp;"(-"&amp;MAX(J1661:J1680)&amp;")"</f>
        <v>SSSY2005(-2023)</v>
      </c>
      <c r="C1661" s="78"/>
      <c r="D1661" t="s">
        <v>1187</v>
      </c>
      <c r="E1661" s="45" t="s">
        <v>1188</v>
      </c>
      <c r="G1661" s="45"/>
      <c r="H1661" s="45"/>
      <c r="I1661">
        <f t="shared" si="127"/>
        <v>2005</v>
      </c>
      <c r="J1661">
        <f t="shared" ref="J1661:J1778" si="129">MAX(L1661:BT1661)</f>
        <v>2023</v>
      </c>
      <c r="K1661" s="2" t="str">
        <f t="shared" si="128"/>
        <v>-</v>
      </c>
      <c r="AU1661">
        <v>2005</v>
      </c>
      <c r="AV1661">
        <v>2006</v>
      </c>
      <c r="AW1661">
        <v>2007</v>
      </c>
      <c r="AX1661">
        <v>2008</v>
      </c>
      <c r="AY1661">
        <v>2009</v>
      </c>
      <c r="AZ1661">
        <v>2010</v>
      </c>
      <c r="BA1661">
        <v>2011</v>
      </c>
      <c r="BB1661">
        <v>2012</v>
      </c>
      <c r="BC1661">
        <v>2013</v>
      </c>
      <c r="BD1661">
        <v>2014</v>
      </c>
      <c r="BE1661">
        <v>2015</v>
      </c>
      <c r="BF1661">
        <v>2016</v>
      </c>
      <c r="BG1661">
        <v>2017</v>
      </c>
      <c r="BH1661">
        <v>2018</v>
      </c>
      <c r="BI1661">
        <v>2019</v>
      </c>
      <c r="BJ1661">
        <v>2020</v>
      </c>
      <c r="BK1661">
        <v>2021</v>
      </c>
      <c r="BL1661">
        <v>2022</v>
      </c>
      <c r="BM1661">
        <v>2023</v>
      </c>
    </row>
    <row r="1662" spans="1:65" ht="15" customHeight="1" x14ac:dyDescent="0.25">
      <c r="A1662" t="s">
        <v>1284</v>
      </c>
      <c r="C1662" s="78"/>
      <c r="D1662" t="s">
        <v>1179</v>
      </c>
      <c r="E1662" s="45" t="s">
        <v>1180</v>
      </c>
      <c r="G1662" s="45"/>
      <c r="H1662" s="45"/>
      <c r="I1662">
        <f t="shared" si="127"/>
        <v>2005</v>
      </c>
      <c r="J1662">
        <f t="shared" si="129"/>
        <v>2023</v>
      </c>
      <c r="K1662" s="2" t="str">
        <f t="shared" si="128"/>
        <v>-</v>
      </c>
      <c r="AU1662">
        <v>2005</v>
      </c>
      <c r="AV1662">
        <v>2006</v>
      </c>
      <c r="AW1662">
        <v>2007</v>
      </c>
      <c r="AX1662">
        <v>2008</v>
      </c>
      <c r="AY1662">
        <v>2009</v>
      </c>
      <c r="AZ1662">
        <v>2010</v>
      </c>
      <c r="BA1662">
        <v>2011</v>
      </c>
      <c r="BB1662">
        <v>2012</v>
      </c>
      <c r="BC1662">
        <v>2013</v>
      </c>
      <c r="BD1662">
        <v>2014</v>
      </c>
      <c r="BE1662">
        <v>2015</v>
      </c>
      <c r="BF1662">
        <v>2016</v>
      </c>
      <c r="BG1662">
        <v>2017</v>
      </c>
      <c r="BH1662">
        <v>2018</v>
      </c>
      <c r="BI1662">
        <v>2019</v>
      </c>
      <c r="BJ1662">
        <v>2020</v>
      </c>
      <c r="BK1662">
        <v>2021</v>
      </c>
      <c r="BL1662">
        <v>2022</v>
      </c>
      <c r="BM1662">
        <v>2023</v>
      </c>
    </row>
    <row r="1663" spans="1:65" ht="15" customHeight="1" x14ac:dyDescent="0.25">
      <c r="A1663" t="s">
        <v>1284</v>
      </c>
      <c r="C1663" s="78"/>
      <c r="D1663" t="s">
        <v>1189</v>
      </c>
      <c r="E1663" s="45" t="s">
        <v>1190</v>
      </c>
      <c r="G1663" s="45"/>
      <c r="H1663" s="45"/>
      <c r="I1663">
        <f t="shared" si="127"/>
        <v>2005</v>
      </c>
      <c r="J1663">
        <f t="shared" si="129"/>
        <v>2023</v>
      </c>
      <c r="K1663" s="2" t="str">
        <f t="shared" si="128"/>
        <v>-</v>
      </c>
      <c r="AU1663">
        <v>2005</v>
      </c>
      <c r="AV1663">
        <v>2006</v>
      </c>
      <c r="AW1663">
        <v>2007</v>
      </c>
      <c r="AX1663">
        <v>2008</v>
      </c>
      <c r="AY1663">
        <v>2009</v>
      </c>
      <c r="AZ1663">
        <v>2010</v>
      </c>
      <c r="BA1663">
        <v>2011</v>
      </c>
      <c r="BB1663">
        <v>2012</v>
      </c>
      <c r="BC1663">
        <v>2013</v>
      </c>
      <c r="BD1663">
        <v>2014</v>
      </c>
      <c r="BE1663">
        <v>2015</v>
      </c>
      <c r="BF1663">
        <v>2016</v>
      </c>
      <c r="BG1663">
        <v>2017</v>
      </c>
      <c r="BH1663">
        <v>2018</v>
      </c>
      <c r="BI1663">
        <v>2019</v>
      </c>
      <c r="BJ1663">
        <v>2020</v>
      </c>
      <c r="BK1663">
        <v>2021</v>
      </c>
      <c r="BL1663">
        <v>2022</v>
      </c>
      <c r="BM1663">
        <v>2023</v>
      </c>
    </row>
    <row r="1664" spans="1:65" ht="15" customHeight="1" x14ac:dyDescent="0.25">
      <c r="A1664" t="s">
        <v>1284</v>
      </c>
      <c r="C1664" s="78"/>
      <c r="D1664" t="s">
        <v>1191</v>
      </c>
      <c r="E1664" s="45" t="s">
        <v>1192</v>
      </c>
      <c r="G1664" s="45"/>
      <c r="H1664" s="45"/>
      <c r="I1664">
        <f t="shared" si="127"/>
        <v>2005</v>
      </c>
      <c r="J1664">
        <f t="shared" si="129"/>
        <v>2023</v>
      </c>
      <c r="K1664" s="2" t="str">
        <f t="shared" si="128"/>
        <v>-</v>
      </c>
      <c r="AU1664">
        <v>2005</v>
      </c>
      <c r="AV1664">
        <v>2006</v>
      </c>
      <c r="AW1664">
        <v>2007</v>
      </c>
      <c r="AX1664">
        <v>2008</v>
      </c>
      <c r="AY1664">
        <v>2009</v>
      </c>
      <c r="AZ1664">
        <v>2010</v>
      </c>
      <c r="BA1664">
        <v>2011</v>
      </c>
      <c r="BB1664">
        <v>2012</v>
      </c>
      <c r="BC1664">
        <v>2013</v>
      </c>
      <c r="BD1664">
        <v>2014</v>
      </c>
      <c r="BE1664">
        <v>2015</v>
      </c>
      <c r="BF1664">
        <v>2016</v>
      </c>
      <c r="BG1664">
        <v>2017</v>
      </c>
      <c r="BH1664">
        <v>2018</v>
      </c>
      <c r="BI1664">
        <v>2019</v>
      </c>
      <c r="BJ1664">
        <v>2020</v>
      </c>
      <c r="BK1664">
        <v>2021</v>
      </c>
      <c r="BL1664">
        <v>2022</v>
      </c>
      <c r="BM1664">
        <v>2023</v>
      </c>
    </row>
    <row r="1665" spans="1:65" ht="15" customHeight="1" x14ac:dyDescent="0.25">
      <c r="A1665" t="s">
        <v>1284</v>
      </c>
      <c r="C1665" s="78"/>
      <c r="D1665" t="s">
        <v>763</v>
      </c>
      <c r="E1665" s="45" t="s">
        <v>764</v>
      </c>
      <c r="G1665" s="45"/>
      <c r="H1665" s="45"/>
      <c r="I1665">
        <f t="shared" si="127"/>
        <v>2005</v>
      </c>
      <c r="J1665">
        <f t="shared" si="129"/>
        <v>2023</v>
      </c>
      <c r="K1665" s="2" t="str">
        <f t="shared" si="128"/>
        <v>-</v>
      </c>
      <c r="AU1665">
        <v>2005</v>
      </c>
      <c r="AV1665">
        <v>2006</v>
      </c>
      <c r="AW1665">
        <v>2007</v>
      </c>
      <c r="AX1665">
        <v>2008</v>
      </c>
      <c r="AY1665">
        <v>2009</v>
      </c>
      <c r="AZ1665">
        <v>2010</v>
      </c>
      <c r="BA1665">
        <v>2011</v>
      </c>
      <c r="BB1665">
        <v>2012</v>
      </c>
      <c r="BC1665">
        <v>2013</v>
      </c>
      <c r="BD1665">
        <v>2014</v>
      </c>
      <c r="BE1665">
        <v>2015</v>
      </c>
      <c r="BF1665">
        <v>2016</v>
      </c>
      <c r="BG1665">
        <v>2017</v>
      </c>
      <c r="BH1665">
        <v>2018</v>
      </c>
      <c r="BI1665">
        <v>2019</v>
      </c>
      <c r="BJ1665">
        <v>2020</v>
      </c>
      <c r="BK1665">
        <v>2021</v>
      </c>
      <c r="BL1665">
        <v>2022</v>
      </c>
      <c r="BM1665">
        <v>2023</v>
      </c>
    </row>
    <row r="1666" spans="1:65" ht="15" customHeight="1" x14ac:dyDescent="0.25">
      <c r="A1666" t="s">
        <v>1284</v>
      </c>
      <c r="C1666" s="78"/>
      <c r="D1666" t="s">
        <v>765</v>
      </c>
      <c r="E1666" s="45" t="s">
        <v>766</v>
      </c>
      <c r="G1666" s="45"/>
      <c r="H1666" s="45"/>
      <c r="I1666">
        <f t="shared" si="127"/>
        <v>2005</v>
      </c>
      <c r="J1666">
        <f t="shared" si="129"/>
        <v>2023</v>
      </c>
      <c r="K1666" s="2" t="str">
        <f t="shared" si="128"/>
        <v>-</v>
      </c>
      <c r="AU1666">
        <v>2005</v>
      </c>
      <c r="AV1666">
        <v>2006</v>
      </c>
      <c r="AW1666">
        <v>2007</v>
      </c>
      <c r="AX1666">
        <v>2008</v>
      </c>
      <c r="AY1666">
        <v>2009</v>
      </c>
      <c r="AZ1666">
        <v>2010</v>
      </c>
      <c r="BA1666">
        <v>2011</v>
      </c>
      <c r="BB1666">
        <v>2012</v>
      </c>
      <c r="BC1666">
        <v>2013</v>
      </c>
      <c r="BD1666">
        <v>2014</v>
      </c>
      <c r="BE1666">
        <v>2015</v>
      </c>
      <c r="BF1666">
        <v>2016</v>
      </c>
      <c r="BG1666">
        <v>2017</v>
      </c>
      <c r="BH1666">
        <v>2018</v>
      </c>
      <c r="BI1666">
        <v>2019</v>
      </c>
      <c r="BJ1666">
        <v>2020</v>
      </c>
      <c r="BK1666">
        <v>2021</v>
      </c>
      <c r="BL1666">
        <v>2022</v>
      </c>
      <c r="BM1666">
        <v>2023</v>
      </c>
    </row>
    <row r="1667" spans="1:65" ht="15" customHeight="1" x14ac:dyDescent="0.25">
      <c r="A1667" t="s">
        <v>1284</v>
      </c>
      <c r="C1667" s="78"/>
      <c r="D1667" t="s">
        <v>1193</v>
      </c>
      <c r="E1667" s="45" t="s">
        <v>1194</v>
      </c>
      <c r="G1667" s="45"/>
      <c r="H1667" s="45"/>
      <c r="I1667">
        <f t="shared" si="127"/>
        <v>2005</v>
      </c>
      <c r="J1667">
        <f t="shared" si="129"/>
        <v>2023</v>
      </c>
      <c r="K1667" s="2" t="str">
        <f t="shared" si="128"/>
        <v>-</v>
      </c>
      <c r="AU1667">
        <v>2005</v>
      </c>
      <c r="AV1667">
        <v>2006</v>
      </c>
      <c r="AW1667">
        <v>2007</v>
      </c>
      <c r="AX1667">
        <v>2008</v>
      </c>
      <c r="AY1667">
        <v>2009</v>
      </c>
      <c r="AZ1667">
        <v>2010</v>
      </c>
      <c r="BA1667">
        <v>2011</v>
      </c>
      <c r="BB1667">
        <v>2012</v>
      </c>
      <c r="BC1667">
        <v>2013</v>
      </c>
      <c r="BD1667">
        <v>2014</v>
      </c>
      <c r="BE1667">
        <v>2015</v>
      </c>
      <c r="BF1667">
        <v>2016</v>
      </c>
      <c r="BG1667">
        <v>2017</v>
      </c>
      <c r="BH1667">
        <v>2018</v>
      </c>
      <c r="BI1667">
        <v>2019</v>
      </c>
      <c r="BJ1667">
        <v>2020</v>
      </c>
      <c r="BK1667">
        <v>2021</v>
      </c>
      <c r="BL1667">
        <v>2022</v>
      </c>
      <c r="BM1667">
        <v>2023</v>
      </c>
    </row>
    <row r="1668" spans="1:65" ht="15" customHeight="1" x14ac:dyDescent="0.25">
      <c r="A1668" t="s">
        <v>1284</v>
      </c>
      <c r="C1668" s="78"/>
      <c r="D1668" t="s">
        <v>1181</v>
      </c>
      <c r="E1668" s="45" t="s">
        <v>1182</v>
      </c>
      <c r="G1668" s="45"/>
      <c r="H1668" s="45"/>
      <c r="I1668">
        <f t="shared" si="127"/>
        <v>2005</v>
      </c>
      <c r="J1668">
        <f t="shared" si="129"/>
        <v>2023</v>
      </c>
      <c r="K1668" s="2" t="str">
        <f t="shared" si="128"/>
        <v>-</v>
      </c>
      <c r="AU1668">
        <v>2005</v>
      </c>
      <c r="AV1668">
        <v>2006</v>
      </c>
      <c r="AW1668">
        <v>2007</v>
      </c>
      <c r="AX1668">
        <v>2008</v>
      </c>
      <c r="AY1668">
        <v>2009</v>
      </c>
      <c r="AZ1668">
        <v>2010</v>
      </c>
      <c r="BA1668">
        <v>2011</v>
      </c>
      <c r="BB1668">
        <v>2012</v>
      </c>
      <c r="BC1668">
        <v>2013</v>
      </c>
      <c r="BD1668">
        <v>2014</v>
      </c>
      <c r="BE1668">
        <v>2015</v>
      </c>
      <c r="BF1668">
        <v>2016</v>
      </c>
      <c r="BG1668">
        <v>2017</v>
      </c>
      <c r="BH1668">
        <v>2018</v>
      </c>
      <c r="BI1668">
        <v>2019</v>
      </c>
      <c r="BJ1668">
        <v>2020</v>
      </c>
      <c r="BK1668">
        <v>2021</v>
      </c>
      <c r="BL1668">
        <v>2022</v>
      </c>
      <c r="BM1668">
        <v>2023</v>
      </c>
    </row>
    <row r="1669" spans="1:65" ht="15" customHeight="1" x14ac:dyDescent="0.25">
      <c r="A1669" t="s">
        <v>1284</v>
      </c>
      <c r="C1669" s="78"/>
      <c r="D1669" t="s">
        <v>1195</v>
      </c>
      <c r="E1669" s="45" t="s">
        <v>1196</v>
      </c>
      <c r="G1669" s="45"/>
      <c r="H1669" s="45"/>
      <c r="I1669">
        <f t="shared" si="127"/>
        <v>2005</v>
      </c>
      <c r="J1669">
        <f t="shared" si="129"/>
        <v>2023</v>
      </c>
      <c r="K1669" s="2" t="str">
        <f t="shared" si="128"/>
        <v>-</v>
      </c>
      <c r="AU1669">
        <v>2005</v>
      </c>
      <c r="AV1669">
        <v>2006</v>
      </c>
      <c r="AW1669">
        <v>2007</v>
      </c>
      <c r="AX1669">
        <v>2008</v>
      </c>
      <c r="AY1669">
        <v>2009</v>
      </c>
      <c r="AZ1669">
        <v>2010</v>
      </c>
      <c r="BA1669">
        <v>2011</v>
      </c>
      <c r="BB1669">
        <v>2012</v>
      </c>
      <c r="BC1669">
        <v>2013</v>
      </c>
      <c r="BD1669">
        <v>2014</v>
      </c>
      <c r="BE1669">
        <v>2015</v>
      </c>
      <c r="BF1669">
        <v>2016</v>
      </c>
      <c r="BG1669">
        <v>2017</v>
      </c>
      <c r="BH1669">
        <v>2018</v>
      </c>
      <c r="BI1669">
        <v>2019</v>
      </c>
      <c r="BJ1669">
        <v>2020</v>
      </c>
      <c r="BK1669">
        <v>2021</v>
      </c>
      <c r="BL1669">
        <v>2022</v>
      </c>
      <c r="BM1669">
        <v>2023</v>
      </c>
    </row>
    <row r="1670" spans="1:65" ht="15" customHeight="1" x14ac:dyDescent="0.25">
      <c r="A1670" t="s">
        <v>1284</v>
      </c>
      <c r="C1670" s="78"/>
      <c r="D1670" t="s">
        <v>1197</v>
      </c>
      <c r="E1670" s="45" t="s">
        <v>1198</v>
      </c>
      <c r="G1670" s="45"/>
      <c r="H1670" s="45"/>
      <c r="I1670">
        <f t="shared" si="127"/>
        <v>2005</v>
      </c>
      <c r="J1670">
        <f t="shared" si="129"/>
        <v>2023</v>
      </c>
      <c r="K1670" s="2" t="str">
        <f t="shared" si="128"/>
        <v>-</v>
      </c>
      <c r="AU1670">
        <v>2005</v>
      </c>
      <c r="AV1670">
        <v>2006</v>
      </c>
      <c r="AW1670">
        <v>2007</v>
      </c>
      <c r="AX1670">
        <v>2008</v>
      </c>
      <c r="AY1670">
        <v>2009</v>
      </c>
      <c r="AZ1670">
        <v>2010</v>
      </c>
      <c r="BA1670">
        <v>2011</v>
      </c>
      <c r="BB1670">
        <v>2012</v>
      </c>
      <c r="BC1670">
        <v>2013</v>
      </c>
      <c r="BD1670">
        <v>2014</v>
      </c>
      <c r="BE1670">
        <v>2015</v>
      </c>
      <c r="BF1670">
        <v>2016</v>
      </c>
      <c r="BG1670">
        <v>2017</v>
      </c>
      <c r="BH1670">
        <v>2018</v>
      </c>
      <c r="BI1670">
        <v>2019</v>
      </c>
      <c r="BJ1670">
        <v>2020</v>
      </c>
      <c r="BK1670">
        <v>2021</v>
      </c>
      <c r="BL1670">
        <v>2022</v>
      </c>
      <c r="BM1670">
        <v>2023</v>
      </c>
    </row>
    <row r="1671" spans="1:65" ht="15" customHeight="1" x14ac:dyDescent="0.25">
      <c r="A1671" t="s">
        <v>1284</v>
      </c>
      <c r="C1671" s="78"/>
      <c r="D1671" t="s">
        <v>21</v>
      </c>
      <c r="E1671" s="45" t="s">
        <v>12</v>
      </c>
      <c r="F1671" s="7" t="s">
        <v>1303</v>
      </c>
      <c r="G1671" s="45"/>
      <c r="H1671" s="45"/>
      <c r="I1671">
        <f t="shared" si="127"/>
        <v>2005</v>
      </c>
      <c r="J1671">
        <f t="shared" si="129"/>
        <v>2023</v>
      </c>
      <c r="K1671" s="2" t="str">
        <f t="shared" si="128"/>
        <v>-</v>
      </c>
      <c r="AU1671">
        <v>2005</v>
      </c>
      <c r="AV1671">
        <v>2006</v>
      </c>
      <c r="AW1671">
        <v>2007</v>
      </c>
      <c r="AX1671">
        <v>2008</v>
      </c>
      <c r="AY1671">
        <v>2009</v>
      </c>
      <c r="AZ1671">
        <v>2010</v>
      </c>
      <c r="BA1671">
        <v>2011</v>
      </c>
      <c r="BB1671">
        <v>2012</v>
      </c>
      <c r="BC1671">
        <v>2013</v>
      </c>
      <c r="BD1671">
        <v>2014</v>
      </c>
      <c r="BE1671">
        <v>2015</v>
      </c>
      <c r="BF1671">
        <v>2016</v>
      </c>
      <c r="BG1671">
        <v>2017</v>
      </c>
      <c r="BH1671">
        <v>2018</v>
      </c>
      <c r="BI1671">
        <v>2019</v>
      </c>
      <c r="BJ1671">
        <v>2020</v>
      </c>
      <c r="BK1671">
        <v>2021</v>
      </c>
      <c r="BL1671">
        <v>2022</v>
      </c>
      <c r="BM1671">
        <v>2023</v>
      </c>
    </row>
    <row r="1672" spans="1:65" ht="15" customHeight="1" x14ac:dyDescent="0.25">
      <c r="A1672" t="s">
        <v>1284</v>
      </c>
      <c r="C1672" s="78"/>
      <c r="D1672" t="s">
        <v>1199</v>
      </c>
      <c r="E1672" s="45" t="s">
        <v>1200</v>
      </c>
      <c r="G1672" s="45"/>
      <c r="H1672" s="45"/>
      <c r="I1672">
        <f t="shared" si="127"/>
        <v>2005</v>
      </c>
      <c r="J1672">
        <f t="shared" si="129"/>
        <v>2023</v>
      </c>
      <c r="K1672" s="2" t="str">
        <f t="shared" si="128"/>
        <v>-</v>
      </c>
      <c r="AU1672">
        <v>2005</v>
      </c>
      <c r="AV1672">
        <v>2006</v>
      </c>
      <c r="AW1672">
        <v>2007</v>
      </c>
      <c r="AX1672">
        <v>2008</v>
      </c>
      <c r="AY1672">
        <v>2009</v>
      </c>
      <c r="AZ1672">
        <v>2010</v>
      </c>
      <c r="BA1672">
        <v>2011</v>
      </c>
      <c r="BB1672">
        <v>2012</v>
      </c>
      <c r="BC1672">
        <v>2013</v>
      </c>
      <c r="BD1672">
        <v>2014</v>
      </c>
      <c r="BE1672">
        <v>2015</v>
      </c>
      <c r="BF1672">
        <v>2016</v>
      </c>
      <c r="BG1672">
        <v>2017</v>
      </c>
      <c r="BH1672">
        <v>2018</v>
      </c>
      <c r="BI1672">
        <v>2019</v>
      </c>
      <c r="BJ1672">
        <v>2020</v>
      </c>
      <c r="BK1672">
        <v>2021</v>
      </c>
      <c r="BL1672">
        <v>2022</v>
      </c>
      <c r="BM1672">
        <v>2023</v>
      </c>
    </row>
    <row r="1673" spans="1:65" ht="15" customHeight="1" x14ac:dyDescent="0.25">
      <c r="A1673" t="s">
        <v>1284</v>
      </c>
      <c r="C1673" s="78"/>
      <c r="D1673" t="s">
        <v>1185</v>
      </c>
      <c r="E1673" s="45" t="s">
        <v>1186</v>
      </c>
      <c r="G1673" s="45"/>
      <c r="H1673" s="45"/>
      <c r="I1673">
        <f t="shared" si="127"/>
        <v>2005</v>
      </c>
      <c r="J1673">
        <f t="shared" si="129"/>
        <v>2023</v>
      </c>
      <c r="K1673" s="2" t="str">
        <f t="shared" si="128"/>
        <v>-</v>
      </c>
      <c r="AU1673">
        <v>2005</v>
      </c>
      <c r="AV1673">
        <v>2006</v>
      </c>
      <c r="AW1673">
        <v>2007</v>
      </c>
      <c r="AX1673">
        <v>2008</v>
      </c>
      <c r="AY1673">
        <v>2009</v>
      </c>
      <c r="AZ1673">
        <v>2010</v>
      </c>
      <c r="BA1673">
        <v>2011</v>
      </c>
      <c r="BB1673">
        <v>2012</v>
      </c>
      <c r="BC1673">
        <v>2013</v>
      </c>
      <c r="BD1673">
        <v>2014</v>
      </c>
      <c r="BE1673">
        <v>2015</v>
      </c>
      <c r="BF1673">
        <v>2016</v>
      </c>
      <c r="BG1673">
        <v>2017</v>
      </c>
      <c r="BH1673">
        <v>2018</v>
      </c>
      <c r="BI1673">
        <v>2019</v>
      </c>
      <c r="BJ1673">
        <v>2020</v>
      </c>
      <c r="BK1673">
        <v>2021</v>
      </c>
      <c r="BL1673">
        <v>2022</v>
      </c>
      <c r="BM1673">
        <v>2023</v>
      </c>
    </row>
    <row r="1674" spans="1:65" ht="15" customHeight="1" x14ac:dyDescent="0.25">
      <c r="A1674" t="s">
        <v>1284</v>
      </c>
      <c r="C1674" s="78"/>
      <c r="D1674" t="s">
        <v>1201</v>
      </c>
      <c r="E1674" s="45" t="s">
        <v>1202</v>
      </c>
      <c r="G1674" s="45"/>
      <c r="H1674" s="45"/>
      <c r="I1674">
        <f t="shared" si="127"/>
        <v>2005</v>
      </c>
      <c r="J1674">
        <f t="shared" si="129"/>
        <v>2023</v>
      </c>
      <c r="K1674" s="2" t="str">
        <f t="shared" si="128"/>
        <v>-</v>
      </c>
      <c r="AU1674">
        <v>2005</v>
      </c>
      <c r="AV1674">
        <v>2006</v>
      </c>
      <c r="AW1674">
        <v>2007</v>
      </c>
      <c r="AX1674">
        <v>2008</v>
      </c>
      <c r="AY1674">
        <v>2009</v>
      </c>
      <c r="AZ1674">
        <v>2010</v>
      </c>
      <c r="BA1674">
        <v>2011</v>
      </c>
      <c r="BB1674">
        <v>2012</v>
      </c>
      <c r="BC1674">
        <v>2013</v>
      </c>
      <c r="BD1674">
        <v>2014</v>
      </c>
      <c r="BE1674">
        <v>2015</v>
      </c>
      <c r="BF1674">
        <v>2016</v>
      </c>
      <c r="BG1674">
        <v>2017</v>
      </c>
      <c r="BH1674">
        <v>2018</v>
      </c>
      <c r="BI1674">
        <v>2019</v>
      </c>
      <c r="BJ1674">
        <v>2020</v>
      </c>
      <c r="BK1674">
        <v>2021</v>
      </c>
      <c r="BL1674">
        <v>2022</v>
      </c>
      <c r="BM1674">
        <v>2023</v>
      </c>
    </row>
    <row r="1675" spans="1:65" ht="15" customHeight="1" x14ac:dyDescent="0.25">
      <c r="A1675" t="s">
        <v>1284</v>
      </c>
      <c r="C1675" s="78"/>
      <c r="D1675" t="s">
        <v>876</v>
      </c>
      <c r="E1675" s="45" t="s">
        <v>876</v>
      </c>
      <c r="G1675" s="45"/>
      <c r="H1675" s="45"/>
      <c r="I1675">
        <f t="shared" si="127"/>
        <v>2005</v>
      </c>
      <c r="J1675">
        <f t="shared" si="129"/>
        <v>2023</v>
      </c>
      <c r="K1675" s="2" t="str">
        <f t="shared" si="128"/>
        <v>-</v>
      </c>
      <c r="AU1675">
        <v>2005</v>
      </c>
      <c r="AV1675">
        <v>2006</v>
      </c>
      <c r="AW1675">
        <v>2007</v>
      </c>
      <c r="AX1675">
        <v>2008</v>
      </c>
      <c r="AY1675">
        <v>2009</v>
      </c>
      <c r="AZ1675">
        <v>2010</v>
      </c>
      <c r="BA1675">
        <v>2011</v>
      </c>
      <c r="BB1675">
        <v>2012</v>
      </c>
      <c r="BC1675">
        <v>2013</v>
      </c>
      <c r="BD1675">
        <v>2014</v>
      </c>
      <c r="BE1675">
        <v>2015</v>
      </c>
      <c r="BF1675">
        <v>2016</v>
      </c>
      <c r="BG1675">
        <v>2017</v>
      </c>
      <c r="BH1675">
        <v>2018</v>
      </c>
      <c r="BI1675">
        <v>2019</v>
      </c>
      <c r="BJ1675">
        <v>2020</v>
      </c>
      <c r="BK1675">
        <v>2021</v>
      </c>
      <c r="BL1675">
        <v>2022</v>
      </c>
      <c r="BM1675">
        <v>2023</v>
      </c>
    </row>
    <row r="1676" spans="1:65" ht="15" customHeight="1" x14ac:dyDescent="0.25">
      <c r="A1676" t="s">
        <v>1284</v>
      </c>
      <c r="C1676" s="78"/>
      <c r="D1676" t="s">
        <v>1203</v>
      </c>
      <c r="E1676" s="45" t="s">
        <v>1204</v>
      </c>
      <c r="G1676" s="45"/>
      <c r="H1676" s="45"/>
      <c r="I1676">
        <f t="shared" si="127"/>
        <v>2005</v>
      </c>
      <c r="J1676">
        <f t="shared" si="129"/>
        <v>2023</v>
      </c>
      <c r="K1676" s="2" t="str">
        <f t="shared" si="128"/>
        <v>-</v>
      </c>
      <c r="AU1676">
        <v>2005</v>
      </c>
      <c r="AV1676">
        <v>2006</v>
      </c>
      <c r="AW1676">
        <v>2007</v>
      </c>
      <c r="AX1676">
        <v>2008</v>
      </c>
      <c r="AY1676">
        <v>2009</v>
      </c>
      <c r="AZ1676">
        <v>2010</v>
      </c>
      <c r="BA1676">
        <v>2011</v>
      </c>
      <c r="BB1676">
        <v>2012</v>
      </c>
      <c r="BC1676">
        <v>2013</v>
      </c>
      <c r="BD1676">
        <v>2014</v>
      </c>
      <c r="BE1676">
        <v>2015</v>
      </c>
      <c r="BF1676">
        <v>2016</v>
      </c>
      <c r="BG1676">
        <v>2017</v>
      </c>
      <c r="BH1676">
        <v>2018</v>
      </c>
      <c r="BI1676">
        <v>2019</v>
      </c>
      <c r="BJ1676">
        <v>2020</v>
      </c>
      <c r="BK1676">
        <v>2021</v>
      </c>
      <c r="BL1676">
        <v>2022</v>
      </c>
      <c r="BM1676">
        <v>2023</v>
      </c>
    </row>
    <row r="1677" spans="1:65" ht="15" customHeight="1" x14ac:dyDescent="0.25">
      <c r="A1677" t="s">
        <v>1284</v>
      </c>
      <c r="C1677" s="78"/>
      <c r="D1677" t="s">
        <v>1205</v>
      </c>
      <c r="E1677" s="45" t="s">
        <v>1206</v>
      </c>
      <c r="G1677" s="45"/>
      <c r="H1677" s="45"/>
      <c r="I1677">
        <f t="shared" si="127"/>
        <v>2005</v>
      </c>
      <c r="J1677">
        <f t="shared" si="129"/>
        <v>2023</v>
      </c>
      <c r="K1677" s="2" t="str">
        <f t="shared" si="128"/>
        <v>-</v>
      </c>
      <c r="AU1677">
        <v>2005</v>
      </c>
      <c r="AV1677">
        <v>2006</v>
      </c>
      <c r="AW1677">
        <v>2007</v>
      </c>
      <c r="AX1677">
        <v>2008</v>
      </c>
      <c r="AY1677">
        <v>2009</v>
      </c>
      <c r="AZ1677">
        <v>2010</v>
      </c>
      <c r="BA1677">
        <v>2011</v>
      </c>
      <c r="BB1677">
        <v>2012</v>
      </c>
      <c r="BC1677">
        <v>2013</v>
      </c>
      <c r="BD1677">
        <v>2014</v>
      </c>
      <c r="BE1677">
        <v>2015</v>
      </c>
      <c r="BF1677">
        <v>2016</v>
      </c>
      <c r="BG1677">
        <v>2017</v>
      </c>
      <c r="BH1677">
        <v>2018</v>
      </c>
      <c r="BI1677">
        <v>2019</v>
      </c>
      <c r="BJ1677">
        <v>2020</v>
      </c>
      <c r="BK1677">
        <v>2021</v>
      </c>
      <c r="BL1677">
        <v>2022</v>
      </c>
      <c r="BM1677">
        <v>2023</v>
      </c>
    </row>
    <row r="1678" spans="1:65" ht="15" customHeight="1" x14ac:dyDescent="0.25">
      <c r="A1678" t="s">
        <v>1284</v>
      </c>
      <c r="C1678" s="78"/>
      <c r="D1678" t="s">
        <v>1207</v>
      </c>
      <c r="E1678" s="45" t="s">
        <v>1208</v>
      </c>
      <c r="G1678" s="45"/>
      <c r="H1678" s="45"/>
      <c r="I1678">
        <f t="shared" si="127"/>
        <v>2005</v>
      </c>
      <c r="J1678">
        <f t="shared" si="129"/>
        <v>2023</v>
      </c>
      <c r="K1678" s="2" t="str">
        <f t="shared" si="128"/>
        <v>-</v>
      </c>
      <c r="AU1678">
        <v>2005</v>
      </c>
      <c r="AV1678">
        <v>2006</v>
      </c>
      <c r="AW1678">
        <v>2007</v>
      </c>
      <c r="AX1678">
        <v>2008</v>
      </c>
      <c r="AY1678">
        <v>2009</v>
      </c>
      <c r="AZ1678">
        <v>2010</v>
      </c>
      <c r="BA1678">
        <v>2011</v>
      </c>
      <c r="BB1678">
        <v>2012</v>
      </c>
      <c r="BC1678">
        <v>2013</v>
      </c>
      <c r="BD1678">
        <v>2014</v>
      </c>
      <c r="BE1678">
        <v>2015</v>
      </c>
      <c r="BF1678">
        <v>2016</v>
      </c>
      <c r="BG1678">
        <v>2017</v>
      </c>
      <c r="BH1678">
        <v>2018</v>
      </c>
      <c r="BI1678">
        <v>2019</v>
      </c>
      <c r="BJ1678">
        <v>2020</v>
      </c>
      <c r="BK1678">
        <v>2021</v>
      </c>
      <c r="BL1678">
        <v>2022</v>
      </c>
      <c r="BM1678">
        <v>2023</v>
      </c>
    </row>
    <row r="1679" spans="1:65" ht="15" customHeight="1" x14ac:dyDescent="0.25">
      <c r="A1679" t="s">
        <v>1284</v>
      </c>
      <c r="C1679" s="78"/>
      <c r="D1679" t="s">
        <v>1209</v>
      </c>
      <c r="E1679" s="45" t="s">
        <v>1210</v>
      </c>
      <c r="G1679" s="45"/>
      <c r="H1679" s="45"/>
      <c r="I1679">
        <f t="shared" si="127"/>
        <v>2005</v>
      </c>
      <c r="J1679">
        <f t="shared" si="129"/>
        <v>2023</v>
      </c>
      <c r="K1679" s="2" t="str">
        <f t="shared" si="128"/>
        <v>-</v>
      </c>
      <c r="AU1679">
        <v>2005</v>
      </c>
      <c r="AV1679">
        <v>2006</v>
      </c>
      <c r="AW1679">
        <v>2007</v>
      </c>
      <c r="AX1679">
        <v>2008</v>
      </c>
      <c r="AY1679">
        <v>2009</v>
      </c>
      <c r="AZ1679">
        <v>2010</v>
      </c>
      <c r="BA1679">
        <v>2011</v>
      </c>
      <c r="BB1679">
        <v>2012</v>
      </c>
      <c r="BC1679">
        <v>2013</v>
      </c>
      <c r="BD1679">
        <v>2014</v>
      </c>
      <c r="BE1679">
        <v>2015</v>
      </c>
      <c r="BF1679">
        <v>2016</v>
      </c>
      <c r="BG1679">
        <v>2017</v>
      </c>
      <c r="BH1679">
        <v>2018</v>
      </c>
      <c r="BI1679">
        <v>2019</v>
      </c>
      <c r="BJ1679">
        <v>2020</v>
      </c>
      <c r="BK1679">
        <v>2021</v>
      </c>
      <c r="BL1679">
        <v>2022</v>
      </c>
      <c r="BM1679">
        <v>2023</v>
      </c>
    </row>
    <row r="1680" spans="1:65" ht="15" customHeight="1" x14ac:dyDescent="0.25">
      <c r="A1680" t="s">
        <v>1284</v>
      </c>
      <c r="C1680" s="78"/>
      <c r="D1680" t="s">
        <v>1211</v>
      </c>
      <c r="E1680" s="45" t="s">
        <v>1212</v>
      </c>
      <c r="G1680" s="45"/>
      <c r="H1680" s="45"/>
      <c r="I1680">
        <f t="shared" si="127"/>
        <v>2005</v>
      </c>
      <c r="J1680">
        <f t="shared" si="129"/>
        <v>2023</v>
      </c>
      <c r="K1680" s="2" t="str">
        <f t="shared" si="128"/>
        <v>Yes</v>
      </c>
      <c r="AU1680">
        <v>2005</v>
      </c>
      <c r="AV1680">
        <v>2006</v>
      </c>
      <c r="AW1680">
        <v>2007</v>
      </c>
      <c r="AX1680">
        <v>2008</v>
      </c>
      <c r="AY1680">
        <v>2009</v>
      </c>
      <c r="AZ1680">
        <v>2010</v>
      </c>
      <c r="BA1680">
        <v>2011</v>
      </c>
      <c r="BB1680">
        <v>2012</v>
      </c>
      <c r="BC1680">
        <v>2013</v>
      </c>
      <c r="BD1680">
        <v>2014</v>
      </c>
      <c r="BE1680">
        <v>2015</v>
      </c>
      <c r="BF1680">
        <v>2016</v>
      </c>
      <c r="BH1680">
        <v>2018</v>
      </c>
      <c r="BI1680">
        <v>2019</v>
      </c>
      <c r="BJ1680">
        <v>2020</v>
      </c>
      <c r="BK1680">
        <v>2021</v>
      </c>
      <c r="BL1680">
        <v>2022</v>
      </c>
      <c r="BM1680">
        <v>2023</v>
      </c>
    </row>
    <row r="1681" spans="1:47" ht="15" customHeight="1" x14ac:dyDescent="0.25">
      <c r="C1681" s="64"/>
      <c r="E1681" s="45"/>
      <c r="G1681" s="45"/>
      <c r="H1681" s="45"/>
    </row>
    <row r="1682" spans="1:47" ht="15" customHeight="1" x14ac:dyDescent="0.25">
      <c r="A1682" t="s">
        <v>1285</v>
      </c>
      <c r="B1682" s="1" t="str">
        <f>A1682&amp;MIN(I1682:I1691)&amp;"(-"&amp;MAX(J1682:J1691)&amp;")"</f>
        <v>SYSI1990(-2005)</v>
      </c>
      <c r="C1682" s="78"/>
      <c r="D1682" t="s">
        <v>1187</v>
      </c>
      <c r="E1682" s="45" t="s">
        <v>1188</v>
      </c>
      <c r="G1682" s="45"/>
      <c r="H1682" s="45"/>
      <c r="I1682">
        <f t="shared" si="127"/>
        <v>1990</v>
      </c>
      <c r="J1682">
        <f t="shared" si="129"/>
        <v>2005</v>
      </c>
      <c r="K1682" s="2" t="str">
        <f t="shared" si="128"/>
        <v>-</v>
      </c>
      <c r="AF1682">
        <v>1990</v>
      </c>
      <c r="AG1682">
        <v>1991</v>
      </c>
      <c r="AH1682">
        <v>1992</v>
      </c>
      <c r="AI1682">
        <v>1993</v>
      </c>
      <c r="AJ1682">
        <v>1994</v>
      </c>
      <c r="AK1682">
        <v>1995</v>
      </c>
      <c r="AL1682">
        <v>1996</v>
      </c>
      <c r="AM1682">
        <v>1997</v>
      </c>
      <c r="AN1682">
        <v>1998</v>
      </c>
      <c r="AO1682">
        <v>1999</v>
      </c>
      <c r="AP1682">
        <v>2000</v>
      </c>
      <c r="AQ1682">
        <v>2001</v>
      </c>
      <c r="AR1682">
        <v>2002</v>
      </c>
      <c r="AS1682">
        <v>2003</v>
      </c>
      <c r="AT1682">
        <v>2004</v>
      </c>
      <c r="AU1682">
        <v>2005</v>
      </c>
    </row>
    <row r="1683" spans="1:47" ht="15" customHeight="1" x14ac:dyDescent="0.25">
      <c r="A1683" t="s">
        <v>1285</v>
      </c>
      <c r="C1683" s="78"/>
      <c r="D1683" t="s">
        <v>1213</v>
      </c>
      <c r="E1683" s="45" t="s">
        <v>1214</v>
      </c>
      <c r="G1683" s="45"/>
      <c r="H1683" s="45"/>
      <c r="I1683">
        <f t="shared" si="127"/>
        <v>1990</v>
      </c>
      <c r="J1683">
        <f t="shared" si="129"/>
        <v>2005</v>
      </c>
      <c r="K1683" s="2" t="str">
        <f t="shared" si="128"/>
        <v>-</v>
      </c>
      <c r="AF1683">
        <v>1990</v>
      </c>
      <c r="AG1683">
        <v>1991</v>
      </c>
      <c r="AH1683">
        <v>1992</v>
      </c>
      <c r="AI1683">
        <v>1993</v>
      </c>
      <c r="AJ1683">
        <v>1994</v>
      </c>
      <c r="AK1683">
        <v>1995</v>
      </c>
      <c r="AL1683">
        <v>1996</v>
      </c>
      <c r="AM1683">
        <v>1997</v>
      </c>
      <c r="AN1683">
        <v>1998</v>
      </c>
      <c r="AO1683">
        <v>1999</v>
      </c>
      <c r="AP1683">
        <v>2000</v>
      </c>
      <c r="AQ1683">
        <v>2001</v>
      </c>
      <c r="AR1683">
        <v>2002</v>
      </c>
      <c r="AS1683">
        <v>2003</v>
      </c>
      <c r="AT1683">
        <v>2004</v>
      </c>
      <c r="AU1683">
        <v>2005</v>
      </c>
    </row>
    <row r="1684" spans="1:47" ht="15" customHeight="1" x14ac:dyDescent="0.25">
      <c r="A1684" t="s">
        <v>1285</v>
      </c>
      <c r="C1684" s="78"/>
      <c r="D1684" t="s">
        <v>1215</v>
      </c>
      <c r="E1684" s="45" t="s">
        <v>553</v>
      </c>
      <c r="G1684" s="45"/>
      <c r="H1684" s="45"/>
      <c r="I1684">
        <f t="shared" si="127"/>
        <v>1990</v>
      </c>
      <c r="J1684">
        <f t="shared" si="129"/>
        <v>2005</v>
      </c>
      <c r="K1684" s="2" t="str">
        <f t="shared" si="128"/>
        <v>-</v>
      </c>
      <c r="AF1684">
        <v>1990</v>
      </c>
      <c r="AG1684">
        <v>1991</v>
      </c>
      <c r="AH1684">
        <v>1992</v>
      </c>
      <c r="AI1684">
        <v>1993</v>
      </c>
      <c r="AJ1684">
        <v>1994</v>
      </c>
      <c r="AK1684">
        <v>1995</v>
      </c>
      <c r="AL1684">
        <v>1996</v>
      </c>
      <c r="AM1684">
        <v>1997</v>
      </c>
      <c r="AN1684">
        <v>1998</v>
      </c>
      <c r="AO1684">
        <v>1999</v>
      </c>
      <c r="AP1684">
        <v>2000</v>
      </c>
      <c r="AQ1684">
        <v>2001</v>
      </c>
      <c r="AR1684">
        <v>2002</v>
      </c>
      <c r="AS1684">
        <v>2003</v>
      </c>
      <c r="AT1684">
        <v>2004</v>
      </c>
      <c r="AU1684">
        <v>2005</v>
      </c>
    </row>
    <row r="1685" spans="1:47" ht="15" customHeight="1" x14ac:dyDescent="0.25">
      <c r="A1685" t="s">
        <v>1285</v>
      </c>
      <c r="C1685" s="78"/>
      <c r="D1685" t="s">
        <v>21</v>
      </c>
      <c r="E1685" s="45" t="s">
        <v>12</v>
      </c>
      <c r="F1685" s="7" t="s">
        <v>1303</v>
      </c>
      <c r="G1685" s="45"/>
      <c r="H1685" s="45"/>
      <c r="I1685">
        <f t="shared" si="127"/>
        <v>1990</v>
      </c>
      <c r="J1685">
        <f t="shared" si="129"/>
        <v>2005</v>
      </c>
      <c r="K1685" s="2" t="str">
        <f t="shared" si="128"/>
        <v>-</v>
      </c>
      <c r="AF1685">
        <v>1990</v>
      </c>
      <c r="AG1685">
        <v>1991</v>
      </c>
      <c r="AH1685">
        <v>1992</v>
      </c>
      <c r="AI1685">
        <v>1993</v>
      </c>
      <c r="AJ1685">
        <v>1994</v>
      </c>
      <c r="AK1685">
        <v>1995</v>
      </c>
      <c r="AL1685">
        <v>1996</v>
      </c>
      <c r="AM1685">
        <v>1997</v>
      </c>
      <c r="AN1685">
        <v>1998</v>
      </c>
      <c r="AO1685">
        <v>1999</v>
      </c>
      <c r="AP1685">
        <v>2000</v>
      </c>
      <c r="AQ1685">
        <v>2001</v>
      </c>
      <c r="AR1685">
        <v>2002</v>
      </c>
      <c r="AS1685">
        <v>2003</v>
      </c>
      <c r="AT1685">
        <v>2004</v>
      </c>
      <c r="AU1685">
        <v>2005</v>
      </c>
    </row>
    <row r="1686" spans="1:47" ht="15" customHeight="1" x14ac:dyDescent="0.25">
      <c r="A1686" t="s">
        <v>1285</v>
      </c>
      <c r="C1686" s="78"/>
      <c r="D1686" t="s">
        <v>1201</v>
      </c>
      <c r="E1686" s="45" t="s">
        <v>1202</v>
      </c>
      <c r="G1686" s="45"/>
      <c r="H1686" s="45"/>
      <c r="I1686">
        <f t="shared" si="127"/>
        <v>1990</v>
      </c>
      <c r="J1686">
        <f t="shared" si="129"/>
        <v>2005</v>
      </c>
      <c r="K1686" s="2" t="str">
        <f t="shared" si="128"/>
        <v>-</v>
      </c>
      <c r="AF1686">
        <v>1990</v>
      </c>
      <c r="AG1686">
        <v>1991</v>
      </c>
      <c r="AH1686">
        <v>1992</v>
      </c>
      <c r="AI1686">
        <v>1993</v>
      </c>
      <c r="AJ1686">
        <v>1994</v>
      </c>
      <c r="AK1686">
        <v>1995</v>
      </c>
      <c r="AL1686">
        <v>1996</v>
      </c>
      <c r="AM1686">
        <v>1997</v>
      </c>
      <c r="AN1686">
        <v>1998</v>
      </c>
      <c r="AO1686">
        <v>1999</v>
      </c>
      <c r="AP1686">
        <v>2000</v>
      </c>
      <c r="AQ1686">
        <v>2001</v>
      </c>
      <c r="AR1686">
        <v>2002</v>
      </c>
      <c r="AS1686">
        <v>2003</v>
      </c>
      <c r="AT1686">
        <v>2004</v>
      </c>
      <c r="AU1686">
        <v>2005</v>
      </c>
    </row>
    <row r="1687" spans="1:47" ht="15" customHeight="1" x14ac:dyDescent="0.25">
      <c r="A1687" t="s">
        <v>1285</v>
      </c>
      <c r="C1687" s="78"/>
      <c r="D1687" t="s">
        <v>1203</v>
      </c>
      <c r="E1687" s="45" t="s">
        <v>1204</v>
      </c>
      <c r="G1687" s="45"/>
      <c r="H1687" s="45"/>
      <c r="I1687">
        <f t="shared" si="127"/>
        <v>1990</v>
      </c>
      <c r="J1687">
        <f t="shared" si="129"/>
        <v>2005</v>
      </c>
      <c r="K1687" s="2" t="str">
        <f t="shared" si="128"/>
        <v>-</v>
      </c>
      <c r="AF1687">
        <v>1990</v>
      </c>
      <c r="AG1687">
        <v>1991</v>
      </c>
      <c r="AH1687">
        <v>1992</v>
      </c>
      <c r="AI1687">
        <v>1993</v>
      </c>
      <c r="AJ1687">
        <v>1994</v>
      </c>
      <c r="AK1687">
        <v>1995</v>
      </c>
      <c r="AL1687">
        <v>1996</v>
      </c>
      <c r="AM1687">
        <v>1997</v>
      </c>
      <c r="AN1687">
        <v>1998</v>
      </c>
      <c r="AO1687">
        <v>1999</v>
      </c>
      <c r="AP1687">
        <v>2000</v>
      </c>
      <c r="AQ1687">
        <v>2001</v>
      </c>
      <c r="AR1687">
        <v>2002</v>
      </c>
      <c r="AS1687">
        <v>2003</v>
      </c>
      <c r="AT1687">
        <v>2004</v>
      </c>
      <c r="AU1687">
        <v>2005</v>
      </c>
    </row>
    <row r="1688" spans="1:47" ht="15" customHeight="1" x14ac:dyDescent="0.25">
      <c r="A1688" t="s">
        <v>1285</v>
      </c>
      <c r="C1688" s="78"/>
      <c r="D1688" t="s">
        <v>1205</v>
      </c>
      <c r="E1688" s="45" t="s">
        <v>1206</v>
      </c>
      <c r="G1688" s="45"/>
      <c r="H1688" s="45"/>
      <c r="I1688">
        <f t="shared" si="127"/>
        <v>1990</v>
      </c>
      <c r="J1688">
        <f t="shared" si="129"/>
        <v>2005</v>
      </c>
      <c r="K1688" s="2" t="str">
        <f t="shared" si="128"/>
        <v>-</v>
      </c>
      <c r="AF1688">
        <v>1990</v>
      </c>
      <c r="AG1688">
        <v>1991</v>
      </c>
      <c r="AH1688">
        <v>1992</v>
      </c>
      <c r="AI1688">
        <v>1993</v>
      </c>
      <c r="AJ1688">
        <v>1994</v>
      </c>
      <c r="AK1688">
        <v>1995</v>
      </c>
      <c r="AL1688">
        <v>1996</v>
      </c>
      <c r="AM1688">
        <v>1997</v>
      </c>
      <c r="AN1688">
        <v>1998</v>
      </c>
      <c r="AO1688">
        <v>1999</v>
      </c>
      <c r="AP1688">
        <v>2000</v>
      </c>
      <c r="AQ1688">
        <v>2001</v>
      </c>
      <c r="AR1688">
        <v>2002</v>
      </c>
      <c r="AS1688">
        <v>2003</v>
      </c>
      <c r="AT1688">
        <v>2004</v>
      </c>
      <c r="AU1688">
        <v>2005</v>
      </c>
    </row>
    <row r="1689" spans="1:47" ht="15" customHeight="1" x14ac:dyDescent="0.25">
      <c r="A1689" t="s">
        <v>1285</v>
      </c>
      <c r="C1689" s="78"/>
      <c r="D1689" t="s">
        <v>1207</v>
      </c>
      <c r="E1689" s="45" t="s">
        <v>1208</v>
      </c>
      <c r="G1689" s="45"/>
      <c r="H1689" s="45"/>
      <c r="I1689">
        <f t="shared" si="127"/>
        <v>1990</v>
      </c>
      <c r="J1689">
        <f t="shared" si="129"/>
        <v>2005</v>
      </c>
      <c r="K1689" s="2" t="str">
        <f t="shared" si="128"/>
        <v>-</v>
      </c>
      <c r="AF1689">
        <v>1990</v>
      </c>
      <c r="AG1689">
        <v>1991</v>
      </c>
      <c r="AH1689">
        <v>1992</v>
      </c>
      <c r="AI1689">
        <v>1993</v>
      </c>
      <c r="AJ1689">
        <v>1994</v>
      </c>
      <c r="AK1689">
        <v>1995</v>
      </c>
      <c r="AL1689">
        <v>1996</v>
      </c>
      <c r="AM1689">
        <v>1997</v>
      </c>
      <c r="AN1689">
        <v>1998</v>
      </c>
      <c r="AO1689">
        <v>1999</v>
      </c>
      <c r="AP1689">
        <v>2000</v>
      </c>
      <c r="AQ1689">
        <v>2001</v>
      </c>
      <c r="AR1689">
        <v>2002</v>
      </c>
      <c r="AS1689">
        <v>2003</v>
      </c>
      <c r="AT1689">
        <v>2004</v>
      </c>
      <c r="AU1689">
        <v>2005</v>
      </c>
    </row>
    <row r="1690" spans="1:47" ht="15" customHeight="1" x14ac:dyDescent="0.25">
      <c r="A1690" t="s">
        <v>1285</v>
      </c>
      <c r="C1690" s="78"/>
      <c r="D1690" t="s">
        <v>1209</v>
      </c>
      <c r="E1690" s="45" t="s">
        <v>1210</v>
      </c>
      <c r="G1690" s="45"/>
      <c r="H1690" s="45"/>
      <c r="I1690">
        <f t="shared" si="127"/>
        <v>1990</v>
      </c>
      <c r="J1690">
        <f t="shared" si="129"/>
        <v>2005</v>
      </c>
      <c r="K1690" s="2" t="str">
        <f t="shared" si="128"/>
        <v>-</v>
      </c>
      <c r="AF1690">
        <v>1990</v>
      </c>
      <c r="AG1690">
        <v>1991</v>
      </c>
      <c r="AH1690">
        <v>1992</v>
      </c>
      <c r="AI1690">
        <v>1993</v>
      </c>
      <c r="AJ1690">
        <v>1994</v>
      </c>
      <c r="AK1690">
        <v>1995</v>
      </c>
      <c r="AL1690">
        <v>1996</v>
      </c>
      <c r="AM1690">
        <v>1997</v>
      </c>
      <c r="AN1690">
        <v>1998</v>
      </c>
      <c r="AO1690">
        <v>1999</v>
      </c>
      <c r="AP1690">
        <v>2000</v>
      </c>
      <c r="AQ1690">
        <v>2001</v>
      </c>
      <c r="AR1690">
        <v>2002</v>
      </c>
      <c r="AS1690">
        <v>2003</v>
      </c>
      <c r="AT1690">
        <v>2004</v>
      </c>
      <c r="AU1690">
        <v>2005</v>
      </c>
    </row>
    <row r="1691" spans="1:47" ht="15" customHeight="1" x14ac:dyDescent="0.25">
      <c r="A1691" t="s">
        <v>1285</v>
      </c>
      <c r="C1691" s="78"/>
      <c r="D1691" t="s">
        <v>1211</v>
      </c>
      <c r="E1691" s="45" t="s">
        <v>1212</v>
      </c>
      <c r="G1691" s="45"/>
      <c r="H1691" s="45"/>
      <c r="I1691">
        <f t="shared" si="127"/>
        <v>1990</v>
      </c>
      <c r="J1691">
        <f t="shared" si="129"/>
        <v>2005</v>
      </c>
      <c r="K1691" s="2" t="str">
        <f t="shared" si="128"/>
        <v>-</v>
      </c>
      <c r="AF1691">
        <v>1990</v>
      </c>
      <c r="AG1691">
        <v>1991</v>
      </c>
      <c r="AH1691">
        <v>1992</v>
      </c>
      <c r="AI1691">
        <v>1993</v>
      </c>
      <c r="AJ1691">
        <v>1994</v>
      </c>
      <c r="AK1691">
        <v>1995</v>
      </c>
      <c r="AL1691">
        <v>1996</v>
      </c>
      <c r="AM1691">
        <v>1997</v>
      </c>
      <c r="AN1691">
        <v>1998</v>
      </c>
      <c r="AO1691">
        <v>1999</v>
      </c>
      <c r="AP1691">
        <v>2000</v>
      </c>
      <c r="AQ1691">
        <v>2001</v>
      </c>
      <c r="AR1691">
        <v>2002</v>
      </c>
      <c r="AS1691">
        <v>2003</v>
      </c>
      <c r="AT1691">
        <v>2004</v>
      </c>
      <c r="AU1691">
        <v>2005</v>
      </c>
    </row>
    <row r="1692" spans="1:47" ht="15" customHeight="1" x14ac:dyDescent="0.25">
      <c r="C1692" s="64"/>
      <c r="E1692" s="45"/>
      <c r="G1692" s="45"/>
      <c r="H1692" s="45"/>
    </row>
    <row r="1693" spans="1:47" ht="15" customHeight="1" x14ac:dyDescent="0.25">
      <c r="A1693" t="s">
        <v>1286</v>
      </c>
      <c r="B1693" s="1" t="str">
        <f>A1693&amp;MIN(I1693:I1700)&amp;"(-"&amp;MAX(J1693:J1700)&amp;")"</f>
        <v>SYST1992(-2005)</v>
      </c>
      <c r="C1693" s="78"/>
      <c r="D1693" t="s">
        <v>1189</v>
      </c>
      <c r="E1693" s="45" t="s">
        <v>1190</v>
      </c>
      <c r="G1693" s="45"/>
      <c r="H1693" s="45"/>
      <c r="I1693">
        <f t="shared" si="127"/>
        <v>1992</v>
      </c>
      <c r="J1693">
        <f t="shared" si="129"/>
        <v>2005</v>
      </c>
      <c r="K1693" s="2" t="str">
        <f t="shared" si="128"/>
        <v>-</v>
      </c>
      <c r="AH1693">
        <v>1992</v>
      </c>
      <c r="AI1693">
        <v>1993</v>
      </c>
      <c r="AJ1693">
        <v>1994</v>
      </c>
      <c r="AK1693">
        <v>1995</v>
      </c>
      <c r="AL1693">
        <v>1996</v>
      </c>
      <c r="AM1693">
        <v>1997</v>
      </c>
      <c r="AN1693">
        <v>1998</v>
      </c>
      <c r="AO1693">
        <v>1999</v>
      </c>
      <c r="AP1693">
        <v>2000</v>
      </c>
      <c r="AQ1693">
        <v>2001</v>
      </c>
      <c r="AR1693">
        <v>2002</v>
      </c>
      <c r="AS1693">
        <v>2003</v>
      </c>
      <c r="AT1693">
        <v>2004</v>
      </c>
      <c r="AU1693">
        <v>2005</v>
      </c>
    </row>
    <row r="1694" spans="1:47" ht="15" customHeight="1" x14ac:dyDescent="0.25">
      <c r="A1694" t="s">
        <v>1286</v>
      </c>
      <c r="C1694" s="78"/>
      <c r="D1694" t="s">
        <v>1216</v>
      </c>
      <c r="E1694" s="45" t="s">
        <v>1217</v>
      </c>
      <c r="G1694" s="45"/>
      <c r="H1694" s="45"/>
      <c r="I1694">
        <f t="shared" si="127"/>
        <v>1992</v>
      </c>
      <c r="J1694">
        <f t="shared" si="129"/>
        <v>2005</v>
      </c>
      <c r="K1694" s="2" t="str">
        <f t="shared" si="128"/>
        <v>-</v>
      </c>
      <c r="AH1694">
        <v>1992</v>
      </c>
      <c r="AI1694">
        <v>1993</v>
      </c>
      <c r="AJ1694">
        <v>1994</v>
      </c>
      <c r="AK1694">
        <v>1995</v>
      </c>
      <c r="AL1694">
        <v>1996</v>
      </c>
      <c r="AM1694">
        <v>1997</v>
      </c>
      <c r="AN1694">
        <v>1998</v>
      </c>
      <c r="AO1694">
        <v>1999</v>
      </c>
      <c r="AP1694">
        <v>2000</v>
      </c>
      <c r="AQ1694">
        <v>2001</v>
      </c>
      <c r="AR1694">
        <v>2002</v>
      </c>
      <c r="AS1694">
        <v>2003</v>
      </c>
      <c r="AT1694">
        <v>2004</v>
      </c>
      <c r="AU1694">
        <v>2005</v>
      </c>
    </row>
    <row r="1695" spans="1:47" ht="15" customHeight="1" x14ac:dyDescent="0.25">
      <c r="A1695" t="s">
        <v>1286</v>
      </c>
      <c r="C1695" s="78"/>
      <c r="D1695" t="s">
        <v>1195</v>
      </c>
      <c r="E1695" s="45" t="s">
        <v>1196</v>
      </c>
      <c r="G1695" s="45"/>
      <c r="H1695" s="45"/>
      <c r="I1695">
        <f t="shared" si="127"/>
        <v>1992</v>
      </c>
      <c r="J1695">
        <f t="shared" si="129"/>
        <v>2005</v>
      </c>
      <c r="K1695" s="2" t="str">
        <f t="shared" si="128"/>
        <v>-</v>
      </c>
      <c r="AH1695">
        <v>1992</v>
      </c>
      <c r="AI1695">
        <v>1993</v>
      </c>
      <c r="AJ1695">
        <v>1994</v>
      </c>
      <c r="AK1695">
        <v>1995</v>
      </c>
      <c r="AL1695">
        <v>1996</v>
      </c>
      <c r="AM1695">
        <v>1997</v>
      </c>
      <c r="AN1695">
        <v>1998</v>
      </c>
      <c r="AO1695">
        <v>1999</v>
      </c>
      <c r="AP1695">
        <v>2000</v>
      </c>
      <c r="AQ1695">
        <v>2001</v>
      </c>
      <c r="AR1695">
        <v>2002</v>
      </c>
      <c r="AS1695">
        <v>2003</v>
      </c>
      <c r="AT1695">
        <v>2004</v>
      </c>
      <c r="AU1695">
        <v>2005</v>
      </c>
    </row>
    <row r="1696" spans="1:47" ht="15" customHeight="1" x14ac:dyDescent="0.25">
      <c r="A1696" t="s">
        <v>1286</v>
      </c>
      <c r="C1696" s="78"/>
      <c r="D1696" t="s">
        <v>21</v>
      </c>
      <c r="E1696" s="45" t="s">
        <v>12</v>
      </c>
      <c r="F1696" s="7" t="s">
        <v>1303</v>
      </c>
      <c r="G1696" s="45"/>
      <c r="H1696" s="45"/>
      <c r="I1696">
        <f t="shared" si="127"/>
        <v>1992</v>
      </c>
      <c r="J1696">
        <f t="shared" si="129"/>
        <v>2005</v>
      </c>
      <c r="K1696" s="2" t="str">
        <f t="shared" si="128"/>
        <v>-</v>
      </c>
      <c r="AH1696">
        <v>1992</v>
      </c>
      <c r="AI1696">
        <v>1993</v>
      </c>
      <c r="AJ1696">
        <v>1994</v>
      </c>
      <c r="AK1696">
        <v>1995</v>
      </c>
      <c r="AL1696">
        <v>1996</v>
      </c>
      <c r="AM1696">
        <v>1997</v>
      </c>
      <c r="AN1696">
        <v>1998</v>
      </c>
      <c r="AO1696">
        <v>1999</v>
      </c>
      <c r="AP1696">
        <v>2000</v>
      </c>
      <c r="AQ1696">
        <v>2001</v>
      </c>
      <c r="AR1696">
        <v>2002</v>
      </c>
      <c r="AS1696">
        <v>2003</v>
      </c>
      <c r="AT1696">
        <v>2004</v>
      </c>
      <c r="AU1696">
        <v>2005</v>
      </c>
    </row>
    <row r="1697" spans="1:65" ht="15" customHeight="1" x14ac:dyDescent="0.25">
      <c r="A1697" t="s">
        <v>1286</v>
      </c>
      <c r="C1697" s="78"/>
      <c r="D1697" t="s">
        <v>1199</v>
      </c>
      <c r="E1697" s="45" t="s">
        <v>1200</v>
      </c>
      <c r="G1697" s="45"/>
      <c r="H1697" s="45"/>
      <c r="I1697">
        <f t="shared" si="127"/>
        <v>1992</v>
      </c>
      <c r="J1697">
        <f t="shared" si="129"/>
        <v>2005</v>
      </c>
      <c r="K1697" s="2" t="str">
        <f t="shared" si="128"/>
        <v>-</v>
      </c>
      <c r="AH1697">
        <v>1992</v>
      </c>
      <c r="AI1697">
        <v>1993</v>
      </c>
      <c r="AJ1697">
        <v>1994</v>
      </c>
      <c r="AK1697">
        <v>1995</v>
      </c>
      <c r="AL1697">
        <v>1996</v>
      </c>
      <c r="AM1697">
        <v>1997</v>
      </c>
      <c r="AN1697">
        <v>1998</v>
      </c>
      <c r="AO1697">
        <v>1999</v>
      </c>
      <c r="AP1697">
        <v>2000</v>
      </c>
      <c r="AQ1697">
        <v>2001</v>
      </c>
      <c r="AR1697">
        <v>2002</v>
      </c>
      <c r="AS1697">
        <v>2003</v>
      </c>
      <c r="AT1697">
        <v>2004</v>
      </c>
      <c r="AU1697">
        <v>2005</v>
      </c>
    </row>
    <row r="1698" spans="1:65" ht="15" customHeight="1" x14ac:dyDescent="0.25">
      <c r="A1698" t="s">
        <v>1286</v>
      </c>
      <c r="C1698" s="78"/>
      <c r="D1698" t="s">
        <v>1218</v>
      </c>
      <c r="E1698" s="45" t="s">
        <v>1219</v>
      </c>
      <c r="G1698" s="45"/>
      <c r="H1698" s="45"/>
      <c r="I1698">
        <f t="shared" si="127"/>
        <v>1992</v>
      </c>
      <c r="J1698">
        <f t="shared" si="129"/>
        <v>2005</v>
      </c>
      <c r="K1698" s="2" t="str">
        <f t="shared" si="128"/>
        <v>-</v>
      </c>
      <c r="AH1698">
        <v>1992</v>
      </c>
      <c r="AI1698">
        <v>1993</v>
      </c>
      <c r="AJ1698">
        <v>1994</v>
      </c>
      <c r="AK1698">
        <v>1995</v>
      </c>
      <c r="AL1698">
        <v>1996</v>
      </c>
      <c r="AM1698">
        <v>1997</v>
      </c>
      <c r="AN1698">
        <v>1998</v>
      </c>
      <c r="AO1698">
        <v>1999</v>
      </c>
      <c r="AP1698">
        <v>2000</v>
      </c>
      <c r="AQ1698">
        <v>2001</v>
      </c>
      <c r="AR1698">
        <v>2002</v>
      </c>
      <c r="AS1698">
        <v>2003</v>
      </c>
      <c r="AT1698">
        <v>2004</v>
      </c>
      <c r="AU1698">
        <v>2005</v>
      </c>
    </row>
    <row r="1699" spans="1:65" ht="15" customHeight="1" x14ac:dyDescent="0.25">
      <c r="A1699" t="s">
        <v>1286</v>
      </c>
      <c r="C1699" s="78"/>
      <c r="D1699" t="s">
        <v>1220</v>
      </c>
      <c r="E1699" s="45" t="s">
        <v>1221</v>
      </c>
      <c r="G1699" s="45"/>
      <c r="H1699" s="45"/>
      <c r="I1699">
        <f t="shared" si="127"/>
        <v>1992</v>
      </c>
      <c r="J1699">
        <f t="shared" si="129"/>
        <v>2005</v>
      </c>
      <c r="K1699" s="2" t="str">
        <f t="shared" si="128"/>
        <v>-</v>
      </c>
      <c r="AH1699">
        <v>1992</v>
      </c>
      <c r="AI1699">
        <v>1993</v>
      </c>
      <c r="AJ1699">
        <v>1994</v>
      </c>
      <c r="AK1699">
        <v>1995</v>
      </c>
      <c r="AL1699">
        <v>1996</v>
      </c>
      <c r="AM1699">
        <v>1997</v>
      </c>
      <c r="AN1699">
        <v>1998</v>
      </c>
      <c r="AO1699">
        <v>1999</v>
      </c>
      <c r="AP1699">
        <v>2000</v>
      </c>
      <c r="AQ1699">
        <v>2001</v>
      </c>
      <c r="AR1699">
        <v>2002</v>
      </c>
      <c r="AS1699">
        <v>2003</v>
      </c>
      <c r="AT1699">
        <v>2004</v>
      </c>
      <c r="AU1699">
        <v>2005</v>
      </c>
    </row>
    <row r="1700" spans="1:65" ht="15" customHeight="1" x14ac:dyDescent="0.25">
      <c r="A1700" t="s">
        <v>1286</v>
      </c>
      <c r="C1700" s="78"/>
      <c r="D1700" t="s">
        <v>1222</v>
      </c>
      <c r="E1700" s="45" t="s">
        <v>1223</v>
      </c>
      <c r="G1700" s="45"/>
      <c r="H1700" s="45"/>
      <c r="I1700">
        <f>MIN(L1700:BT1700)</f>
        <v>1992</v>
      </c>
      <c r="J1700">
        <f t="shared" si="129"/>
        <v>2005</v>
      </c>
      <c r="K1700" s="2" t="str">
        <f t="shared" si="128"/>
        <v>-</v>
      </c>
      <c r="AH1700">
        <v>1992</v>
      </c>
      <c r="AI1700">
        <v>1993</v>
      </c>
      <c r="AJ1700">
        <v>1994</v>
      </c>
      <c r="AK1700">
        <v>1995</v>
      </c>
      <c r="AL1700">
        <v>1996</v>
      </c>
      <c r="AM1700">
        <v>1997</v>
      </c>
      <c r="AN1700">
        <v>1998</v>
      </c>
      <c r="AO1700">
        <v>1999</v>
      </c>
      <c r="AP1700">
        <v>2000</v>
      </c>
      <c r="AQ1700">
        <v>2001</v>
      </c>
      <c r="AR1700">
        <v>2002</v>
      </c>
      <c r="AS1700">
        <v>2003</v>
      </c>
      <c r="AT1700">
        <v>2004</v>
      </c>
      <c r="AU1700">
        <v>2005</v>
      </c>
    </row>
    <row r="1701" spans="1:65" ht="15" customHeight="1" x14ac:dyDescent="0.25">
      <c r="C1701" s="64"/>
      <c r="E1701" s="45"/>
      <c r="G1701" s="45"/>
      <c r="H1701" s="45"/>
    </row>
    <row r="1702" spans="1:65" ht="15" customHeight="1" x14ac:dyDescent="0.25">
      <c r="A1702" t="s">
        <v>1262</v>
      </c>
      <c r="B1702" s="1" t="str">
        <f>A1702&amp;MIN(I1702:I1710)&amp;"(-"&amp;MAX(J1702:J1710)&amp;")"</f>
        <v>UDDA1981(-2023)</v>
      </c>
      <c r="C1702" s="78"/>
      <c r="D1702" t="s">
        <v>684</v>
      </c>
      <c r="E1702" s="45" t="s">
        <v>909</v>
      </c>
      <c r="G1702" s="45" t="s">
        <v>1670</v>
      </c>
      <c r="H1702" s="45" t="s">
        <v>1671</v>
      </c>
      <c r="I1702">
        <f t="shared" ref="I1702:I1709" si="130">MIN(L1702:BT1702)</f>
        <v>1981</v>
      </c>
      <c r="J1702">
        <f t="shared" si="129"/>
        <v>2023</v>
      </c>
      <c r="K1702" s="2" t="str">
        <f t="shared" si="128"/>
        <v>-</v>
      </c>
      <c r="W1702">
        <v>1981</v>
      </c>
      <c r="X1702">
        <v>1982</v>
      </c>
      <c r="Y1702">
        <v>1983</v>
      </c>
      <c r="Z1702">
        <v>1984</v>
      </c>
      <c r="AA1702">
        <v>1985</v>
      </c>
      <c r="AB1702">
        <v>1986</v>
      </c>
      <c r="AC1702">
        <v>1987</v>
      </c>
      <c r="AD1702">
        <v>1988</v>
      </c>
      <c r="AE1702">
        <v>1989</v>
      </c>
      <c r="AF1702">
        <v>1990</v>
      </c>
      <c r="AG1702">
        <v>1991</v>
      </c>
      <c r="AH1702">
        <v>1992</v>
      </c>
      <c r="AI1702">
        <v>1993</v>
      </c>
      <c r="AJ1702">
        <v>1994</v>
      </c>
      <c r="AK1702">
        <v>1995</v>
      </c>
      <c r="AL1702">
        <v>1996</v>
      </c>
      <c r="AM1702">
        <v>1997</v>
      </c>
      <c r="AN1702">
        <v>1998</v>
      </c>
      <c r="AO1702">
        <v>1999</v>
      </c>
      <c r="AP1702">
        <v>2000</v>
      </c>
      <c r="AQ1702">
        <v>2001</v>
      </c>
      <c r="AR1702">
        <v>2002</v>
      </c>
      <c r="AS1702">
        <v>2003</v>
      </c>
      <c r="AT1702">
        <v>2004</v>
      </c>
      <c r="AU1702">
        <v>2005</v>
      </c>
      <c r="AV1702">
        <v>2006</v>
      </c>
      <c r="AW1702">
        <v>2007</v>
      </c>
      <c r="AX1702">
        <v>2008</v>
      </c>
      <c r="AY1702">
        <v>2009</v>
      </c>
      <c r="AZ1702">
        <v>2010</v>
      </c>
      <c r="BA1702">
        <v>2011</v>
      </c>
      <c r="BB1702">
        <v>2012</v>
      </c>
      <c r="BC1702">
        <v>2013</v>
      </c>
      <c r="BD1702">
        <v>2014</v>
      </c>
      <c r="BE1702">
        <v>2015</v>
      </c>
      <c r="BF1702">
        <v>2016</v>
      </c>
      <c r="BG1702">
        <v>2017</v>
      </c>
      <c r="BH1702">
        <v>2018</v>
      </c>
      <c r="BI1702">
        <v>2019</v>
      </c>
      <c r="BJ1702">
        <v>2020</v>
      </c>
      <c r="BK1702">
        <v>2021</v>
      </c>
      <c r="BL1702">
        <v>2022</v>
      </c>
      <c r="BM1702">
        <v>2023</v>
      </c>
    </row>
    <row r="1703" spans="1:65" ht="15" customHeight="1" x14ac:dyDescent="0.25">
      <c r="A1703" t="s">
        <v>1262</v>
      </c>
      <c r="C1703" s="78"/>
      <c r="D1703" t="s">
        <v>685</v>
      </c>
      <c r="E1703" s="45" t="s">
        <v>910</v>
      </c>
      <c r="G1703" s="45" t="s">
        <v>1672</v>
      </c>
      <c r="H1703" s="45" t="s">
        <v>1673</v>
      </c>
      <c r="I1703">
        <f t="shared" si="130"/>
        <v>1981</v>
      </c>
      <c r="J1703">
        <f t="shared" si="129"/>
        <v>2023</v>
      </c>
      <c r="K1703" s="2" t="str">
        <f t="shared" ref="K1703:K1710" si="131">IF(J1703-I1703+1-COUNTA(L1703:BT1703)=0, "-", "Yes")</f>
        <v>-</v>
      </c>
      <c r="W1703">
        <v>1981</v>
      </c>
      <c r="X1703">
        <v>1982</v>
      </c>
      <c r="Y1703">
        <v>1983</v>
      </c>
      <c r="Z1703">
        <v>1984</v>
      </c>
      <c r="AA1703">
        <v>1985</v>
      </c>
      <c r="AB1703">
        <v>1986</v>
      </c>
      <c r="AC1703">
        <v>1987</v>
      </c>
      <c r="AD1703">
        <v>1988</v>
      </c>
      <c r="AE1703">
        <v>1989</v>
      </c>
      <c r="AF1703">
        <v>1990</v>
      </c>
      <c r="AG1703">
        <v>1991</v>
      </c>
      <c r="AH1703">
        <v>1992</v>
      </c>
      <c r="AI1703">
        <v>1993</v>
      </c>
      <c r="AJ1703">
        <v>1994</v>
      </c>
      <c r="AK1703">
        <v>1995</v>
      </c>
      <c r="AL1703">
        <v>1996</v>
      </c>
      <c r="AM1703">
        <v>1997</v>
      </c>
      <c r="AN1703">
        <v>1998</v>
      </c>
      <c r="AO1703">
        <v>1999</v>
      </c>
      <c r="AP1703">
        <v>2000</v>
      </c>
      <c r="AQ1703">
        <v>2001</v>
      </c>
      <c r="AR1703">
        <v>2002</v>
      </c>
      <c r="AS1703">
        <v>2003</v>
      </c>
      <c r="AT1703">
        <v>2004</v>
      </c>
      <c r="AU1703">
        <v>2005</v>
      </c>
      <c r="AV1703">
        <v>2006</v>
      </c>
      <c r="AW1703">
        <v>2007</v>
      </c>
      <c r="AX1703">
        <v>2008</v>
      </c>
      <c r="AY1703">
        <v>2009</v>
      </c>
      <c r="AZ1703">
        <v>2010</v>
      </c>
      <c r="BA1703">
        <v>2011</v>
      </c>
      <c r="BB1703">
        <v>2012</v>
      </c>
      <c r="BC1703">
        <v>2013</v>
      </c>
      <c r="BD1703">
        <v>2014</v>
      </c>
      <c r="BE1703">
        <v>2015</v>
      </c>
      <c r="BF1703">
        <v>2016</v>
      </c>
      <c r="BG1703">
        <v>2017</v>
      </c>
      <c r="BH1703">
        <v>2018</v>
      </c>
      <c r="BI1703">
        <v>2019</v>
      </c>
      <c r="BJ1703">
        <v>2020</v>
      </c>
      <c r="BK1703">
        <v>2021</v>
      </c>
      <c r="BL1703">
        <v>2022</v>
      </c>
      <c r="BM1703">
        <v>2023</v>
      </c>
    </row>
    <row r="1704" spans="1:65" ht="15" customHeight="1" x14ac:dyDescent="0.25">
      <c r="A1704" t="s">
        <v>1262</v>
      </c>
      <c r="C1704" s="78"/>
      <c r="D1704" t="s">
        <v>686</v>
      </c>
      <c r="E1704" s="45" t="s">
        <v>911</v>
      </c>
      <c r="G1704" s="45" t="s">
        <v>1674</v>
      </c>
      <c r="H1704" s="45" t="s">
        <v>1675</v>
      </c>
      <c r="I1704">
        <f t="shared" si="130"/>
        <v>1981</v>
      </c>
      <c r="J1704">
        <f t="shared" si="129"/>
        <v>2023</v>
      </c>
      <c r="K1704" s="2" t="str">
        <f t="shared" si="131"/>
        <v>-</v>
      </c>
      <c r="W1704">
        <v>1981</v>
      </c>
      <c r="X1704">
        <v>1982</v>
      </c>
      <c r="Y1704">
        <v>1983</v>
      </c>
      <c r="Z1704">
        <v>1984</v>
      </c>
      <c r="AA1704">
        <v>1985</v>
      </c>
      <c r="AB1704">
        <v>1986</v>
      </c>
      <c r="AC1704">
        <v>1987</v>
      </c>
      <c r="AD1704">
        <v>1988</v>
      </c>
      <c r="AE1704">
        <v>1989</v>
      </c>
      <c r="AF1704">
        <v>1990</v>
      </c>
      <c r="AG1704">
        <v>1991</v>
      </c>
      <c r="AH1704">
        <v>1992</v>
      </c>
      <c r="AI1704">
        <v>1993</v>
      </c>
      <c r="AJ1704">
        <v>1994</v>
      </c>
      <c r="AK1704">
        <v>1995</v>
      </c>
      <c r="AL1704">
        <v>1996</v>
      </c>
      <c r="AM1704">
        <v>1997</v>
      </c>
      <c r="AN1704">
        <v>1998</v>
      </c>
      <c r="AO1704">
        <v>1999</v>
      </c>
      <c r="AP1704">
        <v>2000</v>
      </c>
      <c r="AQ1704">
        <v>2001</v>
      </c>
      <c r="AR1704">
        <v>2002</v>
      </c>
      <c r="AS1704">
        <v>2003</v>
      </c>
      <c r="AT1704">
        <v>2004</v>
      </c>
      <c r="AU1704">
        <v>2005</v>
      </c>
      <c r="AV1704">
        <v>2006</v>
      </c>
      <c r="AW1704">
        <v>2007</v>
      </c>
      <c r="AX1704">
        <v>2008</v>
      </c>
      <c r="AY1704">
        <v>2009</v>
      </c>
      <c r="AZ1704">
        <v>2010</v>
      </c>
      <c r="BA1704">
        <v>2011</v>
      </c>
      <c r="BB1704">
        <v>2012</v>
      </c>
      <c r="BC1704">
        <v>2013</v>
      </c>
      <c r="BD1704">
        <v>2014</v>
      </c>
      <c r="BE1704">
        <v>2015</v>
      </c>
      <c r="BF1704">
        <v>2016</v>
      </c>
      <c r="BG1704">
        <v>2017</v>
      </c>
      <c r="BH1704">
        <v>2018</v>
      </c>
      <c r="BI1704">
        <v>2019</v>
      </c>
      <c r="BJ1704">
        <v>2020</v>
      </c>
      <c r="BK1704">
        <v>2021</v>
      </c>
      <c r="BL1704">
        <v>2022</v>
      </c>
      <c r="BM1704">
        <v>2023</v>
      </c>
    </row>
    <row r="1705" spans="1:65" ht="15" customHeight="1" x14ac:dyDescent="0.25">
      <c r="A1705" t="s">
        <v>1262</v>
      </c>
      <c r="C1705" s="78"/>
      <c r="D1705" t="s">
        <v>687</v>
      </c>
      <c r="E1705" s="45" t="s">
        <v>688</v>
      </c>
      <c r="G1705" s="45" t="s">
        <v>688</v>
      </c>
      <c r="H1705" s="45" t="s">
        <v>1678</v>
      </c>
      <c r="I1705">
        <f t="shared" si="130"/>
        <v>1981</v>
      </c>
      <c r="J1705">
        <f t="shared" si="129"/>
        <v>2023</v>
      </c>
      <c r="K1705" s="2" t="str">
        <f t="shared" si="131"/>
        <v>-</v>
      </c>
      <c r="W1705">
        <v>1981</v>
      </c>
      <c r="X1705">
        <v>1982</v>
      </c>
      <c r="Y1705">
        <v>1983</v>
      </c>
      <c r="Z1705">
        <v>1984</v>
      </c>
      <c r="AA1705">
        <v>1985</v>
      </c>
      <c r="AB1705">
        <v>1986</v>
      </c>
      <c r="AC1705">
        <v>1987</v>
      </c>
      <c r="AD1705">
        <v>1988</v>
      </c>
      <c r="AE1705">
        <v>1989</v>
      </c>
      <c r="AF1705">
        <v>1990</v>
      </c>
      <c r="AG1705">
        <v>1991</v>
      </c>
      <c r="AH1705">
        <v>1992</v>
      </c>
      <c r="AI1705">
        <v>1993</v>
      </c>
      <c r="AJ1705">
        <v>1994</v>
      </c>
      <c r="AK1705">
        <v>1995</v>
      </c>
      <c r="AL1705">
        <v>1996</v>
      </c>
      <c r="AM1705">
        <v>1997</v>
      </c>
      <c r="AN1705">
        <v>1998</v>
      </c>
      <c r="AO1705">
        <v>1999</v>
      </c>
      <c r="AP1705">
        <v>2000</v>
      </c>
      <c r="AQ1705">
        <v>2001</v>
      </c>
      <c r="AR1705">
        <v>2002</v>
      </c>
      <c r="AS1705">
        <v>2003</v>
      </c>
      <c r="AT1705">
        <v>2004</v>
      </c>
      <c r="AU1705">
        <v>2005</v>
      </c>
      <c r="AV1705">
        <v>2006</v>
      </c>
      <c r="AW1705">
        <v>2007</v>
      </c>
      <c r="AX1705">
        <v>2008</v>
      </c>
      <c r="AY1705">
        <v>2009</v>
      </c>
      <c r="AZ1705">
        <v>2010</v>
      </c>
      <c r="BA1705">
        <v>2011</v>
      </c>
      <c r="BB1705">
        <v>2012</v>
      </c>
      <c r="BC1705">
        <v>2013</v>
      </c>
      <c r="BD1705">
        <v>2014</v>
      </c>
      <c r="BE1705">
        <v>2015</v>
      </c>
      <c r="BF1705">
        <v>2016</v>
      </c>
      <c r="BG1705">
        <v>2017</v>
      </c>
      <c r="BH1705">
        <v>2018</v>
      </c>
      <c r="BI1705">
        <v>2019</v>
      </c>
      <c r="BJ1705">
        <v>2020</v>
      </c>
      <c r="BK1705">
        <v>2021</v>
      </c>
      <c r="BL1705">
        <v>2022</v>
      </c>
      <c r="BM1705">
        <v>2023</v>
      </c>
    </row>
    <row r="1706" spans="1:65" ht="15" customHeight="1" x14ac:dyDescent="0.25">
      <c r="A1706" t="s">
        <v>1262</v>
      </c>
      <c r="C1706" s="78"/>
      <c r="D1706" t="s">
        <v>689</v>
      </c>
      <c r="E1706" s="45" t="s">
        <v>912</v>
      </c>
      <c r="G1706" s="45" t="s">
        <v>1676</v>
      </c>
      <c r="H1706" s="45" t="s">
        <v>1677</v>
      </c>
      <c r="I1706">
        <f t="shared" si="130"/>
        <v>1981</v>
      </c>
      <c r="J1706">
        <f t="shared" si="129"/>
        <v>2023</v>
      </c>
      <c r="K1706" s="2" t="str">
        <f t="shared" si="131"/>
        <v>-</v>
      </c>
      <c r="W1706">
        <v>1981</v>
      </c>
      <c r="X1706">
        <v>1982</v>
      </c>
      <c r="Y1706">
        <v>1983</v>
      </c>
      <c r="Z1706">
        <v>1984</v>
      </c>
      <c r="AA1706">
        <v>1985</v>
      </c>
      <c r="AB1706">
        <v>1986</v>
      </c>
      <c r="AC1706">
        <v>1987</v>
      </c>
      <c r="AD1706">
        <v>1988</v>
      </c>
      <c r="AE1706">
        <v>1989</v>
      </c>
      <c r="AF1706">
        <v>1990</v>
      </c>
      <c r="AG1706">
        <v>1991</v>
      </c>
      <c r="AH1706">
        <v>1992</v>
      </c>
      <c r="AI1706">
        <v>1993</v>
      </c>
      <c r="AJ1706">
        <v>1994</v>
      </c>
      <c r="AK1706">
        <v>1995</v>
      </c>
      <c r="AL1706">
        <v>1996</v>
      </c>
      <c r="AM1706">
        <v>1997</v>
      </c>
      <c r="AN1706">
        <v>1998</v>
      </c>
      <c r="AO1706">
        <v>1999</v>
      </c>
      <c r="AP1706">
        <v>2000</v>
      </c>
      <c r="AQ1706">
        <v>2001</v>
      </c>
      <c r="AR1706">
        <v>2002</v>
      </c>
      <c r="AS1706">
        <v>2003</v>
      </c>
      <c r="AT1706">
        <v>2004</v>
      </c>
      <c r="AU1706">
        <v>2005</v>
      </c>
      <c r="AV1706">
        <v>2006</v>
      </c>
      <c r="AW1706">
        <v>2007</v>
      </c>
      <c r="AX1706">
        <v>2008</v>
      </c>
      <c r="AY1706">
        <v>2009</v>
      </c>
      <c r="AZ1706">
        <v>2010</v>
      </c>
      <c r="BA1706">
        <v>2011</v>
      </c>
      <c r="BB1706">
        <v>2012</v>
      </c>
      <c r="BC1706">
        <v>2013</v>
      </c>
      <c r="BD1706">
        <v>2014</v>
      </c>
      <c r="BE1706">
        <v>2015</v>
      </c>
      <c r="BF1706">
        <v>2016</v>
      </c>
      <c r="BG1706">
        <v>2017</v>
      </c>
      <c r="BH1706">
        <v>2018</v>
      </c>
      <c r="BI1706">
        <v>2019</v>
      </c>
      <c r="BJ1706">
        <v>2020</v>
      </c>
      <c r="BK1706">
        <v>2021</v>
      </c>
      <c r="BL1706">
        <v>2022</v>
      </c>
      <c r="BM1706">
        <v>2023</v>
      </c>
    </row>
    <row r="1707" spans="1:65" ht="15" customHeight="1" x14ac:dyDescent="0.25">
      <c r="A1707" t="s">
        <v>1262</v>
      </c>
      <c r="C1707" s="78"/>
      <c r="D1707" t="s">
        <v>453</v>
      </c>
      <c r="E1707" s="45" t="s">
        <v>12</v>
      </c>
      <c r="F1707" s="50" t="s">
        <v>2904</v>
      </c>
      <c r="G1707" s="45" t="s">
        <v>1080</v>
      </c>
      <c r="H1707" s="45" t="s">
        <v>1679</v>
      </c>
      <c r="I1707">
        <f t="shared" si="130"/>
        <v>1981</v>
      </c>
      <c r="J1707">
        <f t="shared" si="129"/>
        <v>2006</v>
      </c>
      <c r="K1707" s="2" t="str">
        <f t="shared" si="131"/>
        <v>-</v>
      </c>
      <c r="W1707">
        <v>1981</v>
      </c>
      <c r="X1707">
        <v>1982</v>
      </c>
      <c r="Y1707">
        <v>1983</v>
      </c>
      <c r="Z1707">
        <v>1984</v>
      </c>
      <c r="AA1707">
        <v>1985</v>
      </c>
      <c r="AB1707">
        <v>1986</v>
      </c>
      <c r="AC1707">
        <v>1987</v>
      </c>
      <c r="AD1707">
        <v>1988</v>
      </c>
      <c r="AE1707">
        <v>1989</v>
      </c>
      <c r="AF1707">
        <v>1990</v>
      </c>
      <c r="AG1707">
        <v>1991</v>
      </c>
      <c r="AH1707">
        <v>1992</v>
      </c>
      <c r="AI1707">
        <v>1993</v>
      </c>
      <c r="AJ1707">
        <v>1994</v>
      </c>
      <c r="AK1707">
        <v>1995</v>
      </c>
      <c r="AL1707">
        <v>1996</v>
      </c>
      <c r="AM1707">
        <v>1997</v>
      </c>
      <c r="AN1707">
        <v>1998</v>
      </c>
      <c r="AO1707">
        <v>1999</v>
      </c>
      <c r="AP1707">
        <v>2000</v>
      </c>
      <c r="AQ1707">
        <v>2001</v>
      </c>
      <c r="AR1707">
        <v>2002</v>
      </c>
      <c r="AS1707">
        <v>2003</v>
      </c>
      <c r="AT1707">
        <v>2004</v>
      </c>
      <c r="AU1707">
        <v>2005</v>
      </c>
      <c r="AV1707">
        <v>2006</v>
      </c>
    </row>
    <row r="1708" spans="1:65" ht="15" customHeight="1" x14ac:dyDescent="0.25">
      <c r="A1708" t="s">
        <v>1262</v>
      </c>
      <c r="C1708" s="78"/>
      <c r="D1708" t="s">
        <v>21</v>
      </c>
      <c r="E1708" s="45" t="s">
        <v>12</v>
      </c>
      <c r="F1708" s="7" t="s">
        <v>1303</v>
      </c>
      <c r="G1708" s="45" t="s">
        <v>733</v>
      </c>
      <c r="H1708" s="45" t="s">
        <v>1569</v>
      </c>
      <c r="I1708">
        <f t="shared" si="130"/>
        <v>1981</v>
      </c>
      <c r="J1708">
        <f t="shared" si="129"/>
        <v>2023</v>
      </c>
      <c r="K1708" s="2" t="str">
        <f t="shared" si="131"/>
        <v>-</v>
      </c>
      <c r="W1708">
        <v>1981</v>
      </c>
      <c r="X1708">
        <v>1982</v>
      </c>
      <c r="Y1708">
        <v>1983</v>
      </c>
      <c r="Z1708">
        <v>1984</v>
      </c>
      <c r="AA1708">
        <v>1985</v>
      </c>
      <c r="AB1708">
        <v>1986</v>
      </c>
      <c r="AC1708">
        <v>1987</v>
      </c>
      <c r="AD1708">
        <v>1988</v>
      </c>
      <c r="AE1708">
        <v>1989</v>
      </c>
      <c r="AF1708">
        <v>1990</v>
      </c>
      <c r="AG1708">
        <v>1991</v>
      </c>
      <c r="AH1708">
        <v>1992</v>
      </c>
      <c r="AI1708">
        <v>1993</v>
      </c>
      <c r="AJ1708">
        <v>1994</v>
      </c>
      <c r="AK1708">
        <v>1995</v>
      </c>
      <c r="AL1708">
        <v>1996</v>
      </c>
      <c r="AM1708">
        <v>1997</v>
      </c>
      <c r="AN1708">
        <v>1998</v>
      </c>
      <c r="AO1708">
        <v>1999</v>
      </c>
      <c r="AP1708">
        <v>2000</v>
      </c>
      <c r="AQ1708">
        <v>2001</v>
      </c>
      <c r="AR1708">
        <v>2002</v>
      </c>
      <c r="AS1708">
        <v>2003</v>
      </c>
      <c r="AT1708">
        <v>2004</v>
      </c>
      <c r="AU1708">
        <v>2005</v>
      </c>
      <c r="AV1708">
        <v>2006</v>
      </c>
      <c r="AW1708">
        <v>2007</v>
      </c>
      <c r="AX1708">
        <v>2008</v>
      </c>
      <c r="AY1708">
        <v>2009</v>
      </c>
      <c r="AZ1708">
        <v>2010</v>
      </c>
      <c r="BA1708">
        <v>2011</v>
      </c>
      <c r="BB1708">
        <v>2012</v>
      </c>
      <c r="BC1708">
        <v>2013</v>
      </c>
      <c r="BD1708">
        <v>2014</v>
      </c>
      <c r="BE1708">
        <v>2015</v>
      </c>
      <c r="BF1708">
        <v>2016</v>
      </c>
      <c r="BG1708">
        <v>2017</v>
      </c>
      <c r="BH1708">
        <v>2018</v>
      </c>
      <c r="BI1708">
        <v>2019</v>
      </c>
      <c r="BJ1708">
        <v>2020</v>
      </c>
      <c r="BK1708">
        <v>2021</v>
      </c>
      <c r="BL1708">
        <v>2022</v>
      </c>
      <c r="BM1708">
        <v>2023</v>
      </c>
    </row>
    <row r="1709" spans="1:65" ht="15" customHeight="1" x14ac:dyDescent="0.25">
      <c r="A1709" t="s">
        <v>1262</v>
      </c>
      <c r="C1709" s="78"/>
      <c r="D1709" t="s">
        <v>454</v>
      </c>
      <c r="E1709" s="45" t="s">
        <v>12</v>
      </c>
      <c r="F1709" s="50" t="s">
        <v>2904</v>
      </c>
      <c r="G1709" s="45" t="s">
        <v>1668</v>
      </c>
      <c r="H1709" s="45" t="s">
        <v>1669</v>
      </c>
      <c r="I1709">
        <f t="shared" si="130"/>
        <v>1981</v>
      </c>
      <c r="J1709">
        <f t="shared" si="129"/>
        <v>2006</v>
      </c>
      <c r="K1709" s="2" t="str">
        <f t="shared" si="131"/>
        <v>-</v>
      </c>
      <c r="W1709">
        <v>1981</v>
      </c>
      <c r="X1709">
        <v>1982</v>
      </c>
      <c r="Y1709">
        <v>1983</v>
      </c>
      <c r="Z1709">
        <v>1984</v>
      </c>
      <c r="AA1709">
        <v>1985</v>
      </c>
      <c r="AB1709">
        <v>1986</v>
      </c>
      <c r="AC1709">
        <v>1987</v>
      </c>
      <c r="AD1709">
        <v>1988</v>
      </c>
      <c r="AE1709">
        <v>1989</v>
      </c>
      <c r="AF1709">
        <v>1990</v>
      </c>
      <c r="AG1709">
        <v>1991</v>
      </c>
      <c r="AH1709">
        <v>1992</v>
      </c>
      <c r="AI1709">
        <v>1993</v>
      </c>
      <c r="AJ1709">
        <v>1994</v>
      </c>
      <c r="AK1709">
        <v>1995</v>
      </c>
      <c r="AL1709">
        <v>1996</v>
      </c>
      <c r="AM1709">
        <v>1997</v>
      </c>
      <c r="AN1709">
        <v>1998</v>
      </c>
      <c r="AO1709">
        <v>1999</v>
      </c>
      <c r="AP1709">
        <v>2000</v>
      </c>
      <c r="AQ1709">
        <v>2001</v>
      </c>
      <c r="AR1709">
        <v>2002</v>
      </c>
      <c r="AS1709">
        <v>2003</v>
      </c>
      <c r="AT1709">
        <v>2004</v>
      </c>
      <c r="AU1709">
        <v>2005</v>
      </c>
      <c r="AV1709">
        <v>2006</v>
      </c>
    </row>
    <row r="1710" spans="1:65" ht="15" customHeight="1" x14ac:dyDescent="0.25">
      <c r="A1710" t="s">
        <v>1262</v>
      </c>
      <c r="C1710" s="78"/>
      <c r="D1710" t="s">
        <v>448</v>
      </c>
      <c r="E1710" s="45" t="s">
        <v>449</v>
      </c>
      <c r="G1710" s="45" t="s">
        <v>449</v>
      </c>
      <c r="H1710" s="45" t="s">
        <v>1680</v>
      </c>
      <c r="I1710">
        <f>MIN(L1710:BT1710)</f>
        <v>1981</v>
      </c>
      <c r="J1710">
        <f t="shared" si="129"/>
        <v>2023</v>
      </c>
      <c r="K1710" s="2" t="str">
        <f t="shared" si="131"/>
        <v>-</v>
      </c>
      <c r="W1710">
        <v>1981</v>
      </c>
      <c r="X1710">
        <v>1982</v>
      </c>
      <c r="Y1710">
        <v>1983</v>
      </c>
      <c r="Z1710">
        <v>1984</v>
      </c>
      <c r="AA1710">
        <v>1985</v>
      </c>
      <c r="AB1710">
        <v>1986</v>
      </c>
      <c r="AC1710">
        <v>1987</v>
      </c>
      <c r="AD1710">
        <v>1988</v>
      </c>
      <c r="AE1710">
        <v>1989</v>
      </c>
      <c r="AF1710">
        <v>1990</v>
      </c>
      <c r="AG1710">
        <v>1991</v>
      </c>
      <c r="AH1710">
        <v>1992</v>
      </c>
      <c r="AI1710">
        <v>1993</v>
      </c>
      <c r="AJ1710">
        <v>1994</v>
      </c>
      <c r="AK1710">
        <v>1995</v>
      </c>
      <c r="AL1710">
        <v>1996</v>
      </c>
      <c r="AM1710">
        <v>1997</v>
      </c>
      <c r="AN1710">
        <v>1998</v>
      </c>
      <c r="AO1710">
        <v>1999</v>
      </c>
      <c r="AP1710">
        <v>2000</v>
      </c>
      <c r="AQ1710">
        <v>2001</v>
      </c>
      <c r="AR1710">
        <v>2002</v>
      </c>
      <c r="AS1710">
        <v>2003</v>
      </c>
      <c r="AT1710">
        <v>2004</v>
      </c>
      <c r="AU1710">
        <v>2005</v>
      </c>
      <c r="AV1710">
        <v>2006</v>
      </c>
      <c r="AW1710">
        <v>2007</v>
      </c>
      <c r="AX1710">
        <v>2008</v>
      </c>
      <c r="AY1710">
        <v>2009</v>
      </c>
      <c r="AZ1710">
        <v>2010</v>
      </c>
      <c r="BA1710">
        <v>2011</v>
      </c>
      <c r="BB1710">
        <v>2012</v>
      </c>
      <c r="BC1710">
        <v>2013</v>
      </c>
      <c r="BD1710">
        <v>2014</v>
      </c>
      <c r="BE1710">
        <v>2015</v>
      </c>
      <c r="BF1710">
        <v>2016</v>
      </c>
      <c r="BG1710">
        <v>2017</v>
      </c>
      <c r="BH1710">
        <v>2018</v>
      </c>
      <c r="BI1710">
        <v>2019</v>
      </c>
      <c r="BJ1710">
        <v>2020</v>
      </c>
      <c r="BK1710">
        <v>2021</v>
      </c>
      <c r="BL1710">
        <v>2022</v>
      </c>
      <c r="BM1710">
        <v>2023</v>
      </c>
    </row>
    <row r="1711" spans="1:65" ht="15" customHeight="1" x14ac:dyDescent="0.25">
      <c r="C1711" s="64"/>
      <c r="E1711" s="45"/>
      <c r="G1711" s="45"/>
      <c r="H1711" s="45"/>
    </row>
    <row r="1712" spans="1:65" ht="15" customHeight="1" x14ac:dyDescent="0.25">
      <c r="A1712" t="s">
        <v>2782</v>
      </c>
      <c r="B1712" s="1" t="str">
        <f>A1712&amp;J1712</f>
        <v>UDDF202309</v>
      </c>
      <c r="C1712" s="78"/>
      <c r="D1712" t="s">
        <v>686</v>
      </c>
      <c r="E1712" s="47" t="s">
        <v>911</v>
      </c>
      <c r="G1712" s="45" t="s">
        <v>1674</v>
      </c>
      <c r="H1712" s="45" t="s">
        <v>1675</v>
      </c>
      <c r="J1712">
        <f t="shared" si="129"/>
        <v>202309</v>
      </c>
      <c r="BM1712">
        <v>202309</v>
      </c>
    </row>
    <row r="1713" spans="1:65" ht="15" customHeight="1" x14ac:dyDescent="0.25">
      <c r="A1713" t="s">
        <v>2782</v>
      </c>
      <c r="C1713" s="78"/>
      <c r="D1713" t="s">
        <v>687</v>
      </c>
      <c r="E1713" s="47" t="s">
        <v>688</v>
      </c>
      <c r="G1713" s="45" t="s">
        <v>688</v>
      </c>
      <c r="H1713" s="45" t="s">
        <v>1678</v>
      </c>
      <c r="J1713">
        <f t="shared" si="129"/>
        <v>202309</v>
      </c>
      <c r="BM1713">
        <v>202309</v>
      </c>
    </row>
    <row r="1714" spans="1:65" ht="15" customHeight="1" x14ac:dyDescent="0.25">
      <c r="A1714" t="s">
        <v>2782</v>
      </c>
      <c r="C1714" s="78"/>
      <c r="D1714" t="s">
        <v>689</v>
      </c>
      <c r="E1714" s="45" t="s">
        <v>912</v>
      </c>
      <c r="G1714" s="45" t="s">
        <v>1676</v>
      </c>
      <c r="H1714" s="45" t="s">
        <v>1677</v>
      </c>
      <c r="J1714">
        <f t="shared" si="129"/>
        <v>202309</v>
      </c>
      <c r="BM1714">
        <v>202309</v>
      </c>
    </row>
    <row r="1715" spans="1:65" ht="15" customHeight="1" x14ac:dyDescent="0.25">
      <c r="A1715" t="s">
        <v>2782</v>
      </c>
      <c r="C1715" s="78"/>
      <c r="D1715" t="s">
        <v>2783</v>
      </c>
      <c r="E1715" s="45" t="s">
        <v>2784</v>
      </c>
      <c r="G1715" s="45" t="s">
        <v>2784</v>
      </c>
      <c r="H1715" s="45" t="s">
        <v>2785</v>
      </c>
      <c r="J1715">
        <f t="shared" si="129"/>
        <v>202309</v>
      </c>
      <c r="BM1715">
        <v>202309</v>
      </c>
    </row>
    <row r="1716" spans="1:65" ht="15" customHeight="1" x14ac:dyDescent="0.25">
      <c r="A1716" t="s">
        <v>2782</v>
      </c>
      <c r="C1716" s="78"/>
      <c r="D1716" t="s">
        <v>438</v>
      </c>
      <c r="E1716" s="47" t="s">
        <v>439</v>
      </c>
      <c r="G1716" s="47" t="s">
        <v>439</v>
      </c>
      <c r="H1716" s="45" t="s">
        <v>1662</v>
      </c>
      <c r="J1716">
        <f t="shared" si="129"/>
        <v>202309</v>
      </c>
      <c r="BM1716">
        <v>202309</v>
      </c>
    </row>
    <row r="1717" spans="1:65" ht="15" customHeight="1" x14ac:dyDescent="0.25">
      <c r="A1717" t="s">
        <v>2782</v>
      </c>
      <c r="C1717" s="78"/>
      <c r="D1717" t="s">
        <v>21</v>
      </c>
      <c r="E1717" s="47" t="s">
        <v>733</v>
      </c>
      <c r="F1717" s="7" t="s">
        <v>1303</v>
      </c>
      <c r="G1717" s="45" t="s">
        <v>733</v>
      </c>
      <c r="H1717" s="45" t="s">
        <v>1569</v>
      </c>
      <c r="J1717">
        <f t="shared" si="129"/>
        <v>202309</v>
      </c>
      <c r="BM1717">
        <v>202309</v>
      </c>
    </row>
    <row r="1718" spans="1:65" ht="15" customHeight="1" x14ac:dyDescent="0.25">
      <c r="C1718" s="64"/>
      <c r="E1718" s="47"/>
      <c r="F1718" s="7"/>
      <c r="G1718" s="45"/>
      <c r="H1718" s="45"/>
    </row>
    <row r="1719" spans="1:65" ht="15" customHeight="1" x14ac:dyDescent="0.25">
      <c r="A1719" t="s">
        <v>3314</v>
      </c>
      <c r="B1719" s="1" t="str">
        <f>A1719&amp;J1719</f>
        <v>UDDINST2023</v>
      </c>
      <c r="C1719" s="64"/>
      <c r="D1719" t="s">
        <v>421</v>
      </c>
      <c r="E1719" s="47" t="s">
        <v>422</v>
      </c>
      <c r="F1719" s="7"/>
      <c r="G1719" s="45" t="s">
        <v>3334</v>
      </c>
      <c r="H1719" s="45" t="s">
        <v>3335</v>
      </c>
      <c r="J1719">
        <f t="shared" si="129"/>
        <v>2023</v>
      </c>
      <c r="BM1719">
        <v>2023</v>
      </c>
    </row>
    <row r="1720" spans="1:65" ht="15" customHeight="1" x14ac:dyDescent="0.25">
      <c r="A1720" t="s">
        <v>3314</v>
      </c>
      <c r="C1720" s="64"/>
      <c r="D1720" t="s">
        <v>423</v>
      </c>
      <c r="E1720" s="47" t="s">
        <v>424</v>
      </c>
      <c r="F1720" s="7"/>
      <c r="H1720" s="45"/>
      <c r="J1720">
        <f t="shared" si="129"/>
        <v>2023</v>
      </c>
      <c r="BM1720">
        <v>2023</v>
      </c>
    </row>
    <row r="1721" spans="1:65" ht="15" customHeight="1" x14ac:dyDescent="0.25">
      <c r="A1721" t="s">
        <v>3314</v>
      </c>
      <c r="C1721" s="64"/>
      <c r="D1721" t="s">
        <v>3306</v>
      </c>
      <c r="E1721" s="47" t="s">
        <v>3315</v>
      </c>
      <c r="F1721" s="7"/>
      <c r="G1721" s="45" t="s">
        <v>3336</v>
      </c>
      <c r="H1721" s="45" t="s">
        <v>3342</v>
      </c>
      <c r="J1721">
        <f t="shared" si="129"/>
        <v>2023</v>
      </c>
      <c r="BM1721">
        <v>2023</v>
      </c>
    </row>
    <row r="1722" spans="1:65" ht="15" customHeight="1" x14ac:dyDescent="0.25">
      <c r="A1722" t="s">
        <v>3314</v>
      </c>
      <c r="C1722" s="64"/>
      <c r="D1722" t="s">
        <v>151</v>
      </c>
      <c r="E1722" s="47" t="s">
        <v>1074</v>
      </c>
      <c r="F1722" s="7" t="s">
        <v>1303</v>
      </c>
      <c r="G1722" s="45" t="s">
        <v>3323</v>
      </c>
      <c r="H1722" s="45" t="s">
        <v>3337</v>
      </c>
      <c r="J1722">
        <f t="shared" si="129"/>
        <v>2023</v>
      </c>
      <c r="BM1722">
        <v>2023</v>
      </c>
    </row>
    <row r="1723" spans="1:65" ht="15" customHeight="1" x14ac:dyDescent="0.25">
      <c r="A1723" t="s">
        <v>3314</v>
      </c>
      <c r="C1723" s="64"/>
      <c r="D1723" t="s">
        <v>425</v>
      </c>
      <c r="E1723" s="47" t="s">
        <v>426</v>
      </c>
      <c r="F1723" s="7"/>
      <c r="G1723" s="45" t="s">
        <v>3324</v>
      </c>
      <c r="H1723" s="45" t="s">
        <v>3338</v>
      </c>
      <c r="J1723">
        <f t="shared" si="129"/>
        <v>2023</v>
      </c>
      <c r="BM1723">
        <v>2023</v>
      </c>
    </row>
    <row r="1724" spans="1:65" ht="15" customHeight="1" x14ac:dyDescent="0.25">
      <c r="A1724" t="s">
        <v>3314</v>
      </c>
      <c r="C1724" s="64"/>
      <c r="D1724" t="s">
        <v>427</v>
      </c>
      <c r="E1724" s="47" t="s">
        <v>428</v>
      </c>
      <c r="F1724" s="7"/>
      <c r="G1724" s="45" t="s">
        <v>3340</v>
      </c>
      <c r="H1724" s="45" t="s">
        <v>3339</v>
      </c>
      <c r="J1724">
        <f t="shared" si="129"/>
        <v>2023</v>
      </c>
      <c r="BM1724">
        <v>2023</v>
      </c>
    </row>
    <row r="1725" spans="1:65" ht="15" customHeight="1" x14ac:dyDescent="0.25">
      <c r="A1725" t="s">
        <v>3314</v>
      </c>
      <c r="C1725" s="64"/>
      <c r="D1725" t="s">
        <v>3307</v>
      </c>
      <c r="E1725" s="47" t="s">
        <v>3316</v>
      </c>
      <c r="F1725" s="7"/>
      <c r="G1725" s="45" t="s">
        <v>3346</v>
      </c>
      <c r="H1725" s="21" t="s">
        <v>3341</v>
      </c>
      <c r="J1725">
        <f t="shared" si="129"/>
        <v>2023</v>
      </c>
      <c r="BM1725">
        <v>2023</v>
      </c>
    </row>
    <row r="1726" spans="1:65" ht="15" customHeight="1" x14ac:dyDescent="0.25">
      <c r="A1726" t="s">
        <v>3314</v>
      </c>
      <c r="C1726" s="64"/>
      <c r="D1726" t="s">
        <v>3308</v>
      </c>
      <c r="E1726" s="47" t="s">
        <v>3317</v>
      </c>
      <c r="F1726" s="7"/>
      <c r="G1726" s="45" t="s">
        <v>3345</v>
      </c>
      <c r="H1726" s="45" t="s">
        <v>3347</v>
      </c>
      <c r="J1726">
        <f t="shared" si="129"/>
        <v>2023</v>
      </c>
      <c r="BM1726">
        <v>2023</v>
      </c>
    </row>
    <row r="1727" spans="1:65" ht="15" customHeight="1" x14ac:dyDescent="0.25">
      <c r="A1727" t="s">
        <v>3314</v>
      </c>
      <c r="C1727" s="64"/>
      <c r="D1727" t="s">
        <v>3309</v>
      </c>
      <c r="E1727" s="47" t="s">
        <v>3318</v>
      </c>
      <c r="F1727" s="7"/>
      <c r="G1727" s="45" t="s">
        <v>3343</v>
      </c>
      <c r="H1727" s="45" t="s">
        <v>3344</v>
      </c>
      <c r="J1727">
        <f t="shared" si="129"/>
        <v>2023</v>
      </c>
      <c r="BM1727">
        <v>2023</v>
      </c>
    </row>
    <row r="1728" spans="1:65" ht="15" customHeight="1" x14ac:dyDescent="0.25">
      <c r="A1728" t="s">
        <v>3314</v>
      </c>
      <c r="C1728" s="64"/>
      <c r="D1728" t="s">
        <v>429</v>
      </c>
      <c r="E1728" s="47" t="s">
        <v>430</v>
      </c>
      <c r="F1728" s="7"/>
      <c r="G1728" s="45"/>
      <c r="H1728" s="45"/>
      <c r="J1728">
        <f t="shared" si="129"/>
        <v>2023</v>
      </c>
      <c r="BM1728">
        <v>2023</v>
      </c>
    </row>
    <row r="1729" spans="1:65" ht="15" customHeight="1" x14ac:dyDescent="0.25">
      <c r="A1729" t="s">
        <v>3314</v>
      </c>
      <c r="C1729" s="64"/>
      <c r="D1729" t="s">
        <v>431</v>
      </c>
      <c r="E1729" s="47" t="s">
        <v>432</v>
      </c>
      <c r="F1729" s="7"/>
      <c r="G1729" s="45" t="s">
        <v>3325</v>
      </c>
      <c r="H1729" s="45" t="s">
        <v>3348</v>
      </c>
      <c r="J1729">
        <f t="shared" si="129"/>
        <v>2023</v>
      </c>
      <c r="BM1729">
        <v>2023</v>
      </c>
    </row>
    <row r="1730" spans="1:65" ht="15" customHeight="1" x14ac:dyDescent="0.25">
      <c r="A1730" t="s">
        <v>3314</v>
      </c>
      <c r="C1730" s="64"/>
      <c r="D1730" t="s">
        <v>3492</v>
      </c>
      <c r="E1730" s="47" t="s">
        <v>433</v>
      </c>
      <c r="F1730" s="7"/>
      <c r="G1730" s="45" t="s">
        <v>3349</v>
      </c>
      <c r="H1730" s="45" t="s">
        <v>3350</v>
      </c>
      <c r="J1730">
        <f t="shared" si="129"/>
        <v>2023</v>
      </c>
      <c r="BM1730">
        <v>2023</v>
      </c>
    </row>
    <row r="1731" spans="1:65" ht="15" customHeight="1" x14ac:dyDescent="0.25">
      <c r="A1731" t="s">
        <v>3314</v>
      </c>
      <c r="C1731" s="64"/>
      <c r="D1731" t="s">
        <v>434</v>
      </c>
      <c r="E1731" s="47" t="s">
        <v>435</v>
      </c>
      <c r="F1731" s="7"/>
      <c r="G1731" s="45" t="s">
        <v>3326</v>
      </c>
      <c r="H1731" s="45" t="s">
        <v>3351</v>
      </c>
      <c r="J1731">
        <f t="shared" si="129"/>
        <v>2023</v>
      </c>
      <c r="BM1731">
        <v>2023</v>
      </c>
    </row>
    <row r="1732" spans="1:65" ht="15" customHeight="1" x14ac:dyDescent="0.25">
      <c r="A1732" t="s">
        <v>3314</v>
      </c>
      <c r="C1732" s="64"/>
      <c r="D1732" t="s">
        <v>436</v>
      </c>
      <c r="E1732" s="47" t="s">
        <v>437</v>
      </c>
      <c r="F1732" s="7"/>
      <c r="G1732" s="45" t="s">
        <v>3327</v>
      </c>
      <c r="H1732" s="45" t="s">
        <v>3352</v>
      </c>
      <c r="J1732">
        <f t="shared" si="129"/>
        <v>2023</v>
      </c>
      <c r="BM1732">
        <v>2023</v>
      </c>
    </row>
    <row r="1733" spans="1:65" ht="15" customHeight="1" x14ac:dyDescent="0.25">
      <c r="A1733" t="s">
        <v>3314</v>
      </c>
      <c r="C1733" s="64"/>
      <c r="D1733" t="s">
        <v>438</v>
      </c>
      <c r="E1733" s="47" t="s">
        <v>439</v>
      </c>
      <c r="F1733" s="7"/>
      <c r="G1733" s="45" t="s">
        <v>3328</v>
      </c>
      <c r="H1733" s="45" t="s">
        <v>3353</v>
      </c>
      <c r="J1733">
        <f t="shared" si="129"/>
        <v>2023</v>
      </c>
      <c r="BM1733">
        <v>2023</v>
      </c>
    </row>
    <row r="1734" spans="1:65" ht="15" customHeight="1" x14ac:dyDescent="0.25">
      <c r="A1734" t="s">
        <v>3314</v>
      </c>
      <c r="C1734" s="64"/>
      <c r="D1734" t="s">
        <v>3310</v>
      </c>
      <c r="E1734" s="47" t="s">
        <v>3319</v>
      </c>
      <c r="F1734" s="7"/>
      <c r="G1734" s="45" t="s">
        <v>3329</v>
      </c>
      <c r="H1734" s="45" t="s">
        <v>3354</v>
      </c>
      <c r="J1734">
        <f t="shared" si="129"/>
        <v>2023</v>
      </c>
      <c r="BM1734">
        <v>2023</v>
      </c>
    </row>
    <row r="1735" spans="1:65" ht="15" customHeight="1" x14ac:dyDescent="0.25">
      <c r="A1735" t="s">
        <v>3314</v>
      </c>
      <c r="C1735" s="64"/>
      <c r="D1735" t="s">
        <v>440</v>
      </c>
      <c r="E1735" s="47" t="s">
        <v>441</v>
      </c>
      <c r="F1735" s="7"/>
      <c r="G1735" s="45" t="s">
        <v>3355</v>
      </c>
      <c r="H1735" s="45" t="s">
        <v>3356</v>
      </c>
      <c r="J1735">
        <f t="shared" si="129"/>
        <v>2023</v>
      </c>
      <c r="BM1735">
        <v>2023</v>
      </c>
    </row>
    <row r="1736" spans="1:65" ht="15" customHeight="1" x14ac:dyDescent="0.25">
      <c r="A1736" t="s">
        <v>3314</v>
      </c>
      <c r="C1736" s="64"/>
      <c r="D1736" t="s">
        <v>2780</v>
      </c>
      <c r="E1736" s="47" t="s">
        <v>2781</v>
      </c>
      <c r="F1736" s="7"/>
      <c r="G1736" s="45"/>
      <c r="H1736" s="45"/>
      <c r="J1736">
        <f t="shared" si="129"/>
        <v>2023</v>
      </c>
      <c r="BM1736">
        <v>2023</v>
      </c>
    </row>
    <row r="1737" spans="1:65" ht="15" customHeight="1" x14ac:dyDescent="0.25">
      <c r="A1737" t="s">
        <v>3314</v>
      </c>
      <c r="C1737" s="64"/>
      <c r="D1737" t="s">
        <v>442</v>
      </c>
      <c r="E1737" s="47" t="s">
        <v>1663</v>
      </c>
      <c r="F1737" s="7"/>
      <c r="G1737" s="45" t="s">
        <v>3330</v>
      </c>
      <c r="H1737" s="45" t="s">
        <v>3357</v>
      </c>
      <c r="J1737">
        <f t="shared" si="129"/>
        <v>2023</v>
      </c>
      <c r="BM1737">
        <v>2023</v>
      </c>
    </row>
    <row r="1738" spans="1:65" ht="15" customHeight="1" x14ac:dyDescent="0.25">
      <c r="A1738" t="s">
        <v>3314</v>
      </c>
      <c r="C1738" s="64"/>
      <c r="D1738" t="s">
        <v>62</v>
      </c>
      <c r="E1738" s="47" t="s">
        <v>2155</v>
      </c>
      <c r="F1738" s="7" t="s">
        <v>1303</v>
      </c>
      <c r="G1738" s="45" t="s">
        <v>3331</v>
      </c>
      <c r="H1738" s="45" t="s">
        <v>3358</v>
      </c>
      <c r="J1738">
        <f t="shared" si="129"/>
        <v>2023</v>
      </c>
      <c r="BM1738">
        <v>2023</v>
      </c>
    </row>
    <row r="1739" spans="1:65" ht="15" customHeight="1" x14ac:dyDescent="0.25">
      <c r="A1739" t="s">
        <v>3314</v>
      </c>
      <c r="C1739" s="64"/>
      <c r="D1739" t="s">
        <v>3311</v>
      </c>
      <c r="E1739" s="47" t="s">
        <v>3320</v>
      </c>
      <c r="F1739" s="7"/>
      <c r="G1739" s="45"/>
      <c r="H1739" s="45"/>
      <c r="J1739">
        <f t="shared" si="129"/>
        <v>2023</v>
      </c>
      <c r="BM1739">
        <v>2023</v>
      </c>
    </row>
    <row r="1740" spans="1:65" ht="15" customHeight="1" x14ac:dyDescent="0.25">
      <c r="A1740" t="s">
        <v>3314</v>
      </c>
      <c r="C1740" s="64"/>
      <c r="D1740" t="s">
        <v>443</v>
      </c>
      <c r="E1740" s="47" t="s">
        <v>1075</v>
      </c>
      <c r="F1740" s="7"/>
      <c r="G1740" s="45" t="s">
        <v>3332</v>
      </c>
      <c r="H1740" s="45" t="s">
        <v>3359</v>
      </c>
      <c r="J1740">
        <f t="shared" si="129"/>
        <v>2023</v>
      </c>
      <c r="BM1740">
        <v>2023</v>
      </c>
    </row>
    <row r="1741" spans="1:65" ht="15" customHeight="1" x14ac:dyDescent="0.25">
      <c r="A1741" t="s">
        <v>3314</v>
      </c>
      <c r="C1741" s="64"/>
      <c r="D1741" t="s">
        <v>3312</v>
      </c>
      <c r="E1741" s="47" t="s">
        <v>3321</v>
      </c>
      <c r="F1741" s="7" t="s">
        <v>1303</v>
      </c>
      <c r="G1741" s="45" t="s">
        <v>3361</v>
      </c>
      <c r="H1741" s="45" t="s">
        <v>3360</v>
      </c>
      <c r="J1741">
        <f t="shared" si="129"/>
        <v>2023</v>
      </c>
      <c r="BM1741">
        <v>2023</v>
      </c>
    </row>
    <row r="1742" spans="1:65" ht="15" customHeight="1" x14ac:dyDescent="0.25">
      <c r="A1742" t="s">
        <v>3314</v>
      </c>
      <c r="C1742" s="64"/>
      <c r="D1742" t="s">
        <v>3313</v>
      </c>
      <c r="E1742" s="47" t="s">
        <v>3322</v>
      </c>
      <c r="F1742" s="7"/>
      <c r="G1742" s="45" t="s">
        <v>3333</v>
      </c>
      <c r="H1742" s="21" t="s">
        <v>3362</v>
      </c>
      <c r="J1742">
        <f t="shared" si="129"/>
        <v>2023</v>
      </c>
      <c r="BM1742">
        <v>2023</v>
      </c>
    </row>
    <row r="1743" spans="1:65" ht="15" customHeight="1" x14ac:dyDescent="0.25">
      <c r="C1743" s="64"/>
      <c r="E1743" s="47"/>
      <c r="F1743" s="7"/>
      <c r="G1743" s="45"/>
      <c r="H1743" s="45"/>
    </row>
    <row r="1744" spans="1:65" ht="15" customHeight="1" x14ac:dyDescent="0.25">
      <c r="A1744" t="s">
        <v>3493</v>
      </c>
      <c r="B1744" s="1" t="str">
        <f>A1744&amp;MIN(I1744:I1758)&amp;"(-"&amp;MAX(J1744:J1758)&amp;")"</f>
        <v>UDDLAERER2013(-2023)</v>
      </c>
      <c r="C1744" s="64"/>
      <c r="D1744" t="s">
        <v>763</v>
      </c>
      <c r="E1744" s="47" t="s">
        <v>764</v>
      </c>
      <c r="F1744" s="7"/>
      <c r="G1744" s="45"/>
      <c r="H1744" s="45"/>
      <c r="I1744">
        <f>MIN(L1744:BT1744)</f>
        <v>2013</v>
      </c>
      <c r="J1744">
        <f t="shared" si="129"/>
        <v>2023</v>
      </c>
      <c r="BC1744">
        <v>2013</v>
      </c>
      <c r="BD1744">
        <v>2014</v>
      </c>
      <c r="BE1744">
        <v>2015</v>
      </c>
      <c r="BF1744">
        <v>2016</v>
      </c>
      <c r="BG1744">
        <v>2017</v>
      </c>
      <c r="BH1744">
        <v>2018</v>
      </c>
      <c r="BI1744">
        <v>2019</v>
      </c>
      <c r="BJ1744">
        <v>2020</v>
      </c>
      <c r="BK1744">
        <v>2021</v>
      </c>
      <c r="BL1744">
        <v>2022</v>
      </c>
      <c r="BM1744">
        <v>2023</v>
      </c>
    </row>
    <row r="1745" spans="1:66" ht="15" customHeight="1" x14ac:dyDescent="0.25">
      <c r="A1745" t="s">
        <v>3493</v>
      </c>
      <c r="C1745" s="64"/>
      <c r="D1745" t="s">
        <v>765</v>
      </c>
      <c r="E1745" s="47" t="s">
        <v>766</v>
      </c>
      <c r="F1745" s="7"/>
      <c r="G1745" s="45"/>
      <c r="H1745" s="45"/>
      <c r="I1745">
        <f>MIN(L1745:BT1745)</f>
        <v>2013</v>
      </c>
      <c r="J1745">
        <f t="shared" si="129"/>
        <v>2023</v>
      </c>
      <c r="BC1745">
        <v>2013</v>
      </c>
      <c r="BD1745">
        <v>2014</v>
      </c>
      <c r="BE1745">
        <v>2015</v>
      </c>
      <c r="BF1745">
        <v>2016</v>
      </c>
      <c r="BG1745">
        <v>2017</v>
      </c>
      <c r="BH1745">
        <v>2018</v>
      </c>
      <c r="BI1745">
        <v>2019</v>
      </c>
      <c r="BJ1745">
        <v>2020</v>
      </c>
      <c r="BK1745">
        <v>2021</v>
      </c>
      <c r="BL1745">
        <v>2022</v>
      </c>
      <c r="BM1745">
        <v>2023</v>
      </c>
    </row>
    <row r="1746" spans="1:66" ht="15" customHeight="1" x14ac:dyDescent="0.25">
      <c r="A1746" t="s">
        <v>3493</v>
      </c>
      <c r="C1746" s="64"/>
      <c r="D1746" t="s">
        <v>690</v>
      </c>
      <c r="E1746" s="47" t="s">
        <v>691</v>
      </c>
      <c r="F1746" s="7"/>
      <c r="G1746" s="45"/>
      <c r="H1746" s="45"/>
      <c r="I1746">
        <f t="shared" ref="I1746:I1758" si="132">MIN(L1746:BT1746)</f>
        <v>2013</v>
      </c>
      <c r="J1746">
        <f t="shared" si="129"/>
        <v>2023</v>
      </c>
      <c r="BC1746">
        <v>2013</v>
      </c>
      <c r="BD1746">
        <v>2014</v>
      </c>
      <c r="BE1746">
        <v>2015</v>
      </c>
      <c r="BF1746">
        <v>2016</v>
      </c>
      <c r="BG1746">
        <v>2017</v>
      </c>
      <c r="BH1746">
        <v>2018</v>
      </c>
      <c r="BI1746">
        <v>2019</v>
      </c>
      <c r="BJ1746">
        <v>2020</v>
      </c>
      <c r="BK1746">
        <v>2021</v>
      </c>
      <c r="BL1746">
        <v>2022</v>
      </c>
      <c r="BM1746">
        <v>2023</v>
      </c>
    </row>
    <row r="1747" spans="1:66" ht="15" customHeight="1" x14ac:dyDescent="0.25">
      <c r="A1747" t="s">
        <v>3493</v>
      </c>
      <c r="C1747" s="64"/>
      <c r="D1747" t="s">
        <v>438</v>
      </c>
      <c r="E1747" s="47" t="s">
        <v>439</v>
      </c>
      <c r="F1747" s="7"/>
      <c r="G1747" s="45"/>
      <c r="H1747" s="45"/>
      <c r="I1747">
        <f t="shared" si="132"/>
        <v>2013</v>
      </c>
      <c r="J1747">
        <f t="shared" si="129"/>
        <v>2023</v>
      </c>
      <c r="BC1747">
        <v>2013</v>
      </c>
      <c r="BD1747">
        <v>2014</v>
      </c>
      <c r="BE1747">
        <v>2015</v>
      </c>
      <c r="BF1747">
        <v>2016</v>
      </c>
      <c r="BG1747">
        <v>2017</v>
      </c>
      <c r="BH1747">
        <v>2018</v>
      </c>
      <c r="BI1747">
        <v>2019</v>
      </c>
      <c r="BJ1747">
        <v>2020</v>
      </c>
      <c r="BK1747">
        <v>2021</v>
      </c>
      <c r="BL1747">
        <v>2022</v>
      </c>
      <c r="BM1747">
        <v>2023</v>
      </c>
    </row>
    <row r="1748" spans="1:66" ht="15" customHeight="1" x14ac:dyDescent="0.25">
      <c r="A1748" t="s">
        <v>3493</v>
      </c>
      <c r="C1748" s="64"/>
      <c r="D1748" t="s">
        <v>3494</v>
      </c>
      <c r="E1748" s="47" t="s">
        <v>3500</v>
      </c>
      <c r="F1748" s="7"/>
      <c r="G1748" s="45"/>
      <c r="H1748" s="45"/>
      <c r="I1748">
        <f t="shared" si="132"/>
        <v>2013</v>
      </c>
      <c r="J1748">
        <f t="shared" si="129"/>
        <v>2023</v>
      </c>
      <c r="BC1748">
        <v>2013</v>
      </c>
      <c r="BD1748">
        <v>2014</v>
      </c>
      <c r="BE1748">
        <v>2015</v>
      </c>
      <c r="BF1748">
        <v>2016</v>
      </c>
      <c r="BG1748">
        <v>2017</v>
      </c>
      <c r="BH1748">
        <v>2018</v>
      </c>
      <c r="BI1748">
        <v>2019</v>
      </c>
      <c r="BJ1748">
        <v>2020</v>
      </c>
      <c r="BK1748">
        <v>2021</v>
      </c>
      <c r="BL1748">
        <v>2022</v>
      </c>
      <c r="BM1748">
        <v>2023</v>
      </c>
    </row>
    <row r="1749" spans="1:66" ht="15" customHeight="1" x14ac:dyDescent="0.25">
      <c r="A1749" t="s">
        <v>3493</v>
      </c>
      <c r="C1749" s="64"/>
      <c r="D1749" t="s">
        <v>711</v>
      </c>
      <c r="E1749" s="47" t="s">
        <v>712</v>
      </c>
      <c r="F1749" s="7"/>
      <c r="G1749" s="45"/>
      <c r="H1749" s="45"/>
      <c r="I1749">
        <f t="shared" si="132"/>
        <v>2013</v>
      </c>
      <c r="J1749">
        <f t="shared" si="129"/>
        <v>2023</v>
      </c>
      <c r="BC1749">
        <v>2013</v>
      </c>
      <c r="BD1749">
        <v>2014</v>
      </c>
      <c r="BE1749">
        <v>2015</v>
      </c>
      <c r="BF1749">
        <v>2016</v>
      </c>
      <c r="BG1749">
        <v>2017</v>
      </c>
      <c r="BH1749">
        <v>2018</v>
      </c>
      <c r="BI1749">
        <v>2019</v>
      </c>
      <c r="BJ1749">
        <v>2020</v>
      </c>
      <c r="BK1749">
        <v>2021</v>
      </c>
      <c r="BL1749">
        <v>2022</v>
      </c>
      <c r="BM1749">
        <v>2023</v>
      </c>
    </row>
    <row r="1750" spans="1:66" ht="15" customHeight="1" x14ac:dyDescent="0.25">
      <c r="A1750" t="s">
        <v>3493</v>
      </c>
      <c r="C1750" s="64"/>
      <c r="D1750" t="s">
        <v>713</v>
      </c>
      <c r="E1750" s="47" t="s">
        <v>714</v>
      </c>
      <c r="F1750" s="7"/>
      <c r="G1750" s="45"/>
      <c r="H1750" s="45"/>
      <c r="I1750">
        <f t="shared" si="132"/>
        <v>2013</v>
      </c>
      <c r="J1750">
        <f t="shared" si="129"/>
        <v>2023</v>
      </c>
      <c r="BC1750">
        <v>2013</v>
      </c>
      <c r="BD1750">
        <v>2014</v>
      </c>
      <c r="BE1750">
        <v>2015</v>
      </c>
      <c r="BF1750">
        <v>2016</v>
      </c>
      <c r="BG1750">
        <v>2017</v>
      </c>
      <c r="BH1750">
        <v>2018</v>
      </c>
      <c r="BI1750">
        <v>2019</v>
      </c>
      <c r="BJ1750">
        <v>2020</v>
      </c>
      <c r="BK1750">
        <v>2021</v>
      </c>
      <c r="BL1750">
        <v>2022</v>
      </c>
      <c r="BM1750">
        <v>2023</v>
      </c>
    </row>
    <row r="1751" spans="1:66" ht="15" customHeight="1" x14ac:dyDescent="0.25">
      <c r="A1751" t="s">
        <v>3493</v>
      </c>
      <c r="C1751" s="64"/>
      <c r="D1751" t="s">
        <v>3495</v>
      </c>
      <c r="E1751" s="47" t="s">
        <v>3501</v>
      </c>
      <c r="F1751" s="7"/>
      <c r="G1751" s="45"/>
      <c r="H1751" s="45"/>
      <c r="I1751">
        <f t="shared" si="132"/>
        <v>2013</v>
      </c>
      <c r="J1751">
        <f t="shared" si="129"/>
        <v>2023</v>
      </c>
      <c r="BC1751">
        <v>2013</v>
      </c>
      <c r="BD1751">
        <v>2014</v>
      </c>
      <c r="BE1751">
        <v>2015</v>
      </c>
      <c r="BF1751">
        <v>2016</v>
      </c>
      <c r="BG1751">
        <v>2017</v>
      </c>
      <c r="BH1751">
        <v>2018</v>
      </c>
      <c r="BI1751">
        <v>2019</v>
      </c>
      <c r="BJ1751">
        <v>2020</v>
      </c>
      <c r="BK1751">
        <v>2021</v>
      </c>
      <c r="BL1751">
        <v>2022</v>
      </c>
      <c r="BM1751">
        <v>2023</v>
      </c>
    </row>
    <row r="1752" spans="1:66" ht="15" customHeight="1" x14ac:dyDescent="0.25">
      <c r="A1752" t="s">
        <v>3493</v>
      </c>
      <c r="C1752" s="64"/>
      <c r="D1752" t="s">
        <v>3496</v>
      </c>
      <c r="E1752" s="47" t="s">
        <v>3502</v>
      </c>
      <c r="F1752" s="7"/>
      <c r="G1752" s="45"/>
      <c r="H1752" s="45"/>
      <c r="I1752">
        <f t="shared" si="132"/>
        <v>2013</v>
      </c>
      <c r="J1752">
        <f t="shared" si="129"/>
        <v>2023</v>
      </c>
      <c r="BC1752">
        <v>2013</v>
      </c>
      <c r="BD1752">
        <v>2014</v>
      </c>
      <c r="BE1752">
        <v>2015</v>
      </c>
      <c r="BF1752">
        <v>2016</v>
      </c>
      <c r="BG1752">
        <v>2017</v>
      </c>
      <c r="BH1752">
        <v>2018</v>
      </c>
      <c r="BI1752">
        <v>2019</v>
      </c>
      <c r="BJ1752">
        <v>2020</v>
      </c>
      <c r="BK1752">
        <v>2021</v>
      </c>
      <c r="BL1752">
        <v>2022</v>
      </c>
      <c r="BM1752">
        <v>2023</v>
      </c>
    </row>
    <row r="1753" spans="1:66" ht="15" customHeight="1" x14ac:dyDescent="0.25">
      <c r="A1753" t="s">
        <v>3493</v>
      </c>
      <c r="C1753" s="64"/>
      <c r="D1753" t="s">
        <v>3497</v>
      </c>
      <c r="E1753" s="47" t="s">
        <v>3503</v>
      </c>
      <c r="F1753" s="7"/>
      <c r="G1753" s="45"/>
      <c r="H1753" s="45"/>
      <c r="I1753">
        <f t="shared" si="132"/>
        <v>2013</v>
      </c>
      <c r="J1753">
        <f t="shared" si="129"/>
        <v>2023</v>
      </c>
      <c r="BC1753">
        <v>2013</v>
      </c>
      <c r="BD1753">
        <v>2014</v>
      </c>
      <c r="BE1753">
        <v>2015</v>
      </c>
      <c r="BF1753">
        <v>2016</v>
      </c>
      <c r="BG1753">
        <v>2017</v>
      </c>
      <c r="BH1753">
        <v>2018</v>
      </c>
      <c r="BI1753">
        <v>2019</v>
      </c>
      <c r="BJ1753">
        <v>2020</v>
      </c>
      <c r="BK1753">
        <v>2021</v>
      </c>
      <c r="BL1753">
        <v>2022</v>
      </c>
      <c r="BM1753">
        <v>2023</v>
      </c>
    </row>
    <row r="1754" spans="1:66" ht="15" customHeight="1" x14ac:dyDescent="0.25">
      <c r="A1754" t="s">
        <v>3493</v>
      </c>
      <c r="C1754" s="64"/>
      <c r="D1754" t="s">
        <v>21</v>
      </c>
      <c r="E1754" s="47" t="s">
        <v>733</v>
      </c>
      <c r="F1754" s="7"/>
      <c r="G1754" s="45"/>
      <c r="H1754" s="45"/>
      <c r="I1754">
        <f t="shared" si="132"/>
        <v>2013</v>
      </c>
      <c r="J1754">
        <f t="shared" si="129"/>
        <v>2023</v>
      </c>
      <c r="BC1754">
        <v>2013</v>
      </c>
      <c r="BD1754">
        <v>2014</v>
      </c>
      <c r="BE1754">
        <v>2015</v>
      </c>
      <c r="BF1754">
        <v>2016</v>
      </c>
      <c r="BG1754">
        <v>2017</v>
      </c>
      <c r="BH1754">
        <v>2018</v>
      </c>
      <c r="BI1754">
        <v>2019</v>
      </c>
      <c r="BJ1754">
        <v>2020</v>
      </c>
      <c r="BK1754">
        <v>2021</v>
      </c>
      <c r="BL1754">
        <v>2022</v>
      </c>
      <c r="BM1754">
        <v>2023</v>
      </c>
    </row>
    <row r="1755" spans="1:66" ht="15" customHeight="1" x14ac:dyDescent="0.25">
      <c r="A1755" t="s">
        <v>3493</v>
      </c>
      <c r="C1755" s="64"/>
      <c r="D1755" t="s">
        <v>3498</v>
      </c>
      <c r="E1755" s="47" t="s">
        <v>3504</v>
      </c>
      <c r="F1755" s="7"/>
      <c r="G1755" s="45"/>
      <c r="H1755" s="45"/>
      <c r="I1755">
        <f t="shared" si="132"/>
        <v>2013</v>
      </c>
      <c r="J1755">
        <f t="shared" si="129"/>
        <v>2023</v>
      </c>
      <c r="BC1755">
        <v>2013</v>
      </c>
      <c r="BD1755">
        <v>2014</v>
      </c>
      <c r="BE1755">
        <v>2015</v>
      </c>
      <c r="BF1755">
        <v>2016</v>
      </c>
      <c r="BG1755">
        <v>2017</v>
      </c>
      <c r="BH1755">
        <v>2018</v>
      </c>
      <c r="BI1755">
        <v>2019</v>
      </c>
      <c r="BJ1755">
        <v>2020</v>
      </c>
      <c r="BK1755">
        <v>2021</v>
      </c>
      <c r="BL1755">
        <v>2022</v>
      </c>
      <c r="BM1755">
        <v>2023</v>
      </c>
    </row>
    <row r="1756" spans="1:66" ht="15" customHeight="1" x14ac:dyDescent="0.25">
      <c r="A1756" t="s">
        <v>3493</v>
      </c>
      <c r="C1756" s="64"/>
      <c r="D1756" t="s">
        <v>450</v>
      </c>
      <c r="E1756" s="47" t="s">
        <v>451</v>
      </c>
      <c r="F1756" s="7"/>
      <c r="G1756" s="45"/>
      <c r="H1756" s="45"/>
      <c r="I1756">
        <f t="shared" si="132"/>
        <v>2013</v>
      </c>
      <c r="J1756">
        <f t="shared" si="129"/>
        <v>2023</v>
      </c>
      <c r="BC1756">
        <v>2013</v>
      </c>
      <c r="BD1756">
        <v>2014</v>
      </c>
      <c r="BE1756">
        <v>2015</v>
      </c>
      <c r="BF1756">
        <v>2016</v>
      </c>
      <c r="BG1756">
        <v>2017</v>
      </c>
      <c r="BH1756">
        <v>2018</v>
      </c>
      <c r="BI1756">
        <v>2019</v>
      </c>
      <c r="BJ1756">
        <v>2020</v>
      </c>
      <c r="BK1756">
        <v>2021</v>
      </c>
      <c r="BL1756">
        <v>2022</v>
      </c>
      <c r="BM1756">
        <v>2023</v>
      </c>
    </row>
    <row r="1757" spans="1:66" ht="15" customHeight="1" x14ac:dyDescent="0.25">
      <c r="A1757" t="s">
        <v>3493</v>
      </c>
      <c r="C1757" s="64"/>
      <c r="D1757" t="s">
        <v>3499</v>
      </c>
      <c r="E1757" s="47" t="s">
        <v>3505</v>
      </c>
      <c r="F1757" s="7"/>
      <c r="G1757" s="45"/>
      <c r="H1757" s="45"/>
      <c r="I1757">
        <f t="shared" si="132"/>
        <v>2013</v>
      </c>
      <c r="J1757">
        <f t="shared" si="129"/>
        <v>2023</v>
      </c>
      <c r="BC1757">
        <v>2013</v>
      </c>
      <c r="BD1757">
        <v>2014</v>
      </c>
      <c r="BE1757">
        <v>2015</v>
      </c>
      <c r="BF1757">
        <v>2016</v>
      </c>
      <c r="BG1757">
        <v>2017</v>
      </c>
      <c r="BH1757">
        <v>2018</v>
      </c>
      <c r="BI1757">
        <v>2019</v>
      </c>
      <c r="BJ1757">
        <v>2020</v>
      </c>
      <c r="BK1757">
        <v>2021</v>
      </c>
      <c r="BL1757">
        <v>2022</v>
      </c>
      <c r="BM1757">
        <v>2023</v>
      </c>
    </row>
    <row r="1758" spans="1:66" ht="15" customHeight="1" x14ac:dyDescent="0.25">
      <c r="A1758" t="s">
        <v>3493</v>
      </c>
      <c r="C1758" s="64"/>
      <c r="D1758" t="s">
        <v>876</v>
      </c>
      <c r="E1758" s="47" t="s">
        <v>2863</v>
      </c>
      <c r="F1758" s="7"/>
      <c r="G1758" s="45"/>
      <c r="H1758" s="45"/>
      <c r="I1758">
        <f t="shared" si="132"/>
        <v>2013</v>
      </c>
      <c r="J1758">
        <f t="shared" si="129"/>
        <v>2023</v>
      </c>
      <c r="BC1758">
        <v>2013</v>
      </c>
      <c r="BD1758">
        <v>2014</v>
      </c>
      <c r="BE1758">
        <v>2015</v>
      </c>
      <c r="BF1758">
        <v>2016</v>
      </c>
      <c r="BG1758">
        <v>2017</v>
      </c>
      <c r="BH1758">
        <v>2018</v>
      </c>
      <c r="BI1758">
        <v>2019</v>
      </c>
      <c r="BJ1758">
        <v>2020</v>
      </c>
      <c r="BK1758">
        <v>2021</v>
      </c>
      <c r="BL1758">
        <v>2022</v>
      </c>
      <c r="BM1758">
        <v>2023</v>
      </c>
    </row>
    <row r="1759" spans="1:66" ht="15" customHeight="1" x14ac:dyDescent="0.25">
      <c r="C1759" s="64"/>
      <c r="E1759" s="45"/>
      <c r="G1759" s="45"/>
      <c r="H1759" s="45"/>
    </row>
    <row r="1760" spans="1:66" ht="15" customHeight="1" x14ac:dyDescent="0.25">
      <c r="A1760" t="s">
        <v>1263</v>
      </c>
      <c r="B1760" s="1" t="str">
        <f>A1760&amp;J1760</f>
        <v>UDFK2024</v>
      </c>
      <c r="C1760" s="78"/>
      <c r="D1760" t="s">
        <v>2797</v>
      </c>
      <c r="E1760" s="47" t="s">
        <v>2806</v>
      </c>
      <c r="G1760" s="45" t="s">
        <v>2806</v>
      </c>
      <c r="H1760" s="45" t="s">
        <v>2807</v>
      </c>
      <c r="J1760">
        <f t="shared" si="129"/>
        <v>2024</v>
      </c>
      <c r="BN1760">
        <v>2024</v>
      </c>
    </row>
    <row r="1761" spans="1:66" ht="15" customHeight="1" x14ac:dyDescent="0.25">
      <c r="A1761" t="s">
        <v>1263</v>
      </c>
      <c r="C1761" s="78"/>
      <c r="D1761" t="s">
        <v>763</v>
      </c>
      <c r="E1761" s="45" t="s">
        <v>764</v>
      </c>
      <c r="G1761" s="45"/>
      <c r="H1761" s="45"/>
      <c r="J1761">
        <f t="shared" si="129"/>
        <v>2024</v>
      </c>
      <c r="BN1761">
        <v>2024</v>
      </c>
    </row>
    <row r="1762" spans="1:66" ht="15" customHeight="1" x14ac:dyDescent="0.25">
      <c r="A1762" t="s">
        <v>1263</v>
      </c>
      <c r="C1762" s="78"/>
      <c r="D1762" t="s">
        <v>765</v>
      </c>
      <c r="E1762" s="45" t="s">
        <v>766</v>
      </c>
      <c r="G1762" s="45"/>
      <c r="H1762" s="45"/>
      <c r="J1762">
        <f t="shared" si="129"/>
        <v>2024</v>
      </c>
      <c r="BN1762">
        <v>2024</v>
      </c>
    </row>
    <row r="1763" spans="1:66" ht="15" customHeight="1" x14ac:dyDescent="0.25">
      <c r="A1763" t="s">
        <v>1263</v>
      </c>
      <c r="C1763" s="78"/>
      <c r="D1763" t="s">
        <v>913</v>
      </c>
      <c r="E1763" s="45" t="s">
        <v>914</v>
      </c>
      <c r="G1763" s="45" t="s">
        <v>1681</v>
      </c>
      <c r="H1763" s="45" t="s">
        <v>1682</v>
      </c>
      <c r="J1763">
        <f t="shared" si="129"/>
        <v>2024</v>
      </c>
      <c r="BN1763">
        <v>2024</v>
      </c>
    </row>
    <row r="1764" spans="1:66" ht="15" customHeight="1" x14ac:dyDescent="0.25">
      <c r="A1764" t="s">
        <v>1263</v>
      </c>
      <c r="C1764" s="78"/>
      <c r="D1764" t="s">
        <v>2798</v>
      </c>
      <c r="E1764" s="47" t="s">
        <v>2809</v>
      </c>
      <c r="G1764" s="45" t="s">
        <v>2809</v>
      </c>
      <c r="H1764" s="45" t="s">
        <v>2808</v>
      </c>
      <c r="J1764">
        <f t="shared" si="129"/>
        <v>2024</v>
      </c>
      <c r="BN1764">
        <v>2024</v>
      </c>
    </row>
    <row r="1765" spans="1:66" ht="15" customHeight="1" x14ac:dyDescent="0.25">
      <c r="A1765" t="s">
        <v>1263</v>
      </c>
      <c r="C1765" s="78"/>
      <c r="D1765" t="s">
        <v>690</v>
      </c>
      <c r="E1765" s="45" t="s">
        <v>691</v>
      </c>
      <c r="G1765" s="45" t="s">
        <v>691</v>
      </c>
      <c r="H1765" s="45" t="s">
        <v>1683</v>
      </c>
      <c r="J1765">
        <f t="shared" ref="J1765:J1774" si="133">MAX(L1765:BT1765)</f>
        <v>2024</v>
      </c>
      <c r="BN1765">
        <v>2024</v>
      </c>
    </row>
    <row r="1766" spans="1:66" ht="15" customHeight="1" x14ac:dyDescent="0.25">
      <c r="A1766" t="s">
        <v>1263</v>
      </c>
      <c r="C1766" s="78"/>
      <c r="D1766" t="s">
        <v>692</v>
      </c>
      <c r="E1766" s="45" t="s">
        <v>693</v>
      </c>
      <c r="G1766" s="45" t="s">
        <v>693</v>
      </c>
      <c r="H1766" s="45" t="s">
        <v>1684</v>
      </c>
      <c r="J1766">
        <f t="shared" si="133"/>
        <v>2024</v>
      </c>
      <c r="BN1766">
        <v>2024</v>
      </c>
    </row>
    <row r="1767" spans="1:66" ht="15" customHeight="1" x14ac:dyDescent="0.25">
      <c r="A1767" t="s">
        <v>1263</v>
      </c>
      <c r="C1767" s="78"/>
      <c r="D1767" t="s">
        <v>915</v>
      </c>
      <c r="E1767" s="45" t="s">
        <v>916</v>
      </c>
      <c r="G1767" s="45" t="s">
        <v>1685</v>
      </c>
      <c r="H1767" s="45" t="s">
        <v>1664</v>
      </c>
      <c r="J1767">
        <f t="shared" si="133"/>
        <v>2024</v>
      </c>
      <c r="BN1767">
        <v>2024</v>
      </c>
    </row>
    <row r="1768" spans="1:66" ht="15" customHeight="1" x14ac:dyDescent="0.25">
      <c r="A1768" t="s">
        <v>1263</v>
      </c>
      <c r="C1768" s="78"/>
      <c r="D1768" t="s">
        <v>438</v>
      </c>
      <c r="E1768" s="45" t="s">
        <v>439</v>
      </c>
      <c r="G1768" s="45" t="s">
        <v>439</v>
      </c>
      <c r="H1768" s="45" t="s">
        <v>1662</v>
      </c>
      <c r="J1768">
        <f t="shared" si="133"/>
        <v>2024</v>
      </c>
      <c r="BN1768">
        <v>2024</v>
      </c>
    </row>
    <row r="1769" spans="1:66" ht="15" customHeight="1" x14ac:dyDescent="0.25">
      <c r="A1769" t="s">
        <v>1263</v>
      </c>
      <c r="C1769" s="78"/>
      <c r="D1769" t="s">
        <v>2799</v>
      </c>
      <c r="E1769" s="45" t="s">
        <v>2803</v>
      </c>
      <c r="G1769" s="45" t="s">
        <v>2810</v>
      </c>
      <c r="H1769" s="45" t="s">
        <v>2811</v>
      </c>
      <c r="J1769">
        <f t="shared" si="133"/>
        <v>2024</v>
      </c>
      <c r="BN1769">
        <v>2024</v>
      </c>
    </row>
    <row r="1770" spans="1:66" ht="15" customHeight="1" x14ac:dyDescent="0.25">
      <c r="A1770" t="s">
        <v>1263</v>
      </c>
      <c r="C1770" s="78"/>
      <c r="D1770" t="s">
        <v>2800</v>
      </c>
      <c r="E1770" s="45" t="s">
        <v>714</v>
      </c>
      <c r="G1770" s="45" t="s">
        <v>714</v>
      </c>
      <c r="H1770" s="45" t="s">
        <v>2812</v>
      </c>
      <c r="J1770">
        <f t="shared" si="133"/>
        <v>2024</v>
      </c>
      <c r="BN1770">
        <v>2024</v>
      </c>
    </row>
    <row r="1771" spans="1:66" ht="15" customHeight="1" x14ac:dyDescent="0.25">
      <c r="A1771" t="s">
        <v>1263</v>
      </c>
      <c r="C1771" s="78"/>
      <c r="D1771" t="s">
        <v>917</v>
      </c>
      <c r="E1771" s="45" t="s">
        <v>710</v>
      </c>
      <c r="G1771" s="45" t="s">
        <v>710</v>
      </c>
      <c r="H1771" s="45" t="s">
        <v>1686</v>
      </c>
      <c r="J1771">
        <f t="shared" si="133"/>
        <v>2024</v>
      </c>
      <c r="BN1771">
        <v>2024</v>
      </c>
    </row>
    <row r="1772" spans="1:66" ht="15" customHeight="1" x14ac:dyDescent="0.25">
      <c r="A1772" t="s">
        <v>1263</v>
      </c>
      <c r="C1772" s="78"/>
      <c r="D1772" t="s">
        <v>694</v>
      </c>
      <c r="E1772" s="45" t="s">
        <v>695</v>
      </c>
      <c r="G1772" s="45" t="s">
        <v>695</v>
      </c>
      <c r="H1772" s="45" t="s">
        <v>1687</v>
      </c>
      <c r="J1772">
        <f t="shared" si="133"/>
        <v>2024</v>
      </c>
      <c r="BN1772">
        <v>2024</v>
      </c>
    </row>
    <row r="1773" spans="1:66" ht="15" customHeight="1" x14ac:dyDescent="0.25">
      <c r="A1773" t="s">
        <v>1263</v>
      </c>
      <c r="C1773" s="78"/>
      <c r="D1773" t="s">
        <v>21</v>
      </c>
      <c r="E1773" s="45" t="s">
        <v>12</v>
      </c>
      <c r="F1773" s="7" t="s">
        <v>1303</v>
      </c>
      <c r="G1773" s="45" t="s">
        <v>733</v>
      </c>
      <c r="H1773" s="45" t="s">
        <v>1569</v>
      </c>
      <c r="J1773">
        <f t="shared" si="133"/>
        <v>2024</v>
      </c>
      <c r="BN1773">
        <v>2024</v>
      </c>
    </row>
    <row r="1774" spans="1:66" ht="15" customHeight="1" x14ac:dyDescent="0.25">
      <c r="A1774" t="s">
        <v>1263</v>
      </c>
      <c r="C1774" s="78"/>
      <c r="D1774" t="s">
        <v>2801</v>
      </c>
      <c r="E1774" s="45" t="s">
        <v>2804</v>
      </c>
      <c r="G1774" s="45" t="s">
        <v>2804</v>
      </c>
      <c r="H1774" s="45" t="s">
        <v>2813</v>
      </c>
      <c r="J1774">
        <f t="shared" si="133"/>
        <v>2024</v>
      </c>
      <c r="BN1774">
        <v>2024</v>
      </c>
    </row>
    <row r="1775" spans="1:66" ht="15" customHeight="1" x14ac:dyDescent="0.25">
      <c r="A1775" t="s">
        <v>1263</v>
      </c>
      <c r="C1775" s="78"/>
      <c r="D1775" t="s">
        <v>2802</v>
      </c>
      <c r="E1775" s="45" t="s">
        <v>2805</v>
      </c>
      <c r="G1775" s="45" t="s">
        <v>2805</v>
      </c>
      <c r="H1775" s="45" t="s">
        <v>2814</v>
      </c>
      <c r="J1775">
        <f t="shared" si="129"/>
        <v>2024</v>
      </c>
      <c r="BN1775">
        <v>2024</v>
      </c>
    </row>
    <row r="1776" spans="1:66" ht="15" customHeight="1" x14ac:dyDescent="0.25">
      <c r="A1776" t="s">
        <v>1263</v>
      </c>
      <c r="C1776" s="78"/>
      <c r="D1776" t="s">
        <v>918</v>
      </c>
      <c r="E1776" s="45" t="s">
        <v>919</v>
      </c>
      <c r="G1776" s="45" t="s">
        <v>919</v>
      </c>
      <c r="H1776" s="45" t="s">
        <v>1688</v>
      </c>
      <c r="J1776">
        <f t="shared" si="129"/>
        <v>2024</v>
      </c>
      <c r="BN1776">
        <v>2024</v>
      </c>
    </row>
    <row r="1777" spans="1:66" ht="15" customHeight="1" x14ac:dyDescent="0.25">
      <c r="A1777" t="s">
        <v>1263</v>
      </c>
      <c r="C1777" s="78"/>
      <c r="D1777" t="s">
        <v>700</v>
      </c>
      <c r="E1777" s="45" t="s">
        <v>701</v>
      </c>
      <c r="G1777" s="45" t="s">
        <v>701</v>
      </c>
      <c r="H1777" s="45" t="s">
        <v>1692</v>
      </c>
      <c r="J1777">
        <f t="shared" si="129"/>
        <v>2024</v>
      </c>
      <c r="BN1777">
        <v>2024</v>
      </c>
    </row>
    <row r="1778" spans="1:66" ht="15" customHeight="1" x14ac:dyDescent="0.25">
      <c r="A1778" t="s">
        <v>1263</v>
      </c>
      <c r="C1778" s="78"/>
      <c r="D1778" t="s">
        <v>696</v>
      </c>
      <c r="E1778" s="45" t="s">
        <v>697</v>
      </c>
      <c r="G1778" s="45" t="s">
        <v>697</v>
      </c>
      <c r="H1778" s="45" t="s">
        <v>1689</v>
      </c>
      <c r="J1778">
        <f t="shared" si="129"/>
        <v>2024</v>
      </c>
      <c r="BN1778">
        <v>2024</v>
      </c>
    </row>
    <row r="1779" spans="1:66" ht="15" customHeight="1" x14ac:dyDescent="0.25">
      <c r="C1779" s="64"/>
      <c r="E1779" s="45"/>
      <c r="G1779" s="45"/>
      <c r="H1779" s="45"/>
    </row>
    <row r="1780" spans="1:66" ht="15" customHeight="1" x14ac:dyDescent="0.25">
      <c r="A1780" t="s">
        <v>1264</v>
      </c>
      <c r="B1780" s="1" t="str">
        <f>A1780&amp;J1780</f>
        <v>UDG2024</v>
      </c>
      <c r="C1780" s="78"/>
      <c r="D1780" t="s">
        <v>444</v>
      </c>
      <c r="E1780" s="45" t="s">
        <v>445</v>
      </c>
      <c r="G1780" s="45" t="s">
        <v>445</v>
      </c>
      <c r="H1780" s="45" t="s">
        <v>1693</v>
      </c>
      <c r="J1780">
        <f t="shared" ref="J1780:J1850" si="134">MAX(L1780:BT1780)</f>
        <v>2024</v>
      </c>
      <c r="BN1780">
        <v>2024</v>
      </c>
    </row>
    <row r="1781" spans="1:66" ht="15" customHeight="1" x14ac:dyDescent="0.25">
      <c r="A1781" t="s">
        <v>1264</v>
      </c>
      <c r="C1781" s="78"/>
      <c r="D1781" t="s">
        <v>763</v>
      </c>
      <c r="E1781" s="45" t="s">
        <v>764</v>
      </c>
      <c r="G1781" s="45"/>
      <c r="H1781" s="45"/>
      <c r="J1781">
        <f t="shared" si="134"/>
        <v>2024</v>
      </c>
      <c r="BN1781">
        <v>2024</v>
      </c>
    </row>
    <row r="1782" spans="1:66" ht="15" customHeight="1" x14ac:dyDescent="0.25">
      <c r="A1782" t="s">
        <v>1264</v>
      </c>
      <c r="C1782" s="78"/>
      <c r="D1782" t="s">
        <v>765</v>
      </c>
      <c r="E1782" s="45" t="s">
        <v>766</v>
      </c>
      <c r="G1782" s="45"/>
      <c r="H1782" s="45"/>
      <c r="J1782">
        <f t="shared" si="134"/>
        <v>2024</v>
      </c>
      <c r="BN1782">
        <v>2024</v>
      </c>
    </row>
    <row r="1783" spans="1:66" ht="15" customHeight="1" x14ac:dyDescent="0.25">
      <c r="A1783" t="s">
        <v>1264</v>
      </c>
      <c r="C1783" s="78"/>
      <c r="D1783" t="s">
        <v>438</v>
      </c>
      <c r="E1783" s="45" t="s">
        <v>439</v>
      </c>
      <c r="G1783" s="45"/>
      <c r="H1783" s="45"/>
      <c r="J1783">
        <f t="shared" si="134"/>
        <v>2024</v>
      </c>
      <c r="BN1783">
        <v>2024</v>
      </c>
    </row>
    <row r="1784" spans="1:66" ht="15" customHeight="1" x14ac:dyDescent="0.25">
      <c r="A1784" t="s">
        <v>1264</v>
      </c>
      <c r="C1784" s="78"/>
      <c r="D1784" t="s">
        <v>698</v>
      </c>
      <c r="E1784" s="45" t="s">
        <v>920</v>
      </c>
      <c r="G1784" s="45" t="s">
        <v>920</v>
      </c>
      <c r="H1784" s="45" t="s">
        <v>1462</v>
      </c>
      <c r="J1784">
        <f t="shared" si="134"/>
        <v>2024</v>
      </c>
      <c r="BN1784">
        <v>2024</v>
      </c>
    </row>
    <row r="1785" spans="1:66" ht="15" customHeight="1" x14ac:dyDescent="0.25">
      <c r="A1785" t="s">
        <v>1264</v>
      </c>
      <c r="C1785" s="78"/>
      <c r="D1785" t="s">
        <v>699</v>
      </c>
      <c r="E1785" s="45" t="s">
        <v>447</v>
      </c>
      <c r="G1785" s="45" t="s">
        <v>1690</v>
      </c>
      <c r="H1785" s="45" t="s">
        <v>1691</v>
      </c>
      <c r="J1785">
        <f t="shared" si="134"/>
        <v>2024</v>
      </c>
      <c r="BN1785">
        <v>2024</v>
      </c>
    </row>
    <row r="1786" spans="1:66" ht="15" customHeight="1" x14ac:dyDescent="0.25">
      <c r="A1786" t="s">
        <v>1264</v>
      </c>
      <c r="C1786" s="78"/>
      <c r="D1786" t="s">
        <v>21</v>
      </c>
      <c r="E1786" s="45" t="s">
        <v>12</v>
      </c>
      <c r="F1786" s="7" t="s">
        <v>1303</v>
      </c>
      <c r="G1786" s="45" t="s">
        <v>733</v>
      </c>
      <c r="H1786" s="45" t="s">
        <v>1569</v>
      </c>
      <c r="J1786">
        <f t="shared" si="134"/>
        <v>2024</v>
      </c>
      <c r="BN1786">
        <v>2024</v>
      </c>
    </row>
    <row r="1787" spans="1:66" ht="15" customHeight="1" x14ac:dyDescent="0.25">
      <c r="A1787" t="s">
        <v>1264</v>
      </c>
      <c r="C1787" s="78"/>
      <c r="D1787" t="s">
        <v>700</v>
      </c>
      <c r="E1787" s="45" t="s">
        <v>701</v>
      </c>
      <c r="G1787" s="45" t="s">
        <v>701</v>
      </c>
      <c r="H1787" s="45" t="s">
        <v>1692</v>
      </c>
      <c r="J1787">
        <f t="shared" si="134"/>
        <v>2024</v>
      </c>
      <c r="BN1787">
        <v>2024</v>
      </c>
    </row>
    <row r="1788" spans="1:66" ht="15" customHeight="1" x14ac:dyDescent="0.25">
      <c r="C1788" s="64"/>
      <c r="E1788" s="45"/>
      <c r="G1788" s="45"/>
      <c r="H1788" s="45"/>
    </row>
    <row r="1789" spans="1:66" ht="15" customHeight="1" x14ac:dyDescent="0.25">
      <c r="A1789" t="s">
        <v>1265</v>
      </c>
      <c r="B1789" s="1" t="str">
        <f>A1789&amp;J1789</f>
        <v>UDGK2024</v>
      </c>
      <c r="C1789" s="78"/>
      <c r="D1789" t="s">
        <v>702</v>
      </c>
      <c r="E1789" s="45" t="s">
        <v>1224</v>
      </c>
      <c r="G1789" s="45" t="s">
        <v>1694</v>
      </c>
      <c r="H1789" s="45" t="s">
        <v>1695</v>
      </c>
      <c r="J1789">
        <f t="shared" si="134"/>
        <v>2024</v>
      </c>
      <c r="BN1789">
        <v>2024</v>
      </c>
    </row>
    <row r="1790" spans="1:66" ht="15" customHeight="1" x14ac:dyDescent="0.25">
      <c r="A1790" t="s">
        <v>1265</v>
      </c>
      <c r="C1790" s="78"/>
      <c r="D1790" t="s">
        <v>763</v>
      </c>
      <c r="E1790" s="45" t="s">
        <v>764</v>
      </c>
      <c r="G1790" s="45"/>
      <c r="H1790" s="45"/>
      <c r="J1790">
        <f t="shared" si="134"/>
        <v>2024</v>
      </c>
      <c r="BN1790">
        <v>2024</v>
      </c>
    </row>
    <row r="1791" spans="1:66" ht="15" customHeight="1" x14ac:dyDescent="0.25">
      <c r="A1791" t="s">
        <v>1265</v>
      </c>
      <c r="C1791" s="78"/>
      <c r="D1791" t="s">
        <v>765</v>
      </c>
      <c r="E1791" s="45" t="s">
        <v>766</v>
      </c>
      <c r="G1791" s="45"/>
      <c r="H1791" s="45"/>
      <c r="J1791">
        <f t="shared" si="134"/>
        <v>2024</v>
      </c>
      <c r="BN1791">
        <v>2024</v>
      </c>
    </row>
    <row r="1792" spans="1:66" ht="15" customHeight="1" x14ac:dyDescent="0.25">
      <c r="A1792" t="s">
        <v>1265</v>
      </c>
      <c r="C1792" s="78"/>
      <c r="D1792" t="s">
        <v>2103</v>
      </c>
      <c r="E1792" s="45" t="s">
        <v>2104</v>
      </c>
      <c r="G1792" s="45"/>
      <c r="H1792" s="45"/>
      <c r="J1792">
        <f t="shared" si="134"/>
        <v>2024</v>
      </c>
      <c r="BN1792">
        <v>2024</v>
      </c>
    </row>
    <row r="1793" spans="1:66" ht="15" customHeight="1" x14ac:dyDescent="0.25">
      <c r="A1793" t="s">
        <v>1265</v>
      </c>
      <c r="C1793" s="78"/>
      <c r="D1793" t="s">
        <v>703</v>
      </c>
      <c r="E1793" s="45" t="s">
        <v>704</v>
      </c>
      <c r="G1793" s="45" t="s">
        <v>704</v>
      </c>
      <c r="H1793" s="45" t="s">
        <v>1696</v>
      </c>
      <c r="J1793">
        <f t="shared" si="134"/>
        <v>2024</v>
      </c>
      <c r="BN1793">
        <v>2024</v>
      </c>
    </row>
    <row r="1794" spans="1:66" ht="15" customHeight="1" x14ac:dyDescent="0.25">
      <c r="A1794" t="s">
        <v>1265</v>
      </c>
      <c r="C1794" s="78"/>
      <c r="D1794" t="s">
        <v>438</v>
      </c>
      <c r="E1794" s="45" t="s">
        <v>439</v>
      </c>
      <c r="G1794" s="45"/>
      <c r="H1794" s="45"/>
      <c r="J1794">
        <f t="shared" si="134"/>
        <v>2024</v>
      </c>
      <c r="BN1794">
        <v>2024</v>
      </c>
    </row>
    <row r="1795" spans="1:66" ht="15" customHeight="1" x14ac:dyDescent="0.25">
      <c r="A1795" t="s">
        <v>1265</v>
      </c>
      <c r="C1795" s="78"/>
      <c r="D1795" t="s">
        <v>705</v>
      </c>
      <c r="E1795" s="45" t="s">
        <v>706</v>
      </c>
      <c r="G1795" s="45" t="s">
        <v>706</v>
      </c>
      <c r="H1795" s="45" t="s">
        <v>1697</v>
      </c>
      <c r="J1795">
        <f t="shared" si="134"/>
        <v>2024</v>
      </c>
      <c r="BN1795">
        <v>2024</v>
      </c>
    </row>
    <row r="1796" spans="1:66" ht="15" customHeight="1" x14ac:dyDescent="0.25">
      <c r="A1796" t="s">
        <v>1265</v>
      </c>
      <c r="C1796" s="78"/>
      <c r="D1796" t="s">
        <v>2105</v>
      </c>
      <c r="E1796" s="45" t="s">
        <v>2106</v>
      </c>
      <c r="G1796" s="45"/>
      <c r="H1796" s="45"/>
      <c r="J1796">
        <f t="shared" si="134"/>
        <v>2024</v>
      </c>
      <c r="BN1796">
        <v>2024</v>
      </c>
    </row>
    <row r="1797" spans="1:66" ht="15" customHeight="1" x14ac:dyDescent="0.25">
      <c r="A1797" t="s">
        <v>1265</v>
      </c>
      <c r="C1797" s="78"/>
      <c r="D1797" t="s">
        <v>21</v>
      </c>
      <c r="E1797" s="45" t="s">
        <v>12</v>
      </c>
      <c r="F1797" s="7" t="s">
        <v>1303</v>
      </c>
      <c r="G1797" s="45" t="s">
        <v>733</v>
      </c>
      <c r="H1797" s="45" t="s">
        <v>1569</v>
      </c>
      <c r="J1797">
        <f t="shared" si="134"/>
        <v>2024</v>
      </c>
      <c r="BN1797">
        <v>2024</v>
      </c>
    </row>
    <row r="1798" spans="1:66" ht="15" customHeight="1" x14ac:dyDescent="0.25">
      <c r="A1798" t="s">
        <v>1265</v>
      </c>
      <c r="C1798" s="78"/>
      <c r="D1798" t="s">
        <v>700</v>
      </c>
      <c r="E1798" s="45" t="s">
        <v>701</v>
      </c>
      <c r="G1798" s="45" t="s">
        <v>701</v>
      </c>
      <c r="H1798" s="45" t="s">
        <v>1692</v>
      </c>
      <c r="J1798">
        <f t="shared" si="134"/>
        <v>2024</v>
      </c>
      <c r="BN1798">
        <v>2024</v>
      </c>
    </row>
    <row r="1799" spans="1:66" ht="15" customHeight="1" x14ac:dyDescent="0.25">
      <c r="A1799" t="s">
        <v>1265</v>
      </c>
      <c r="C1799" s="78"/>
      <c r="D1799" t="s">
        <v>2107</v>
      </c>
      <c r="E1799" s="45" t="s">
        <v>2108</v>
      </c>
      <c r="F1799" s="7"/>
      <c r="G1799" s="45"/>
      <c r="H1799" s="45"/>
      <c r="J1799">
        <f t="shared" si="134"/>
        <v>2024</v>
      </c>
      <c r="BN1799">
        <v>2024</v>
      </c>
    </row>
    <row r="1800" spans="1:66" ht="15" customHeight="1" x14ac:dyDescent="0.25">
      <c r="A1800" t="s">
        <v>1265</v>
      </c>
      <c r="C1800" s="78"/>
      <c r="D1800" t="s">
        <v>448</v>
      </c>
      <c r="E1800" s="45" t="s">
        <v>2109</v>
      </c>
      <c r="G1800" s="45" t="s">
        <v>701</v>
      </c>
      <c r="H1800" s="45" t="s">
        <v>1692</v>
      </c>
      <c r="J1800">
        <f t="shared" si="134"/>
        <v>2024</v>
      </c>
      <c r="BN1800">
        <v>2024</v>
      </c>
    </row>
    <row r="1801" spans="1:66" ht="15" customHeight="1" x14ac:dyDescent="0.25">
      <c r="C1801" s="64"/>
      <c r="E1801" s="45"/>
      <c r="G1801" s="45"/>
      <c r="H1801" s="45"/>
    </row>
    <row r="1802" spans="1:66" ht="15" customHeight="1" x14ac:dyDescent="0.25">
      <c r="A1802" t="s">
        <v>3506</v>
      </c>
      <c r="B1802" s="1" t="str">
        <f>A1802&amp;MIN(I1802:I1806)&amp;"(-"&amp;MAX(J1802:J1806)&amp;")"</f>
        <v>UDKLASSE_ID2007(-2023)</v>
      </c>
      <c r="C1802" s="75"/>
      <c r="D1802" t="s">
        <v>763</v>
      </c>
      <c r="E1802" s="45" t="s">
        <v>764</v>
      </c>
      <c r="G1802" s="45"/>
      <c r="H1802" s="45"/>
      <c r="I1802">
        <f t="shared" ref="I1802:I1806" si="135">MIN(L1802:BT1802)</f>
        <v>2007</v>
      </c>
      <c r="J1802">
        <f t="shared" si="134"/>
        <v>2023</v>
      </c>
      <c r="AW1802">
        <v>2007</v>
      </c>
      <c r="AX1802">
        <v>2008</v>
      </c>
      <c r="AY1802">
        <v>2009</v>
      </c>
      <c r="AZ1802">
        <v>2010</v>
      </c>
      <c r="BA1802">
        <v>2011</v>
      </c>
      <c r="BB1802">
        <v>2012</v>
      </c>
      <c r="BC1802">
        <v>2013</v>
      </c>
      <c r="BD1802">
        <v>2014</v>
      </c>
      <c r="BE1802">
        <v>2015</v>
      </c>
      <c r="BF1802">
        <v>2016</v>
      </c>
      <c r="BG1802">
        <v>2017</v>
      </c>
      <c r="BH1802">
        <v>2018</v>
      </c>
      <c r="BI1802">
        <v>2019</v>
      </c>
      <c r="BJ1802">
        <v>2020</v>
      </c>
      <c r="BK1802">
        <v>2021</v>
      </c>
      <c r="BL1802">
        <v>2022</v>
      </c>
      <c r="BM1802">
        <v>2023</v>
      </c>
    </row>
    <row r="1803" spans="1:66" ht="15" customHeight="1" x14ac:dyDescent="0.25">
      <c r="A1803" t="s">
        <v>3506</v>
      </c>
      <c r="C1803" s="76"/>
      <c r="D1803" t="s">
        <v>765</v>
      </c>
      <c r="E1803" s="45" t="s">
        <v>766</v>
      </c>
      <c r="G1803" s="45"/>
      <c r="H1803" s="45"/>
      <c r="I1803">
        <f t="shared" si="135"/>
        <v>2007</v>
      </c>
      <c r="J1803">
        <f t="shared" si="134"/>
        <v>2023</v>
      </c>
      <c r="AW1803">
        <v>2007</v>
      </c>
      <c r="AX1803">
        <v>2008</v>
      </c>
      <c r="AY1803">
        <v>2009</v>
      </c>
      <c r="AZ1803">
        <v>2010</v>
      </c>
      <c r="BA1803">
        <v>2011</v>
      </c>
      <c r="BB1803">
        <v>2012</v>
      </c>
      <c r="BC1803">
        <v>2013</v>
      </c>
      <c r="BD1803">
        <v>2014</v>
      </c>
      <c r="BE1803">
        <v>2015</v>
      </c>
      <c r="BF1803">
        <v>2016</v>
      </c>
      <c r="BG1803">
        <v>2017</v>
      </c>
      <c r="BH1803">
        <v>2018</v>
      </c>
      <c r="BI1803">
        <v>2019</v>
      </c>
      <c r="BJ1803">
        <v>2020</v>
      </c>
      <c r="BK1803">
        <v>2021</v>
      </c>
      <c r="BL1803">
        <v>2022</v>
      </c>
      <c r="BM1803">
        <v>2023</v>
      </c>
    </row>
    <row r="1804" spans="1:66" ht="15" customHeight="1" x14ac:dyDescent="0.25">
      <c r="A1804" t="s">
        <v>3506</v>
      </c>
      <c r="C1804" s="76"/>
      <c r="D1804" t="s">
        <v>3507</v>
      </c>
      <c r="E1804" s="45" t="s">
        <v>3508</v>
      </c>
      <c r="G1804" s="45"/>
      <c r="H1804" s="45"/>
      <c r="I1804">
        <f t="shared" si="135"/>
        <v>2007</v>
      </c>
      <c r="J1804">
        <f t="shared" si="134"/>
        <v>2023</v>
      </c>
      <c r="AW1804">
        <v>2007</v>
      </c>
      <c r="AX1804">
        <v>2008</v>
      </c>
      <c r="AY1804">
        <v>2009</v>
      </c>
      <c r="AZ1804">
        <v>2010</v>
      </c>
      <c r="BA1804">
        <v>2011</v>
      </c>
      <c r="BB1804">
        <v>2012</v>
      </c>
      <c r="BC1804">
        <v>2013</v>
      </c>
      <c r="BD1804">
        <v>2014</v>
      </c>
      <c r="BE1804">
        <v>2015</v>
      </c>
      <c r="BF1804">
        <v>2016</v>
      </c>
      <c r="BG1804">
        <v>2017</v>
      </c>
      <c r="BH1804">
        <v>2018</v>
      </c>
      <c r="BI1804">
        <v>2019</v>
      </c>
      <c r="BJ1804">
        <v>2020</v>
      </c>
      <c r="BK1804">
        <v>2021</v>
      </c>
      <c r="BL1804">
        <v>2022</v>
      </c>
      <c r="BM1804">
        <v>2023</v>
      </c>
    </row>
    <row r="1805" spans="1:66" ht="15" customHeight="1" x14ac:dyDescent="0.25">
      <c r="A1805" t="s">
        <v>3506</v>
      </c>
      <c r="C1805" s="76"/>
      <c r="D1805" t="s">
        <v>876</v>
      </c>
      <c r="E1805" s="21" t="s">
        <v>2863</v>
      </c>
      <c r="G1805" s="45"/>
      <c r="H1805" s="45"/>
      <c r="I1805">
        <f t="shared" si="135"/>
        <v>2007</v>
      </c>
      <c r="J1805">
        <f t="shared" si="134"/>
        <v>2023</v>
      </c>
      <c r="AW1805">
        <v>2007</v>
      </c>
      <c r="AX1805">
        <v>2008</v>
      </c>
      <c r="AY1805">
        <v>2009</v>
      </c>
      <c r="AZ1805">
        <v>2010</v>
      </c>
      <c r="BA1805">
        <v>2011</v>
      </c>
      <c r="BB1805">
        <v>2012</v>
      </c>
      <c r="BC1805">
        <v>2013</v>
      </c>
      <c r="BD1805">
        <v>2014</v>
      </c>
      <c r="BE1805">
        <v>2015</v>
      </c>
      <c r="BF1805">
        <v>2016</v>
      </c>
      <c r="BG1805">
        <v>2017</v>
      </c>
      <c r="BH1805">
        <v>2018</v>
      </c>
      <c r="BI1805">
        <v>2019</v>
      </c>
      <c r="BJ1805">
        <v>2020</v>
      </c>
      <c r="BK1805">
        <v>2021</v>
      </c>
      <c r="BL1805">
        <v>2022</v>
      </c>
      <c r="BM1805">
        <v>2023</v>
      </c>
    </row>
    <row r="1806" spans="1:66" ht="15" customHeight="1" x14ac:dyDescent="0.25">
      <c r="A1806" t="s">
        <v>3506</v>
      </c>
      <c r="C1806" s="77"/>
      <c r="D1806" t="s">
        <v>21</v>
      </c>
      <c r="E1806" s="45" t="s">
        <v>733</v>
      </c>
      <c r="G1806" s="45"/>
      <c r="H1806" s="45"/>
      <c r="I1806">
        <f t="shared" si="135"/>
        <v>2007</v>
      </c>
      <c r="J1806">
        <f t="shared" si="134"/>
        <v>2023</v>
      </c>
      <c r="AW1806">
        <v>2007</v>
      </c>
      <c r="AX1806">
        <v>2008</v>
      </c>
      <c r="AY1806">
        <v>2009</v>
      </c>
      <c r="AZ1806">
        <v>2010</v>
      </c>
      <c r="BA1806">
        <v>2011</v>
      </c>
      <c r="BB1806">
        <v>2012</v>
      </c>
      <c r="BC1806">
        <v>2013</v>
      </c>
      <c r="BD1806">
        <v>2014</v>
      </c>
      <c r="BE1806">
        <v>2015</v>
      </c>
      <c r="BF1806">
        <v>2016</v>
      </c>
      <c r="BG1806">
        <v>2017</v>
      </c>
      <c r="BH1806">
        <v>2018</v>
      </c>
      <c r="BI1806">
        <v>2019</v>
      </c>
      <c r="BJ1806">
        <v>2020</v>
      </c>
      <c r="BK1806">
        <v>2021</v>
      </c>
      <c r="BL1806">
        <v>2022</v>
      </c>
      <c r="BM1806">
        <v>2023</v>
      </c>
    </row>
    <row r="1807" spans="1:66" ht="15" customHeight="1" x14ac:dyDescent="0.25">
      <c r="C1807" s="64"/>
      <c r="E1807" s="45"/>
      <c r="G1807" s="45"/>
      <c r="H1807" s="45"/>
    </row>
    <row r="1808" spans="1:66" ht="15" customHeight="1" x14ac:dyDescent="0.25">
      <c r="A1808" t="s">
        <v>1266</v>
      </c>
      <c r="B1808" s="1" t="str">
        <f>A1808&amp;J1808</f>
        <v>UDKV2023</v>
      </c>
      <c r="C1808" s="78"/>
      <c r="D1808" t="s">
        <v>444</v>
      </c>
      <c r="E1808" s="45" t="s">
        <v>445</v>
      </c>
      <c r="G1808" s="45" t="s">
        <v>445</v>
      </c>
      <c r="H1808" s="45" t="s">
        <v>1693</v>
      </c>
      <c r="J1808">
        <f t="shared" si="134"/>
        <v>2023</v>
      </c>
      <c r="BM1808">
        <v>2023</v>
      </c>
    </row>
    <row r="1809" spans="1:65" ht="15" customHeight="1" x14ac:dyDescent="0.25">
      <c r="A1809" t="s">
        <v>1266</v>
      </c>
      <c r="C1809" s="78"/>
      <c r="D1809" t="s">
        <v>763</v>
      </c>
      <c r="E1809" s="45" t="s">
        <v>764</v>
      </c>
      <c r="G1809" s="45"/>
      <c r="H1809" s="45"/>
      <c r="J1809">
        <f t="shared" si="134"/>
        <v>2023</v>
      </c>
      <c r="BM1809">
        <v>2023</v>
      </c>
    </row>
    <row r="1810" spans="1:65" ht="15" customHeight="1" x14ac:dyDescent="0.25">
      <c r="A1810" t="s">
        <v>1266</v>
      </c>
      <c r="C1810" s="78"/>
      <c r="D1810" t="s">
        <v>765</v>
      </c>
      <c r="E1810" s="45" t="s">
        <v>766</v>
      </c>
      <c r="G1810" s="45"/>
      <c r="H1810" s="45"/>
      <c r="J1810">
        <f t="shared" si="134"/>
        <v>2023</v>
      </c>
      <c r="BM1810">
        <v>2023</v>
      </c>
    </row>
    <row r="1811" spans="1:65" ht="15" customHeight="1" x14ac:dyDescent="0.25">
      <c r="A1811" t="s">
        <v>1266</v>
      </c>
      <c r="C1811" s="78"/>
      <c r="D1811" t="s">
        <v>687</v>
      </c>
      <c r="E1811" s="45" t="s">
        <v>2110</v>
      </c>
      <c r="G1811" s="45"/>
      <c r="H1811" s="45"/>
      <c r="J1811">
        <f t="shared" si="134"/>
        <v>2023</v>
      </c>
      <c r="BM1811">
        <v>2023</v>
      </c>
    </row>
    <row r="1812" spans="1:65" ht="15" customHeight="1" x14ac:dyDescent="0.25">
      <c r="A1812" t="s">
        <v>1266</v>
      </c>
      <c r="C1812" s="78"/>
      <c r="D1812" t="s">
        <v>438</v>
      </c>
      <c r="E1812" s="45" t="s">
        <v>439</v>
      </c>
      <c r="G1812" s="45" t="s">
        <v>439</v>
      </c>
      <c r="H1812" s="45" t="s">
        <v>1667</v>
      </c>
      <c r="J1812">
        <f t="shared" si="134"/>
        <v>2023</v>
      </c>
      <c r="BM1812">
        <v>2023</v>
      </c>
    </row>
    <row r="1813" spans="1:65" ht="15" customHeight="1" x14ac:dyDescent="0.25">
      <c r="A1813" t="s">
        <v>1266</v>
      </c>
      <c r="C1813" s="78"/>
      <c r="D1813" t="s">
        <v>707</v>
      </c>
      <c r="E1813" s="45" t="s">
        <v>708</v>
      </c>
      <c r="G1813" s="45" t="s">
        <v>708</v>
      </c>
      <c r="H1813" s="45" t="s">
        <v>1698</v>
      </c>
      <c r="J1813">
        <f t="shared" si="134"/>
        <v>2023</v>
      </c>
      <c r="BM1813">
        <v>2023</v>
      </c>
    </row>
    <row r="1814" spans="1:65" ht="15" customHeight="1" x14ac:dyDescent="0.25">
      <c r="A1814" t="s">
        <v>1266</v>
      </c>
      <c r="C1814" s="78"/>
      <c r="D1814" t="s">
        <v>21</v>
      </c>
      <c r="E1814" s="45" t="s">
        <v>12</v>
      </c>
      <c r="F1814" s="7" t="s">
        <v>1303</v>
      </c>
      <c r="G1814" s="45" t="s">
        <v>733</v>
      </c>
      <c r="H1814" s="45" t="s">
        <v>1569</v>
      </c>
      <c r="J1814">
        <f t="shared" si="134"/>
        <v>2023</v>
      </c>
      <c r="BM1814">
        <v>2023</v>
      </c>
    </row>
    <row r="1815" spans="1:65" ht="15" customHeight="1" x14ac:dyDescent="0.25">
      <c r="A1815" t="s">
        <v>1266</v>
      </c>
      <c r="C1815" s="78"/>
      <c r="D1815" t="s">
        <v>876</v>
      </c>
      <c r="E1815" s="45" t="s">
        <v>877</v>
      </c>
      <c r="F1815" s="7"/>
      <c r="G1815" s="45"/>
      <c r="H1815" s="45"/>
      <c r="J1815">
        <f t="shared" si="134"/>
        <v>2023</v>
      </c>
      <c r="BM1815">
        <v>2023</v>
      </c>
    </row>
    <row r="1816" spans="1:65" ht="15" customHeight="1" x14ac:dyDescent="0.25">
      <c r="C1816" s="64"/>
      <c r="E1816" s="45"/>
      <c r="G1816" s="45"/>
      <c r="H1816" s="45"/>
    </row>
    <row r="1817" spans="1:65" ht="15" customHeight="1" x14ac:dyDescent="0.25">
      <c r="A1817" t="s">
        <v>1267</v>
      </c>
      <c r="B1817" s="1" t="str">
        <f>A1817&amp;MIN(I1817:I1831)&amp;"(-"&amp;MAX(J1817:J1831)&amp;")"</f>
        <v>UDSP2011(-2023)</v>
      </c>
      <c r="C1817" s="78"/>
      <c r="D1817" t="s">
        <v>763</v>
      </c>
      <c r="E1817" s="45" t="s">
        <v>764</v>
      </c>
      <c r="G1817" s="45"/>
      <c r="H1817" s="45"/>
      <c r="I1817">
        <f t="shared" ref="I1817:I1824" si="136">MIN(L1817:BT1817)</f>
        <v>2011</v>
      </c>
      <c r="J1817">
        <f t="shared" si="134"/>
        <v>2023</v>
      </c>
      <c r="K1817" s="2" t="str">
        <f t="shared" ref="K1817:K1831" si="137">IF(J1817-I1817+1-COUNTA(L1817:BT1817)=0, "-", "Yes")</f>
        <v>-</v>
      </c>
      <c r="BA1817">
        <v>2011</v>
      </c>
      <c r="BB1817">
        <v>2012</v>
      </c>
      <c r="BC1817">
        <v>2013</v>
      </c>
      <c r="BD1817">
        <v>2014</v>
      </c>
      <c r="BE1817">
        <v>2015</v>
      </c>
      <c r="BF1817">
        <v>2016</v>
      </c>
      <c r="BG1817">
        <v>2017</v>
      </c>
      <c r="BH1817">
        <v>2018</v>
      </c>
      <c r="BI1817">
        <v>2019</v>
      </c>
      <c r="BJ1817">
        <v>2020</v>
      </c>
      <c r="BK1817">
        <v>2021</v>
      </c>
      <c r="BL1817">
        <v>2022</v>
      </c>
      <c r="BM1817">
        <v>2023</v>
      </c>
    </row>
    <row r="1818" spans="1:65" ht="15" customHeight="1" x14ac:dyDescent="0.25">
      <c r="A1818" t="s">
        <v>1267</v>
      </c>
      <c r="C1818" s="78"/>
      <c r="D1818" t="s">
        <v>765</v>
      </c>
      <c r="E1818" s="45" t="s">
        <v>766</v>
      </c>
      <c r="G1818" s="45"/>
      <c r="H1818" s="45"/>
      <c r="I1818">
        <f t="shared" si="136"/>
        <v>2011</v>
      </c>
      <c r="J1818">
        <f t="shared" si="134"/>
        <v>2023</v>
      </c>
      <c r="K1818" s="2" t="str">
        <f t="shared" si="137"/>
        <v>-</v>
      </c>
      <c r="BA1818">
        <v>2011</v>
      </c>
      <c r="BB1818">
        <v>2012</v>
      </c>
      <c r="BC1818">
        <v>2013</v>
      </c>
      <c r="BD1818">
        <v>2014</v>
      </c>
      <c r="BE1818">
        <v>2015</v>
      </c>
      <c r="BF1818">
        <v>2016</v>
      </c>
      <c r="BG1818">
        <v>2017</v>
      </c>
      <c r="BH1818">
        <v>2018</v>
      </c>
      <c r="BI1818">
        <v>2019</v>
      </c>
      <c r="BJ1818">
        <v>2020</v>
      </c>
      <c r="BK1818">
        <v>2021</v>
      </c>
      <c r="BL1818">
        <v>2022</v>
      </c>
      <c r="BM1818">
        <v>2023</v>
      </c>
    </row>
    <row r="1819" spans="1:65" ht="15" customHeight="1" x14ac:dyDescent="0.25">
      <c r="A1819" t="s">
        <v>1267</v>
      </c>
      <c r="C1819" s="78"/>
      <c r="D1819" t="s">
        <v>709</v>
      </c>
      <c r="E1819" s="45" t="s">
        <v>921</v>
      </c>
      <c r="G1819" s="45" t="s">
        <v>1699</v>
      </c>
      <c r="H1819" s="45" t="s">
        <v>1700</v>
      </c>
      <c r="I1819">
        <f t="shared" si="136"/>
        <v>2011</v>
      </c>
      <c r="J1819">
        <f t="shared" si="134"/>
        <v>2023</v>
      </c>
      <c r="K1819" s="2" t="str">
        <f t="shared" si="137"/>
        <v>-</v>
      </c>
      <c r="BA1819">
        <v>2011</v>
      </c>
      <c r="BB1819">
        <v>2012</v>
      </c>
      <c r="BC1819">
        <v>2013</v>
      </c>
      <c r="BD1819">
        <v>2014</v>
      </c>
      <c r="BE1819">
        <v>2015</v>
      </c>
      <c r="BF1819">
        <v>2016</v>
      </c>
      <c r="BG1819">
        <v>2017</v>
      </c>
      <c r="BH1819">
        <v>2018</v>
      </c>
      <c r="BI1819">
        <v>2019</v>
      </c>
      <c r="BJ1819">
        <v>2020</v>
      </c>
      <c r="BK1819">
        <v>2021</v>
      </c>
      <c r="BL1819">
        <v>2022</v>
      </c>
      <c r="BM1819">
        <v>2023</v>
      </c>
    </row>
    <row r="1820" spans="1:65" ht="15" customHeight="1" x14ac:dyDescent="0.25">
      <c r="A1820" t="s">
        <v>1267</v>
      </c>
      <c r="C1820" s="78"/>
      <c r="D1820" t="s">
        <v>438</v>
      </c>
      <c r="E1820" s="45" t="s">
        <v>439</v>
      </c>
      <c r="G1820" s="45" t="s">
        <v>439</v>
      </c>
      <c r="H1820" s="45" t="s">
        <v>1667</v>
      </c>
      <c r="I1820">
        <f t="shared" si="136"/>
        <v>2011</v>
      </c>
      <c r="J1820">
        <f t="shared" si="134"/>
        <v>2023</v>
      </c>
      <c r="K1820" s="2" t="str">
        <f t="shared" si="137"/>
        <v>-</v>
      </c>
      <c r="BA1820">
        <v>2011</v>
      </c>
      <c r="BB1820">
        <v>2012</v>
      </c>
      <c r="BC1820">
        <v>2013</v>
      </c>
      <c r="BD1820">
        <v>2014</v>
      </c>
      <c r="BE1820">
        <v>2015</v>
      </c>
      <c r="BF1820">
        <v>2016</v>
      </c>
      <c r="BG1820">
        <v>2017</v>
      </c>
      <c r="BH1820">
        <v>2018</v>
      </c>
      <c r="BI1820">
        <v>2019</v>
      </c>
      <c r="BJ1820">
        <v>2020</v>
      </c>
      <c r="BK1820">
        <v>2021</v>
      </c>
      <c r="BL1820">
        <v>2022</v>
      </c>
      <c r="BM1820">
        <v>2023</v>
      </c>
    </row>
    <row r="1821" spans="1:65" ht="15" customHeight="1" x14ac:dyDescent="0.25">
      <c r="A1821" t="s">
        <v>1267</v>
      </c>
      <c r="C1821" s="78"/>
      <c r="D1821" t="s">
        <v>711</v>
      </c>
      <c r="E1821" s="45" t="s">
        <v>712</v>
      </c>
      <c r="G1821" s="45" t="s">
        <v>712</v>
      </c>
      <c r="H1821" s="45" t="s">
        <v>1701</v>
      </c>
      <c r="I1821">
        <f t="shared" si="136"/>
        <v>2011</v>
      </c>
      <c r="J1821">
        <f t="shared" si="134"/>
        <v>2023</v>
      </c>
      <c r="K1821" s="2" t="str">
        <f t="shared" si="137"/>
        <v>-</v>
      </c>
      <c r="BA1821">
        <v>2011</v>
      </c>
      <c r="BB1821">
        <v>2012</v>
      </c>
      <c r="BC1821">
        <v>2013</v>
      </c>
      <c r="BD1821">
        <v>2014</v>
      </c>
      <c r="BE1821">
        <v>2015</v>
      </c>
      <c r="BF1821">
        <v>2016</v>
      </c>
      <c r="BG1821">
        <v>2017</v>
      </c>
      <c r="BH1821">
        <v>2018</v>
      </c>
      <c r="BI1821">
        <v>2019</v>
      </c>
      <c r="BJ1821">
        <v>2020</v>
      </c>
      <c r="BK1821">
        <v>2021</v>
      </c>
      <c r="BL1821">
        <v>2022</v>
      </c>
      <c r="BM1821">
        <v>2023</v>
      </c>
    </row>
    <row r="1822" spans="1:65" ht="15" customHeight="1" x14ac:dyDescent="0.25">
      <c r="A1822" t="s">
        <v>1267</v>
      </c>
      <c r="C1822" s="78"/>
      <c r="D1822" t="s">
        <v>713</v>
      </c>
      <c r="E1822" s="45" t="s">
        <v>714</v>
      </c>
      <c r="G1822" s="45" t="s">
        <v>714</v>
      </c>
      <c r="H1822" s="45" t="s">
        <v>1702</v>
      </c>
      <c r="I1822">
        <f t="shared" si="136"/>
        <v>2011</v>
      </c>
      <c r="J1822">
        <f t="shared" si="134"/>
        <v>2023</v>
      </c>
      <c r="K1822" s="2" t="str">
        <f t="shared" si="137"/>
        <v>-</v>
      </c>
      <c r="BA1822">
        <v>2011</v>
      </c>
      <c r="BB1822">
        <v>2012</v>
      </c>
      <c r="BC1822">
        <v>2013</v>
      </c>
      <c r="BD1822">
        <v>2014</v>
      </c>
      <c r="BE1822">
        <v>2015</v>
      </c>
      <c r="BF1822">
        <v>2016</v>
      </c>
      <c r="BG1822">
        <v>2017</v>
      </c>
      <c r="BH1822">
        <v>2018</v>
      </c>
      <c r="BI1822">
        <v>2019</v>
      </c>
      <c r="BJ1822">
        <v>2020</v>
      </c>
      <c r="BK1822">
        <v>2021</v>
      </c>
      <c r="BL1822">
        <v>2022</v>
      </c>
      <c r="BM1822">
        <v>2023</v>
      </c>
    </row>
    <row r="1823" spans="1:65" ht="15" customHeight="1" x14ac:dyDescent="0.25">
      <c r="A1823" t="s">
        <v>1267</v>
      </c>
      <c r="C1823" s="78"/>
      <c r="D1823" t="s">
        <v>715</v>
      </c>
      <c r="E1823" s="45" t="s">
        <v>716</v>
      </c>
      <c r="G1823" s="45"/>
      <c r="H1823" s="45"/>
      <c r="I1823">
        <f t="shared" si="136"/>
        <v>2011</v>
      </c>
      <c r="J1823">
        <f t="shared" si="134"/>
        <v>2023</v>
      </c>
      <c r="K1823" s="2" t="str">
        <f t="shared" si="137"/>
        <v>-</v>
      </c>
      <c r="BA1823">
        <v>2011</v>
      </c>
      <c r="BB1823">
        <v>2012</v>
      </c>
      <c r="BC1823">
        <v>2013</v>
      </c>
      <c r="BD1823">
        <v>2014</v>
      </c>
      <c r="BE1823">
        <v>2015</v>
      </c>
      <c r="BF1823">
        <v>2016</v>
      </c>
      <c r="BG1823">
        <v>2017</v>
      </c>
      <c r="BH1823">
        <v>2018</v>
      </c>
      <c r="BI1823">
        <v>2019</v>
      </c>
      <c r="BJ1823">
        <v>2020</v>
      </c>
      <c r="BK1823">
        <v>2021</v>
      </c>
      <c r="BL1823">
        <v>2022</v>
      </c>
      <c r="BM1823">
        <v>2023</v>
      </c>
    </row>
    <row r="1824" spans="1:65" ht="15" customHeight="1" x14ac:dyDescent="0.25">
      <c r="A1824" t="s">
        <v>1267</v>
      </c>
      <c r="C1824" s="78"/>
      <c r="D1824" t="s">
        <v>21</v>
      </c>
      <c r="E1824" s="45" t="s">
        <v>12</v>
      </c>
      <c r="F1824" s="7" t="s">
        <v>1303</v>
      </c>
      <c r="G1824" s="45" t="s">
        <v>733</v>
      </c>
      <c r="H1824" s="45" t="s">
        <v>1569</v>
      </c>
      <c r="I1824">
        <f t="shared" si="136"/>
        <v>2011</v>
      </c>
      <c r="J1824">
        <f t="shared" si="134"/>
        <v>2023</v>
      </c>
      <c r="K1824" s="2" t="str">
        <f t="shared" si="137"/>
        <v>-</v>
      </c>
      <c r="BA1824">
        <v>2011</v>
      </c>
      <c r="BB1824">
        <v>2012</v>
      </c>
      <c r="BC1824">
        <v>2013</v>
      </c>
      <c r="BD1824">
        <v>2014</v>
      </c>
      <c r="BE1824">
        <v>2015</v>
      </c>
      <c r="BF1824">
        <v>2016</v>
      </c>
      <c r="BG1824">
        <v>2017</v>
      </c>
      <c r="BH1824">
        <v>2018</v>
      </c>
      <c r="BI1824">
        <v>2019</v>
      </c>
      <c r="BJ1824">
        <v>2020</v>
      </c>
      <c r="BK1824">
        <v>2021</v>
      </c>
      <c r="BL1824">
        <v>2022</v>
      </c>
      <c r="BM1824">
        <v>2023</v>
      </c>
    </row>
    <row r="1825" spans="1:65" ht="15" customHeight="1" x14ac:dyDescent="0.25">
      <c r="A1825" t="s">
        <v>1267</v>
      </c>
      <c r="C1825" s="78"/>
      <c r="D1825" t="s">
        <v>717</v>
      </c>
      <c r="E1825" t="s">
        <v>717</v>
      </c>
      <c r="G1825" s="45"/>
      <c r="H1825" s="45"/>
      <c r="I1825">
        <f t="shared" ref="I1825:I1831" si="138">MIN(L1825:BT1825)</f>
        <v>2011</v>
      </c>
      <c r="J1825">
        <f t="shared" si="134"/>
        <v>2023</v>
      </c>
      <c r="K1825" s="2" t="str">
        <f t="shared" si="137"/>
        <v>-</v>
      </c>
      <c r="BA1825">
        <v>2011</v>
      </c>
      <c r="BB1825">
        <v>2012</v>
      </c>
      <c r="BC1825">
        <v>2013</v>
      </c>
      <c r="BD1825">
        <v>2014</v>
      </c>
      <c r="BE1825">
        <v>2015</v>
      </c>
      <c r="BF1825">
        <v>2016</v>
      </c>
      <c r="BG1825">
        <v>2017</v>
      </c>
      <c r="BH1825">
        <v>2018</v>
      </c>
      <c r="BI1825">
        <v>2019</v>
      </c>
      <c r="BJ1825">
        <v>2020</v>
      </c>
      <c r="BK1825">
        <v>2021</v>
      </c>
      <c r="BL1825">
        <v>2022</v>
      </c>
      <c r="BM1825">
        <v>2023</v>
      </c>
    </row>
    <row r="1826" spans="1:65" ht="15" customHeight="1" x14ac:dyDescent="0.25">
      <c r="A1826" t="s">
        <v>1267</v>
      </c>
      <c r="C1826" s="78"/>
      <c r="D1826" t="s">
        <v>718</v>
      </c>
      <c r="E1826" s="45" t="s">
        <v>719</v>
      </c>
      <c r="G1826" s="45" t="s">
        <v>719</v>
      </c>
      <c r="H1826" s="45" t="s">
        <v>1703</v>
      </c>
      <c r="I1826">
        <f t="shared" si="138"/>
        <v>2011</v>
      </c>
      <c r="J1826">
        <f t="shared" si="134"/>
        <v>2023</v>
      </c>
      <c r="K1826" s="2" t="str">
        <f t="shared" si="137"/>
        <v>-</v>
      </c>
      <c r="BA1826">
        <v>2011</v>
      </c>
      <c r="BB1826">
        <v>2012</v>
      </c>
      <c r="BC1826">
        <v>2013</v>
      </c>
      <c r="BD1826">
        <v>2014</v>
      </c>
      <c r="BE1826">
        <v>2015</v>
      </c>
      <c r="BF1826">
        <v>2016</v>
      </c>
      <c r="BG1826">
        <v>2017</v>
      </c>
      <c r="BH1826">
        <v>2018</v>
      </c>
      <c r="BI1826">
        <v>2019</v>
      </c>
      <c r="BJ1826">
        <v>2020</v>
      </c>
      <c r="BK1826">
        <v>2021</v>
      </c>
      <c r="BL1826">
        <v>2022</v>
      </c>
      <c r="BM1826">
        <v>2023</v>
      </c>
    </row>
    <row r="1827" spans="1:65" ht="15" customHeight="1" x14ac:dyDescent="0.25">
      <c r="A1827" t="s">
        <v>1267</v>
      </c>
      <c r="C1827" s="78"/>
      <c r="D1827" t="s">
        <v>720</v>
      </c>
      <c r="E1827" s="45" t="s">
        <v>721</v>
      </c>
      <c r="G1827" s="45" t="s">
        <v>721</v>
      </c>
      <c r="H1827" s="45" t="s">
        <v>1704</v>
      </c>
      <c r="I1827">
        <f t="shared" si="138"/>
        <v>2011</v>
      </c>
      <c r="J1827">
        <f t="shared" si="134"/>
        <v>2023</v>
      </c>
      <c r="K1827" s="2" t="str">
        <f t="shared" si="137"/>
        <v>-</v>
      </c>
      <c r="BA1827">
        <v>2011</v>
      </c>
      <c r="BB1827">
        <v>2012</v>
      </c>
      <c r="BC1827">
        <v>2013</v>
      </c>
      <c r="BD1827">
        <v>2014</v>
      </c>
      <c r="BE1827">
        <v>2015</v>
      </c>
      <c r="BF1827">
        <v>2016</v>
      </c>
      <c r="BG1827">
        <v>2017</v>
      </c>
      <c r="BH1827">
        <v>2018</v>
      </c>
      <c r="BI1827">
        <v>2019</v>
      </c>
      <c r="BJ1827">
        <v>2020</v>
      </c>
      <c r="BK1827">
        <v>2021</v>
      </c>
      <c r="BL1827">
        <v>2022</v>
      </c>
      <c r="BM1827">
        <v>2023</v>
      </c>
    </row>
    <row r="1828" spans="1:65" ht="15" customHeight="1" x14ac:dyDescent="0.25">
      <c r="A1828" t="s">
        <v>1267</v>
      </c>
      <c r="C1828" s="78"/>
      <c r="D1828" t="s">
        <v>2793</v>
      </c>
      <c r="E1828" s="45" t="s">
        <v>2795</v>
      </c>
      <c r="G1828" s="45"/>
      <c r="H1828" s="45"/>
      <c r="I1828">
        <f>MIN(L1828:BT1828)</f>
        <v>2018</v>
      </c>
      <c r="J1828">
        <f>MAX(L1828:BT1828)</f>
        <v>2023</v>
      </c>
      <c r="K1828" s="2" t="str">
        <f t="shared" si="137"/>
        <v>-</v>
      </c>
      <c r="BH1828">
        <v>2018</v>
      </c>
      <c r="BI1828">
        <v>2019</v>
      </c>
      <c r="BJ1828">
        <v>2020</v>
      </c>
      <c r="BK1828">
        <v>2021</v>
      </c>
      <c r="BL1828">
        <v>2022</v>
      </c>
      <c r="BM1828">
        <v>2023</v>
      </c>
    </row>
    <row r="1829" spans="1:65" ht="15" customHeight="1" x14ac:dyDescent="0.25">
      <c r="A1829" t="s">
        <v>1267</v>
      </c>
      <c r="C1829" s="78"/>
      <c r="D1829" t="s">
        <v>2794</v>
      </c>
      <c r="E1829" s="45" t="s">
        <v>2796</v>
      </c>
      <c r="G1829" s="45"/>
      <c r="H1829" s="45"/>
      <c r="I1829">
        <f>MIN(L1829:BT1829)</f>
        <v>2018</v>
      </c>
      <c r="J1829">
        <f>MAX(L1829:BT1829)</f>
        <v>2023</v>
      </c>
      <c r="K1829" s="2" t="str">
        <f t="shared" si="137"/>
        <v>-</v>
      </c>
      <c r="BH1829">
        <v>2018</v>
      </c>
      <c r="BI1829">
        <v>2019</v>
      </c>
      <c r="BJ1829">
        <v>2020</v>
      </c>
      <c r="BK1829">
        <v>2021</v>
      </c>
      <c r="BL1829">
        <v>2022</v>
      </c>
      <c r="BM1829">
        <v>2023</v>
      </c>
    </row>
    <row r="1830" spans="1:65" ht="15" customHeight="1" x14ac:dyDescent="0.25">
      <c r="A1830" t="s">
        <v>1267</v>
      </c>
      <c r="C1830" s="78"/>
      <c r="D1830" t="s">
        <v>448</v>
      </c>
      <c r="E1830" s="45" t="s">
        <v>449</v>
      </c>
      <c r="G1830" s="45" t="s">
        <v>449</v>
      </c>
      <c r="H1830" s="45" t="s">
        <v>1680</v>
      </c>
      <c r="I1830">
        <f>MIN(L1830:BT1830)</f>
        <v>2011</v>
      </c>
      <c r="J1830">
        <f>MAX(L1830:BT1830)</f>
        <v>2023</v>
      </c>
      <c r="K1830" s="2" t="str">
        <f t="shared" si="137"/>
        <v>-</v>
      </c>
      <c r="BA1830">
        <v>2011</v>
      </c>
      <c r="BB1830">
        <v>2012</v>
      </c>
      <c r="BC1830">
        <v>2013</v>
      </c>
      <c r="BD1830">
        <v>2014</v>
      </c>
      <c r="BE1830">
        <v>2015</v>
      </c>
      <c r="BF1830">
        <v>2016</v>
      </c>
      <c r="BG1830">
        <v>2017</v>
      </c>
      <c r="BH1830">
        <v>2018</v>
      </c>
      <c r="BI1830">
        <v>2019</v>
      </c>
      <c r="BJ1830">
        <v>2020</v>
      </c>
      <c r="BK1830">
        <v>2021</v>
      </c>
      <c r="BL1830">
        <v>2022</v>
      </c>
      <c r="BM1830">
        <v>2023</v>
      </c>
    </row>
    <row r="1831" spans="1:65" ht="15" customHeight="1" x14ac:dyDescent="0.25">
      <c r="A1831" t="s">
        <v>1267</v>
      </c>
      <c r="C1831" s="78"/>
      <c r="D1831" t="s">
        <v>450</v>
      </c>
      <c r="E1831" s="45" t="s">
        <v>451</v>
      </c>
      <c r="G1831" s="45"/>
      <c r="H1831" s="45"/>
      <c r="I1831">
        <f t="shared" si="138"/>
        <v>2018</v>
      </c>
      <c r="J1831">
        <f t="shared" si="134"/>
        <v>2023</v>
      </c>
      <c r="K1831" s="2" t="str">
        <f t="shared" si="137"/>
        <v>-</v>
      </c>
      <c r="BH1831">
        <v>2018</v>
      </c>
      <c r="BI1831">
        <v>2019</v>
      </c>
      <c r="BJ1831">
        <v>2020</v>
      </c>
      <c r="BK1831">
        <v>2021</v>
      </c>
      <c r="BL1831">
        <v>2022</v>
      </c>
      <c r="BM1831">
        <v>2023</v>
      </c>
    </row>
    <row r="1832" spans="1:65" ht="15" customHeight="1" x14ac:dyDescent="0.25">
      <c r="C1832" s="64"/>
      <c r="E1832" s="45"/>
      <c r="G1832" s="45"/>
      <c r="H1832" s="45"/>
    </row>
    <row r="1833" spans="1:65" ht="15" customHeight="1" x14ac:dyDescent="0.25">
      <c r="A1833" t="s">
        <v>1268</v>
      </c>
      <c r="B1833" s="1" t="str">
        <f>A1833&amp;J1833</f>
        <v>VEUV2023</v>
      </c>
      <c r="C1833" s="78"/>
      <c r="D1833" t="s">
        <v>722</v>
      </c>
      <c r="E1833" s="45" t="s">
        <v>723</v>
      </c>
      <c r="G1833" s="45" t="s">
        <v>723</v>
      </c>
      <c r="H1833" s="45" t="s">
        <v>1705</v>
      </c>
      <c r="J1833">
        <f t="shared" si="134"/>
        <v>2023</v>
      </c>
      <c r="BM1833">
        <v>2023</v>
      </c>
    </row>
    <row r="1834" spans="1:65" ht="15" customHeight="1" x14ac:dyDescent="0.25">
      <c r="A1834" t="s">
        <v>1268</v>
      </c>
      <c r="C1834" s="78"/>
      <c r="D1834" t="s">
        <v>724</v>
      </c>
      <c r="E1834" s="45" t="s">
        <v>725</v>
      </c>
      <c r="G1834" s="45" t="s">
        <v>725</v>
      </c>
      <c r="H1834" s="45" t="s">
        <v>1706</v>
      </c>
      <c r="J1834">
        <f t="shared" si="134"/>
        <v>2023</v>
      </c>
      <c r="BM1834">
        <v>2023</v>
      </c>
    </row>
    <row r="1835" spans="1:65" ht="15" customHeight="1" x14ac:dyDescent="0.25">
      <c r="A1835" t="s">
        <v>1268</v>
      </c>
      <c r="C1835" s="78"/>
      <c r="D1835" t="s">
        <v>763</v>
      </c>
      <c r="E1835" s="45" t="s">
        <v>764</v>
      </c>
      <c r="G1835" s="45"/>
      <c r="H1835" s="45"/>
      <c r="J1835">
        <f t="shared" si="134"/>
        <v>2023</v>
      </c>
      <c r="BM1835">
        <v>2023</v>
      </c>
    </row>
    <row r="1836" spans="1:65" ht="15" customHeight="1" x14ac:dyDescent="0.25">
      <c r="A1836" t="s">
        <v>1268</v>
      </c>
      <c r="C1836" s="78"/>
      <c r="D1836" t="s">
        <v>765</v>
      </c>
      <c r="E1836" s="45" t="s">
        <v>766</v>
      </c>
      <c r="G1836" s="45"/>
      <c r="H1836" s="45"/>
      <c r="J1836">
        <f t="shared" si="134"/>
        <v>2023</v>
      </c>
      <c r="BM1836">
        <v>2023</v>
      </c>
    </row>
    <row r="1837" spans="1:65" ht="15" customHeight="1" x14ac:dyDescent="0.25">
      <c r="A1837" t="s">
        <v>1268</v>
      </c>
      <c r="C1837" s="78"/>
      <c r="D1837" t="s">
        <v>438</v>
      </c>
      <c r="E1837" s="45" t="s">
        <v>439</v>
      </c>
      <c r="G1837" s="45" t="s">
        <v>439</v>
      </c>
      <c r="H1837" s="45" t="s">
        <v>1667</v>
      </c>
      <c r="J1837">
        <f t="shared" si="134"/>
        <v>2023</v>
      </c>
      <c r="BM1837">
        <v>2023</v>
      </c>
    </row>
    <row r="1838" spans="1:65" ht="15" customHeight="1" x14ac:dyDescent="0.25">
      <c r="A1838" t="s">
        <v>1268</v>
      </c>
      <c r="C1838" s="78"/>
      <c r="D1838" t="s">
        <v>726</v>
      </c>
      <c r="E1838" s="45" t="s">
        <v>446</v>
      </c>
      <c r="G1838" s="45" t="s">
        <v>1707</v>
      </c>
      <c r="H1838" s="45" t="s">
        <v>1665</v>
      </c>
      <c r="J1838">
        <f t="shared" si="134"/>
        <v>2023</v>
      </c>
      <c r="BE1838" t="s">
        <v>3301</v>
      </c>
      <c r="BM1838">
        <v>2023</v>
      </c>
    </row>
    <row r="1839" spans="1:65" ht="15" customHeight="1" x14ac:dyDescent="0.25">
      <c r="A1839" t="s">
        <v>1268</v>
      </c>
      <c r="C1839" s="78"/>
      <c r="D1839" t="s">
        <v>727</v>
      </c>
      <c r="E1839" s="45" t="s">
        <v>447</v>
      </c>
      <c r="G1839" s="45" t="s">
        <v>447</v>
      </c>
      <c r="H1839" s="45" t="s">
        <v>1666</v>
      </c>
      <c r="J1839">
        <f t="shared" si="134"/>
        <v>2023</v>
      </c>
      <c r="BM1839">
        <v>2023</v>
      </c>
    </row>
    <row r="1840" spans="1:65" ht="15" customHeight="1" x14ac:dyDescent="0.25">
      <c r="A1840" t="s">
        <v>1268</v>
      </c>
      <c r="C1840" s="78"/>
      <c r="D1840" t="s">
        <v>728</v>
      </c>
      <c r="E1840" s="45" t="s">
        <v>729</v>
      </c>
      <c r="G1840" s="45" t="s">
        <v>729</v>
      </c>
      <c r="H1840" s="45" t="s">
        <v>1708</v>
      </c>
      <c r="J1840">
        <f t="shared" si="134"/>
        <v>2023</v>
      </c>
      <c r="BM1840">
        <v>2023</v>
      </c>
    </row>
    <row r="1841" spans="1:65" ht="15" customHeight="1" x14ac:dyDescent="0.25">
      <c r="A1841" t="s">
        <v>1268</v>
      </c>
      <c r="C1841" s="78"/>
      <c r="D1841" t="s">
        <v>2941</v>
      </c>
      <c r="E1841" s="45" t="s">
        <v>2942</v>
      </c>
      <c r="F1841" s="4" t="s">
        <v>2940</v>
      </c>
      <c r="G1841" s="45" t="s">
        <v>2943</v>
      </c>
      <c r="H1841" s="45" t="s">
        <v>2944</v>
      </c>
      <c r="J1841">
        <f t="shared" si="134"/>
        <v>2023</v>
      </c>
      <c r="BM1841">
        <v>2023</v>
      </c>
    </row>
    <row r="1842" spans="1:65" ht="15" customHeight="1" x14ac:dyDescent="0.25">
      <c r="A1842" t="s">
        <v>1268</v>
      </c>
      <c r="C1842" s="78"/>
      <c r="D1842" t="s">
        <v>21</v>
      </c>
      <c r="E1842" s="45" t="s">
        <v>12</v>
      </c>
      <c r="F1842" s="7" t="s">
        <v>1303</v>
      </c>
      <c r="G1842" s="45" t="s">
        <v>733</v>
      </c>
      <c r="H1842" s="45" t="s">
        <v>1569</v>
      </c>
      <c r="J1842">
        <f t="shared" si="134"/>
        <v>2023</v>
      </c>
      <c r="BM1842">
        <v>2023</v>
      </c>
    </row>
    <row r="1843" spans="1:65" ht="15" customHeight="1" x14ac:dyDescent="0.25">
      <c r="A1843" t="s">
        <v>1268</v>
      </c>
      <c r="C1843" s="78"/>
      <c r="D1843" t="s">
        <v>448</v>
      </c>
      <c r="E1843" s="45" t="s">
        <v>449</v>
      </c>
      <c r="G1843" s="45" t="s">
        <v>449</v>
      </c>
      <c r="H1843" s="45" t="s">
        <v>1680</v>
      </c>
      <c r="J1843">
        <f t="shared" si="134"/>
        <v>2023</v>
      </c>
      <c r="BM1843">
        <v>2023</v>
      </c>
    </row>
    <row r="1844" spans="1:65" ht="15" customHeight="1" x14ac:dyDescent="0.25">
      <c r="C1844" s="64"/>
      <c r="E1844" s="45"/>
      <c r="G1844" s="45"/>
      <c r="H1844" s="45"/>
    </row>
    <row r="1845" spans="1:65" ht="15" customHeight="1" x14ac:dyDescent="0.25">
      <c r="A1845" t="s">
        <v>1275</v>
      </c>
      <c r="B1845" s="1" t="str">
        <f>A1845&amp;J1845</f>
        <v>VNDS2023</v>
      </c>
      <c r="C1845" s="78"/>
      <c r="D1845" t="s">
        <v>763</v>
      </c>
      <c r="E1845" s="45" t="s">
        <v>764</v>
      </c>
      <c r="G1845" s="45"/>
      <c r="H1845" s="45"/>
      <c r="J1845">
        <f t="shared" si="134"/>
        <v>2023</v>
      </c>
      <c r="BM1845">
        <v>2023</v>
      </c>
    </row>
    <row r="1846" spans="1:65" ht="15" customHeight="1" x14ac:dyDescent="0.25">
      <c r="A1846" t="s">
        <v>1275</v>
      </c>
      <c r="C1846" s="78"/>
      <c r="D1846" t="s">
        <v>765</v>
      </c>
      <c r="E1846" s="45" t="s">
        <v>766</v>
      </c>
      <c r="G1846" s="45"/>
      <c r="H1846" s="45"/>
      <c r="J1846">
        <f t="shared" si="134"/>
        <v>2023</v>
      </c>
      <c r="BM1846">
        <v>2023</v>
      </c>
    </row>
    <row r="1847" spans="1:65" ht="15" customHeight="1" x14ac:dyDescent="0.25">
      <c r="A1847" t="s">
        <v>1275</v>
      </c>
      <c r="C1847" s="78"/>
      <c r="D1847" t="s">
        <v>922</v>
      </c>
      <c r="E1847" s="45" t="s">
        <v>923</v>
      </c>
      <c r="G1847" s="45" t="s">
        <v>10</v>
      </c>
      <c r="H1847" s="45" t="s">
        <v>1646</v>
      </c>
      <c r="J1847">
        <f t="shared" si="134"/>
        <v>2023</v>
      </c>
      <c r="BM1847">
        <v>2023</v>
      </c>
    </row>
    <row r="1848" spans="1:65" ht="15" customHeight="1" x14ac:dyDescent="0.25">
      <c r="A1848" t="s">
        <v>1275</v>
      </c>
      <c r="C1848" s="78"/>
      <c r="D1848" t="s">
        <v>1225</v>
      </c>
      <c r="E1848" s="45" t="s">
        <v>924</v>
      </c>
      <c r="G1848" s="45" t="s">
        <v>1647</v>
      </c>
      <c r="H1848" s="45" t="s">
        <v>1648</v>
      </c>
      <c r="J1848">
        <f t="shared" si="134"/>
        <v>2023</v>
      </c>
      <c r="BM1848">
        <v>2023</v>
      </c>
    </row>
    <row r="1849" spans="1:65" ht="15" customHeight="1" x14ac:dyDescent="0.25">
      <c r="A1849" t="s">
        <v>1275</v>
      </c>
      <c r="C1849" s="78"/>
      <c r="D1849" t="s">
        <v>1226</v>
      </c>
      <c r="E1849" s="45" t="s">
        <v>1297</v>
      </c>
      <c r="G1849" s="45" t="s">
        <v>1649</v>
      </c>
      <c r="H1849" s="45" t="s">
        <v>1650</v>
      </c>
      <c r="J1849">
        <f t="shared" si="134"/>
        <v>2023</v>
      </c>
      <c r="BM1849">
        <v>2023</v>
      </c>
    </row>
    <row r="1850" spans="1:65" ht="15" customHeight="1" x14ac:dyDescent="0.25">
      <c r="A1850" t="s">
        <v>1275</v>
      </c>
      <c r="C1850" s="78"/>
      <c r="D1850" t="s">
        <v>21</v>
      </c>
      <c r="E1850" s="45" t="s">
        <v>12</v>
      </c>
      <c r="F1850" s="7" t="s">
        <v>1303</v>
      </c>
      <c r="G1850" s="45" t="s">
        <v>733</v>
      </c>
      <c r="H1850" s="45" t="s">
        <v>1569</v>
      </c>
      <c r="J1850">
        <f t="shared" si="134"/>
        <v>2023</v>
      </c>
      <c r="BM1850">
        <v>2023</v>
      </c>
    </row>
    <row r="1851" spans="1:65" ht="15" customHeight="1" x14ac:dyDescent="0.25">
      <c r="C1851" s="64"/>
    </row>
    <row r="1852" spans="1:65" ht="15" customHeight="1" x14ac:dyDescent="0.25">
      <c r="A1852" s="1"/>
    </row>
  </sheetData>
  <sortState xmlns:xlrd2="http://schemas.microsoft.com/office/spreadsheetml/2017/richdata2" ref="A359:BO368">
    <sortCondition ref="D359:D368"/>
  </sortState>
  <mergeCells count="78">
    <mergeCell ref="C1403:C1424"/>
    <mergeCell ref="C1492:C1529"/>
    <mergeCell ref="C92:C107"/>
    <mergeCell ref="C87:C90"/>
    <mergeCell ref="C109:C122"/>
    <mergeCell ref="C161:C167"/>
    <mergeCell ref="C169:C174"/>
    <mergeCell ref="C207:C216"/>
    <mergeCell ref="C218:C225"/>
    <mergeCell ref="C227:C238"/>
    <mergeCell ref="C240:C250"/>
    <mergeCell ref="C300:C312"/>
    <mergeCell ref="C314:C322"/>
    <mergeCell ref="C324:C329"/>
    <mergeCell ref="C331:C358"/>
    <mergeCell ref="C360:C364"/>
    <mergeCell ref="C3:C10"/>
    <mergeCell ref="C59:C67"/>
    <mergeCell ref="C69:C73"/>
    <mergeCell ref="C75:C78"/>
    <mergeCell ref="C80:C85"/>
    <mergeCell ref="C507:C514"/>
    <mergeCell ref="C516:C519"/>
    <mergeCell ref="C521:C526"/>
    <mergeCell ref="C528:C556"/>
    <mergeCell ref="C366:C399"/>
    <mergeCell ref="C401:C441"/>
    <mergeCell ref="C443:C475"/>
    <mergeCell ref="C477:C483"/>
    <mergeCell ref="C485:C497"/>
    <mergeCell ref="C1359:C1380"/>
    <mergeCell ref="C1382:C1401"/>
    <mergeCell ref="C252:C298"/>
    <mergeCell ref="C1140:C1153"/>
    <mergeCell ref="C1155:C1160"/>
    <mergeCell ref="C1206:C1217"/>
    <mergeCell ref="C1219:C1220"/>
    <mergeCell ref="C861:C866"/>
    <mergeCell ref="C558:C577"/>
    <mergeCell ref="C579:C586"/>
    <mergeCell ref="C964:C977"/>
    <mergeCell ref="C588:C597"/>
    <mergeCell ref="C599:C611"/>
    <mergeCell ref="C613:C620"/>
    <mergeCell ref="C848:C859"/>
    <mergeCell ref="C499:C505"/>
    <mergeCell ref="C176:C205"/>
    <mergeCell ref="C1817:C1831"/>
    <mergeCell ref="C1833:C1843"/>
    <mergeCell ref="C1845:C1850"/>
    <mergeCell ref="C1702:C1710"/>
    <mergeCell ref="C1712:C1717"/>
    <mergeCell ref="C1760:C1778"/>
    <mergeCell ref="C1780:C1787"/>
    <mergeCell ref="C1789:C1800"/>
    <mergeCell ref="C1651:C1659"/>
    <mergeCell ref="C1661:C1680"/>
    <mergeCell ref="C1682:C1691"/>
    <mergeCell ref="C1693:C1700"/>
    <mergeCell ref="C1808:C1815"/>
    <mergeCell ref="C1531:C1536"/>
    <mergeCell ref="C1538:C1546"/>
    <mergeCell ref="C1270:C1284"/>
    <mergeCell ref="C1296:C1303"/>
    <mergeCell ref="C1555:C1565"/>
    <mergeCell ref="C1567:C1577"/>
    <mergeCell ref="C1802:C1806"/>
    <mergeCell ref="C1548:C1553"/>
    <mergeCell ref="C1633:C1649"/>
    <mergeCell ref="C1426:C1427"/>
    <mergeCell ref="C1429:C1433"/>
    <mergeCell ref="C1457:C1463"/>
    <mergeCell ref="C1435:C1448"/>
    <mergeCell ref="C1476:C1490"/>
    <mergeCell ref="C1450:C1455"/>
    <mergeCell ref="C1465:C1474"/>
    <mergeCell ref="C1286:C1294"/>
    <mergeCell ref="C1336:C1357"/>
  </mergeCells>
  <pageMargins left="0.7" right="0.7" top="0.75" bottom="0.75" header="0.3" footer="0.3"/>
  <pageSetup paperSize="9" orientation="portrait" r:id="rId1"/>
  <ignoredErrors>
    <ignoredError sqref="B25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88</vt:i4>
      </vt:variant>
    </vt:vector>
  </HeadingPairs>
  <TitlesOfParts>
    <vt:vector size="91" baseType="lpstr">
      <vt:lpstr>Overview</vt:lpstr>
      <vt:lpstr>By topic</vt:lpstr>
      <vt:lpstr>All</vt:lpstr>
      <vt:lpstr>ADOP</vt:lpstr>
      <vt:lpstr>AKM</vt:lpstr>
      <vt:lpstr>AMFO</vt:lpstr>
      <vt:lpstr>BARNFORA</vt:lpstr>
      <vt:lpstr>BBR_ADG</vt:lpstr>
      <vt:lpstr>BBRB</vt:lpstr>
      <vt:lpstr>BBRBYGNING</vt:lpstr>
      <vt:lpstr>BBRE</vt:lpstr>
      <vt:lpstr>BBRENHED</vt:lpstr>
      <vt:lpstr>BEF</vt:lpstr>
      <vt:lpstr>BEFADR</vt:lpstr>
      <vt:lpstr>BEFBOP</vt:lpstr>
      <vt:lpstr>BOERNFB</vt:lpstr>
      <vt:lpstr>BOERNSB</vt:lpstr>
      <vt:lpstr>BOL</vt:lpstr>
      <vt:lpstr>BUA</vt:lpstr>
      <vt:lpstr>BUAH</vt:lpstr>
      <vt:lpstr>BUAS</vt:lpstr>
      <vt:lpstr>BUFO</vt:lpstr>
      <vt:lpstr>DAGI</vt:lpstr>
      <vt:lpstr>DAR</vt:lpstr>
      <vt:lpstr>DOD</vt:lpstr>
      <vt:lpstr>DODSAARS</vt:lpstr>
      <vt:lpstr>DODSAASG</vt:lpstr>
      <vt:lpstr>DREAM</vt:lpstr>
      <vt:lpstr>DUR</vt:lpstr>
      <vt:lpstr>EJER</vt:lpstr>
      <vt:lpstr>EJSA</vt:lpstr>
      <vt:lpstr>EJVK</vt:lpstr>
      <vt:lpstr>FAFA</vt:lpstr>
      <vt:lpstr>FAHU</vt:lpstr>
      <vt:lpstr>FAIK</vt:lpstr>
      <vt:lpstr>FAIN</vt:lpstr>
      <vt:lpstr>FAM</vt:lpstr>
      <vt:lpstr>FOB</vt:lpstr>
      <vt:lpstr>FTDB</vt:lpstr>
      <vt:lpstr>HUST</vt:lpstr>
      <vt:lpstr>IDAN</vt:lpstr>
      <vt:lpstr>IDAP</vt:lpstr>
      <vt:lpstr>IDAS</vt:lpstr>
      <vt:lpstr>IDFI</vt:lpstr>
      <vt:lpstr>IEPE</vt:lpstr>
      <vt:lpstr>IND</vt:lpstr>
      <vt:lpstr>KOTRE</vt:lpstr>
      <vt:lpstr>KRAF</vt:lpstr>
      <vt:lpstr>KRAN</vt:lpstr>
      <vt:lpstr>KRIN</vt:lpstr>
      <vt:lpstr>KRKO</vt:lpstr>
      <vt:lpstr>KRMS</vt:lpstr>
      <vt:lpstr>KROF</vt:lpstr>
      <vt:lpstr>KRSI</vt:lpstr>
      <vt:lpstr>LMDB</vt:lpstr>
      <vt:lpstr>LON</vt:lpstr>
      <vt:lpstr>LPR_F_DIAGNOSER</vt:lpstr>
      <vt:lpstr>LPR_F_FORLOEB</vt:lpstr>
      <vt:lpstr>LPR_F_HELBREDSFORLOEB</vt:lpstr>
      <vt:lpstr>LPR_F_HENVISNING_TILLAEG</vt:lpstr>
      <vt:lpstr>LPR_F_KONTAKTER</vt:lpstr>
      <vt:lpstr>LPR_F_MORBARNFORLOEB</vt:lpstr>
      <vt:lpstr>LPR_F_ORGANISATIONER</vt:lpstr>
      <vt:lpstr>LPR_F_PROCEDURER_ANDRE</vt:lpstr>
      <vt:lpstr>LPR_F_PROCEDURER_KIRURGI</vt:lpstr>
      <vt:lpstr>LPR_F_RESULTATER</vt:lpstr>
      <vt:lpstr>LPRADM</vt:lpstr>
      <vt:lpstr>LPRBES</vt:lpstr>
      <vt:lpstr>LPRDIAG</vt:lpstr>
      <vt:lpstr>LPRDRG_S</vt:lpstr>
      <vt:lpstr>LPRSKSOP</vt:lpstr>
      <vt:lpstr>OF</vt:lpstr>
      <vt:lpstr>PSYK_ADM</vt:lpstr>
      <vt:lpstr>PSYK_DIAG</vt:lpstr>
      <vt:lpstr>PSYK_PERS</vt:lpstr>
      <vt:lpstr>PSYK_PSYKIO</vt:lpstr>
      <vt:lpstr>RAS</vt:lpstr>
      <vt:lpstr>SGDP</vt:lpstr>
      <vt:lpstr>SSKO</vt:lpstr>
      <vt:lpstr>SSSY</vt:lpstr>
      <vt:lpstr>SYSI</vt:lpstr>
      <vt:lpstr>SYST</vt:lpstr>
      <vt:lpstr>UDDA</vt:lpstr>
      <vt:lpstr>UDDF</vt:lpstr>
      <vt:lpstr>UDFK</vt:lpstr>
      <vt:lpstr>UDG</vt:lpstr>
      <vt:lpstr>UDGK</vt:lpstr>
      <vt:lpstr>UDKV</vt:lpstr>
      <vt:lpstr>UDSP</vt:lpstr>
      <vt:lpstr>VEUV</vt:lpstr>
      <vt:lpstr>VNDS</vt:lpstr>
    </vt:vector>
  </TitlesOfParts>
  <Company>Aarhus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Timmermann</dc:creator>
  <cp:lastModifiedBy>Anna Huus Eriksson</cp:lastModifiedBy>
  <cp:lastPrinted>2020-04-02T14:55:30Z</cp:lastPrinted>
  <dcterms:created xsi:type="dcterms:W3CDTF">2016-08-30T06:23:39Z</dcterms:created>
  <dcterms:modified xsi:type="dcterms:W3CDTF">2025-02-07T20:05:29Z</dcterms:modified>
</cp:coreProperties>
</file>